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fgobpe1-my.sharepoint.com/personal/ovegaa_mef_gob_pe/Documents/PRESUPUESTO/Transparencia/2025/IV Trimestre/"/>
    </mc:Choice>
  </mc:AlternateContent>
  <xr:revisionPtr revIDLastSave="12" documentId="8_{E4E83747-398B-44EB-9CE4-37496C09E02E}" xr6:coauthVersionLast="47" xr6:coauthVersionMax="47" xr10:uidLastSave="{A3803C8B-C787-42CD-BE66-C65846FFF7D8}"/>
  <bookViews>
    <workbookView xWindow="-120" yWindow="-120" windowWidth="21840" windowHeight="13140" xr2:uid="{6DF9D704-AFFF-4DFE-9F91-9481E1CEDE5A}"/>
  </bookViews>
  <sheets>
    <sheet name="Ejecucion Financiera MEF " sheetId="3" r:id="rId1"/>
  </sheets>
  <definedNames>
    <definedName name="_xlnm._FilterDatabase" localSheetId="0" hidden="1">'Ejecucion Financiera MEF '!$B$5:$R$20</definedName>
    <definedName name="_xlnm.Print_Area" localSheetId="0">'Ejecucion Financiera MEF '!$B$2:$R$21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O9" i="3"/>
  <c r="O10" i="3"/>
  <c r="Q10" i="3" s="1"/>
  <c r="O14" i="3"/>
  <c r="P14" i="3" s="1"/>
  <c r="O17" i="3"/>
  <c r="P17" i="3" s="1"/>
  <c r="O18" i="3"/>
  <c r="P18" i="3" s="1"/>
  <c r="O19" i="3"/>
  <c r="P19" i="3" s="1"/>
  <c r="O16" i="3"/>
  <c r="O11" i="3"/>
  <c r="Q11" i="3" s="1"/>
  <c r="O12" i="3"/>
  <c r="Q12" i="3" s="1"/>
  <c r="O13" i="3"/>
  <c r="Q13" i="3" s="1"/>
  <c r="Q19" i="3" l="1"/>
  <c r="Q18" i="3"/>
  <c r="Q17" i="3"/>
  <c r="O8" i="3"/>
  <c r="Q14" i="3"/>
  <c r="P13" i="3"/>
  <c r="P12" i="3"/>
  <c r="P11" i="3"/>
  <c r="P10" i="3"/>
  <c r="I8" i="3"/>
  <c r="I15" i="3"/>
  <c r="R19" i="3" l="1"/>
  <c r="M20" i="3"/>
  <c r="O20" i="3" s="1"/>
  <c r="O15" i="3" l="1"/>
  <c r="Q20" i="3"/>
  <c r="H8" i="3" l="1"/>
  <c r="J8" i="3"/>
  <c r="K8" i="3"/>
  <c r="L8" i="3"/>
  <c r="M8" i="3"/>
  <c r="N8" i="3"/>
  <c r="H15" i="3" l="1"/>
  <c r="J15" i="3"/>
  <c r="K15" i="3"/>
  <c r="L15" i="3"/>
  <c r="M15" i="3"/>
  <c r="N15" i="3"/>
  <c r="G15" i="3"/>
  <c r="Q16" i="3"/>
  <c r="R14" i="3" l="1"/>
  <c r="R13" i="3"/>
  <c r="R12" i="3"/>
  <c r="R11" i="3"/>
  <c r="R10" i="3"/>
  <c r="H7" i="3"/>
  <c r="N7" i="3"/>
  <c r="L7" i="3"/>
  <c r="M7" i="3"/>
  <c r="Q9" i="3"/>
  <c r="R9" i="3" s="1"/>
  <c r="G7" i="3"/>
  <c r="K7" i="3"/>
  <c r="R16" i="3"/>
  <c r="R20" i="3"/>
  <c r="P16" i="3"/>
  <c r="R18" i="3"/>
  <c r="R17" i="3"/>
  <c r="J7" i="3"/>
  <c r="I7" i="3"/>
  <c r="P15" i="3" l="1"/>
  <c r="Q8" i="3"/>
  <c r="R8" i="3" s="1"/>
  <c r="P8" i="3"/>
  <c r="O7" i="3"/>
  <c r="Q15" i="3"/>
  <c r="P7" i="3" l="1"/>
  <c r="Q7" i="3"/>
  <c r="R7" i="3" s="1"/>
  <c r="R15" i="3"/>
</calcChain>
</file>

<file path=xl/sharedStrings.xml><?xml version="1.0" encoding="utf-8"?>
<sst xmlns="http://schemas.openxmlformats.org/spreadsheetml/2006/main" count="56" uniqueCount="38">
  <si>
    <t>Nro</t>
  </si>
  <si>
    <t>CÓDIGO</t>
  </si>
  <si>
    <t>NOMBRE DEL PROYECTO</t>
  </si>
  <si>
    <t>TIPO DE INVERSIÓN</t>
  </si>
  <si>
    <t>SITUACIÓN ACTUAL</t>
  </si>
  <si>
    <t xml:space="preserve">TOTAL DE LA INVERSIÓN ACTUALIZADO
(A) </t>
  </si>
  <si>
    <t>EJECUCIÓN ACUMULADA</t>
  </si>
  <si>
    <t>PIA</t>
  </si>
  <si>
    <t xml:space="preserve">PIM
(C) </t>
  </si>
  <si>
    <t>1er Trim</t>
  </si>
  <si>
    <t>2do Trim</t>
  </si>
  <si>
    <t>4to Trim</t>
  </si>
  <si>
    <t>3er Trim</t>
  </si>
  <si>
    <t>Ejecución
(D)</t>
  </si>
  <si>
    <t>Avance %
(D/C)</t>
  </si>
  <si>
    <t>Total
(E=B+D)</t>
  </si>
  <si>
    <t>Avance %
(E/A)</t>
  </si>
  <si>
    <t>MINISTERIO DE ECONOMÍA Y FINANZAS</t>
  </si>
  <si>
    <t>Oficina General de Administración (OGA - MEF)</t>
  </si>
  <si>
    <t>Oficina General de Inversiones y Proyectos (OGIP - MEF)</t>
  </si>
  <si>
    <t>MEJORAMIENTO Y AMPLIACION DEL SERVICIO DE HABITABILIDAD INSTITUCIONAL EN MINISTERIO DE ECONOMIA Y FINANZAS   DISTRITO DE LIMA DE LA PROVINCIA DE LIMA DEL DEPARTAMENTO DE LIMA</t>
  </si>
  <si>
    <t>ADQUISICION DE HARDWARE GENERAL Y EQUIPO DE COMUNICACION; EN EL(LA) LOS ÓRGANOS QUE BRINDAN SERVICIOS MISIONALES EN EL MINISTERIO DE ECONOMÍA Y FINANZAS  DISTRITO DE LIMA, PROVINCIA LIMA, DEPARTAMENTO LIMA</t>
  </si>
  <si>
    <t>IOARR</t>
  </si>
  <si>
    <t>EJECUCIÓN HASTA EL 2024 (B)</t>
  </si>
  <si>
    <t>AÑO 2025</t>
  </si>
  <si>
    <t>ADQUISICIÓN DE ASCENSORES EN EL(LA)  SEDE CENTRAL DEL MINISTERIO DE ECONOMÍA Y FINANZAS EN LA LOCALIDAD LIMA, DISTRITO DE LIMA, PROVINCIA LIMA, DEPARTAMENTO LIMA</t>
  </si>
  <si>
    <t>REFORZAMIENTO ESTRUCTURAL DE EDIFICIO PÚBLICO; EN EL(LA) MINISTERIO DE ECONOMÍA Y FINANZAS EN LA LOCALIDAD LIMA, DISTRITO DE LIMA, PROVINCIA LIMA, DEPARTAMENTO LIMA</t>
  </si>
  <si>
    <t>ADQUISICION DE SERVIDOR, SISTEMA DE ALMACENAMIENTO (STORAGE), CONMUTADORES, LIBRERIA DE CINTAS, ACCESORIO PARA DATA CENTER, SOFTWARE  Y COMPUTADORA DE ESCRITORIO; EN EL(LA) OFICINA GENERAL DE TECNOLOGÍAS DE LA INFORMACIÓN DEL MINISTERIO DE ECONOMÍA Y FINANZAS EN LA LOCALIDAD LIMA, DISTRITO DE LIMA, PROVINCIA LIMA, DEPARTAMENTO LIMA</t>
  </si>
  <si>
    <t>ADQUISICION DE SOFTWARE; EN EL(LA) ÓRGANOS QUE BRINDAN SERVICIOS MISIONALES, PARA LA AUTOMATIZACIÓN DE SERVICIOS, EN EL MINISTERIO DE ECONOMÍA Y FINANZAS,  DISTRITO DE LIMA, PROVINCIA LIMA, DEPARTAMENTO LIMA</t>
  </si>
  <si>
    <t>PROYECTO DE INVERSION</t>
  </si>
  <si>
    <t>MEJORAMIENTO DE LA GESTION DE LA POLITICA DE INGRESOS PUBLICOS CON ENFASIS EN LA RECAUDACION TRIBUTARIA MUNICIPAL</t>
  </si>
  <si>
    <t>MEJORAMIENTO DE LA GESTION DE LA INVERSION PUBLICA</t>
  </si>
  <si>
    <t>MEJORAMIENTO DE LA ADMINISTRACIÓN FINANCIERA DEL SECTOR PÚBLICO (AFSP) A TRAVÉS DE LA TRANSFORMACIÓN DIGITAL</t>
  </si>
  <si>
    <t xml:space="preserve">MEJORAMIENTO DEL SERVICIO DE ABASTECIMIENTO PÚBLICO DE BIENES, SERVICIOS Y OBRAS </t>
  </si>
  <si>
    <t>MEJORAMIENTO DE LOS SERVICIOS OPERATIVOS O MISIONALES INSTITUCIONALES EN EL MEF, A TRAVÉS DE LA DIRECCIÓN GENERAL DE POLÍTICA MACROECONÓMICA Y DESCENTRALIZACIÓN FISCAL – MEJORAMIENTO DE LA GESTIÓN DE LAS FINANZAS PÚBLICAS SUBNACIONALES PARA LA SOSTENIBILIDAD FISCAL-   DISTRITO DE LIMA DE LA PROVINCIA DE LIMA DEL DEPARTAMENTO DE LIMA</t>
  </si>
  <si>
    <t>En ejecución física</t>
  </si>
  <si>
    <t>Declaracion de Viabilidad</t>
  </si>
  <si>
    <t>EJECUCIÓN FINANCIERA DE LAS INVERSIONES, CARTERA DE INVERSIONES DEL MEF AL CORTE DEL 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</si>
</sst>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4" fontId="1" fillId="3" borderId="1" xfId="0" applyNumberFormat="1" applyFont="1" applyFill="1" applyBorder="1" applyAlignment="1">
      <alignment horizontal="center" vertical="center" wrapText="1"/>
    </xf>
    <xf numFmtId="3" fontId="0" fillId="0" borderId="0" xfId="1" applyNumberFormat="1" applyFont="1" applyAlignment="1">
      <alignment horizontal="center"/>
    </xf>
    <xf numFmtId="3" fontId="1" fillId="3" borderId="1" xfId="1" applyNumberFormat="1" applyFont="1" applyFill="1" applyBorder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5" borderId="1" xfId="1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3" fontId="1" fillId="6" borderId="1" xfId="1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left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0" fillId="0" borderId="1" xfId="1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3" fontId="1" fillId="3" borderId="1" xfId="1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99CCFF"/>
      <color rgb="FF98A630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4A9E-8109-43F3-815F-A1B09F956DCB}">
  <dimension ref="B2:W20"/>
  <sheetViews>
    <sheetView tabSelected="1" zoomScale="60" zoomScaleNormal="60" zoomScaleSheetLayoutView="40" workbookViewId="0">
      <selection activeCell="B2" sqref="B2:R2"/>
    </sheetView>
  </sheetViews>
  <sheetFormatPr baseColWidth="10" defaultRowHeight="15" x14ac:dyDescent="0.25"/>
  <cols>
    <col min="1" max="1" width="2.5703125" customWidth="1"/>
    <col min="2" max="2" width="6" customWidth="1"/>
    <col min="3" max="3" width="12.28515625" style="1" customWidth="1"/>
    <col min="4" max="4" width="77" style="1" hidden="1" customWidth="1"/>
    <col min="5" max="5" width="15.7109375" customWidth="1"/>
    <col min="6" max="6" width="17.140625" customWidth="1"/>
    <col min="7" max="7" width="21" style="9" customWidth="1"/>
    <col min="8" max="8" width="19.5703125" style="9" customWidth="1"/>
    <col min="9" max="9" width="18" style="9" customWidth="1"/>
    <col min="10" max="10" width="16.42578125" style="9" customWidth="1"/>
    <col min="11" max="11" width="18.28515625" style="11" customWidth="1"/>
    <col min="12" max="12" width="16.28515625" style="11" customWidth="1"/>
    <col min="13" max="13" width="17.28515625" style="11" customWidth="1"/>
    <col min="14" max="14" width="17.85546875" style="11" customWidth="1"/>
    <col min="15" max="15" width="19.140625" style="12" customWidth="1"/>
    <col min="16" max="16" width="14.42578125" style="7" customWidth="1"/>
    <col min="17" max="17" width="18.7109375" style="12" customWidth="1"/>
    <col min="18" max="18" width="13.5703125" style="7" customWidth="1"/>
    <col min="19" max="19" width="13.28515625" customWidth="1"/>
    <col min="20" max="20" width="15.5703125" style="2" customWidth="1"/>
    <col min="21" max="23" width="11.5703125" style="2"/>
    <col min="24" max="24" width="13.28515625" customWidth="1"/>
  </cols>
  <sheetData>
    <row r="2" spans="2:23" ht="16.5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23" ht="16.5" customHeight="1" x14ac:dyDescent="0.25">
      <c r="B3" s="31" t="s">
        <v>37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23" ht="7.15" customHeight="1" x14ac:dyDescent="0.25"/>
    <row r="5" spans="2:23" ht="32.25" customHeight="1" x14ac:dyDescent="0.25">
      <c r="B5" s="34" t="s">
        <v>0</v>
      </c>
      <c r="C5" s="34" t="s">
        <v>1</v>
      </c>
      <c r="D5" s="34" t="s">
        <v>2</v>
      </c>
      <c r="E5" s="34" t="s">
        <v>3</v>
      </c>
      <c r="F5" s="34" t="s">
        <v>4</v>
      </c>
      <c r="G5" s="32" t="s">
        <v>5</v>
      </c>
      <c r="H5" s="32" t="s">
        <v>23</v>
      </c>
      <c r="I5" s="33" t="s">
        <v>24</v>
      </c>
      <c r="J5" s="33"/>
      <c r="K5" s="33"/>
      <c r="L5" s="33"/>
      <c r="M5" s="33"/>
      <c r="N5" s="33"/>
      <c r="O5" s="33"/>
      <c r="P5" s="33"/>
      <c r="Q5" s="33" t="s">
        <v>6</v>
      </c>
      <c r="R5" s="33"/>
    </row>
    <row r="6" spans="2:23" ht="34.9" customHeight="1" x14ac:dyDescent="0.25">
      <c r="B6" s="34"/>
      <c r="C6" s="34"/>
      <c r="D6" s="34"/>
      <c r="E6" s="34"/>
      <c r="F6" s="34"/>
      <c r="G6" s="32"/>
      <c r="H6" s="32"/>
      <c r="I6" s="10" t="s">
        <v>7</v>
      </c>
      <c r="J6" s="10" t="s">
        <v>8</v>
      </c>
      <c r="K6" s="10" t="s">
        <v>9</v>
      </c>
      <c r="L6" s="10" t="s">
        <v>10</v>
      </c>
      <c r="M6" s="10" t="s">
        <v>12</v>
      </c>
      <c r="N6" s="10" t="s">
        <v>11</v>
      </c>
      <c r="O6" s="13" t="s">
        <v>13</v>
      </c>
      <c r="P6" s="8" t="s">
        <v>14</v>
      </c>
      <c r="Q6" s="13" t="s">
        <v>15</v>
      </c>
      <c r="R6" s="8" t="s">
        <v>16</v>
      </c>
      <c r="T6" s="3"/>
      <c r="U6" s="4"/>
      <c r="V6" s="3"/>
      <c r="W6" s="3"/>
    </row>
    <row r="7" spans="2:23" ht="30" customHeight="1" x14ac:dyDescent="0.25">
      <c r="B7" s="29" t="s">
        <v>17</v>
      </c>
      <c r="C7" s="29"/>
      <c r="D7" s="29"/>
      <c r="E7" s="29"/>
      <c r="F7" s="29"/>
      <c r="G7" s="14">
        <f t="shared" ref="G7:O7" si="0">+G8+G15</f>
        <v>1549843564.3</v>
      </c>
      <c r="H7" s="14">
        <f t="shared" si="0"/>
        <v>293386750.27999997</v>
      </c>
      <c r="I7" s="14">
        <f t="shared" si="0"/>
        <v>189570501</v>
      </c>
      <c r="J7" s="14">
        <f t="shared" si="0"/>
        <v>106859471</v>
      </c>
      <c r="K7" s="14">
        <f t="shared" si="0"/>
        <v>22226070.700000003</v>
      </c>
      <c r="L7" s="14">
        <f t="shared" si="0"/>
        <v>17786046.5</v>
      </c>
      <c r="M7" s="14">
        <f t="shared" si="0"/>
        <v>29336447.799999997</v>
      </c>
      <c r="N7" s="14">
        <f t="shared" si="0"/>
        <v>31361953.5</v>
      </c>
      <c r="O7" s="15">
        <f t="shared" si="0"/>
        <v>100710518.5</v>
      </c>
      <c r="P7" s="16">
        <f>+O7/J7*100</f>
        <v>94.24575805732745</v>
      </c>
      <c r="Q7" s="15">
        <f>+Q8+Q15</f>
        <v>394097268.77999997</v>
      </c>
      <c r="R7" s="17">
        <f t="shared" ref="R7:R20" si="1">+Q7/G7*100</f>
        <v>25.428196616604808</v>
      </c>
      <c r="T7" s="5"/>
      <c r="U7" s="5"/>
      <c r="V7" s="5"/>
      <c r="W7" s="5"/>
    </row>
    <row r="8" spans="2:23" ht="36.75" customHeight="1" x14ac:dyDescent="0.25">
      <c r="B8" s="30" t="s">
        <v>18</v>
      </c>
      <c r="C8" s="30"/>
      <c r="D8" s="30"/>
      <c r="E8" s="30"/>
      <c r="F8" s="30"/>
      <c r="G8" s="18">
        <f>SUM(G9:G14)</f>
        <v>411754786.30000001</v>
      </c>
      <c r="H8" s="18">
        <f t="shared" ref="H8:L8" si="2">SUM(H9:H14)</f>
        <v>143489032.21999997</v>
      </c>
      <c r="I8" s="18">
        <f>SUM(I9:I14)</f>
        <v>48477727</v>
      </c>
      <c r="J8" s="18">
        <f t="shared" si="2"/>
        <v>42624702</v>
      </c>
      <c r="K8" s="18">
        <f t="shared" si="2"/>
        <v>11003164.4</v>
      </c>
      <c r="L8" s="18">
        <f t="shared" si="2"/>
        <v>5758794.5</v>
      </c>
      <c r="M8" s="18">
        <f>SUM(M9:M14)</f>
        <v>9561304.3999999985</v>
      </c>
      <c r="N8" s="18">
        <f>SUM(N9:N14)</f>
        <v>16021805</v>
      </c>
      <c r="O8" s="19">
        <f>SUM(O9:O14)</f>
        <v>42345068.300000004</v>
      </c>
      <c r="P8" s="20">
        <f>+O8/J8*100</f>
        <v>99.343963272752049</v>
      </c>
      <c r="Q8" s="19">
        <f>SUM(Q9:Q14)</f>
        <v>185834100.51999998</v>
      </c>
      <c r="R8" s="20">
        <f t="shared" si="1"/>
        <v>45.132225951735094</v>
      </c>
    </row>
    <row r="9" spans="2:23" ht="54" customHeight="1" x14ac:dyDescent="0.25">
      <c r="B9" s="21">
        <v>1</v>
      </c>
      <c r="C9" s="22">
        <v>2359928</v>
      </c>
      <c r="D9" s="23" t="s">
        <v>25</v>
      </c>
      <c r="E9" s="21" t="s">
        <v>22</v>
      </c>
      <c r="F9" s="21" t="s">
        <v>35</v>
      </c>
      <c r="G9" s="24">
        <v>3397000</v>
      </c>
      <c r="H9" s="24">
        <v>1818349</v>
      </c>
      <c r="I9" s="24">
        <v>1341412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19">
        <f>SUM(K9:N9)</f>
        <v>0</v>
      </c>
      <c r="P9" s="20">
        <v>0</v>
      </c>
      <c r="Q9" s="25">
        <f t="shared" ref="Q9:Q14" si="3">+H9+O9</f>
        <v>1818349</v>
      </c>
      <c r="R9" s="20">
        <f t="shared" si="1"/>
        <v>53.528083603179276</v>
      </c>
    </row>
    <row r="10" spans="2:23" ht="55.5" customHeight="1" x14ac:dyDescent="0.25">
      <c r="B10" s="21">
        <v>2</v>
      </c>
      <c r="C10" s="22">
        <v>2424326</v>
      </c>
      <c r="D10" s="23" t="s">
        <v>26</v>
      </c>
      <c r="E10" s="21" t="s">
        <v>22</v>
      </c>
      <c r="F10" s="21" t="s">
        <v>35</v>
      </c>
      <c r="G10" s="24">
        <v>56718189</v>
      </c>
      <c r="H10" s="24">
        <v>31055568.079999998</v>
      </c>
      <c r="I10" s="24">
        <v>8696544</v>
      </c>
      <c r="J10" s="24">
        <v>19787763</v>
      </c>
      <c r="K10" s="24">
        <v>4132077</v>
      </c>
      <c r="L10" s="24">
        <v>4584820.5</v>
      </c>
      <c r="M10" s="24">
        <v>3944924.8</v>
      </c>
      <c r="N10" s="24">
        <v>7085182</v>
      </c>
      <c r="O10" s="19">
        <f>SUM(K10:N10)</f>
        <v>19747004.300000001</v>
      </c>
      <c r="P10" s="20">
        <f t="shared" ref="P10:P14" si="4">+O10/J10*100</f>
        <v>99.7940206783354</v>
      </c>
      <c r="Q10" s="25">
        <f t="shared" si="3"/>
        <v>50802572.379999995</v>
      </c>
      <c r="R10" s="20">
        <f t="shared" si="1"/>
        <v>89.570159547936186</v>
      </c>
    </row>
    <row r="11" spans="2:23" ht="123" customHeight="1" x14ac:dyDescent="0.25">
      <c r="B11" s="21">
        <v>3</v>
      </c>
      <c r="C11" s="22">
        <v>2455051</v>
      </c>
      <c r="D11" s="23" t="s">
        <v>27</v>
      </c>
      <c r="E11" s="21" t="s">
        <v>22</v>
      </c>
      <c r="F11" s="21" t="s">
        <v>35</v>
      </c>
      <c r="G11" s="24">
        <v>108841073</v>
      </c>
      <c r="H11" s="24">
        <v>105264798.19</v>
      </c>
      <c r="I11" s="24">
        <v>7558106</v>
      </c>
      <c r="J11" s="24">
        <v>2973547</v>
      </c>
      <c r="K11" s="24">
        <v>1920000.3</v>
      </c>
      <c r="L11" s="24">
        <v>84960</v>
      </c>
      <c r="M11" s="24">
        <v>285000</v>
      </c>
      <c r="N11" s="24">
        <v>683587</v>
      </c>
      <c r="O11" s="19">
        <f t="shared" ref="O11:O20" si="5">SUM(K11:N11)</f>
        <v>2973547.3</v>
      </c>
      <c r="P11" s="20">
        <f t="shared" si="4"/>
        <v>100.00001008896109</v>
      </c>
      <c r="Q11" s="25">
        <f t="shared" si="3"/>
        <v>108238345.48999999</v>
      </c>
      <c r="R11" s="20">
        <f t="shared" si="1"/>
        <v>99.446231561866355</v>
      </c>
    </row>
    <row r="12" spans="2:23" ht="71.25" customHeight="1" x14ac:dyDescent="0.25">
      <c r="B12" s="21">
        <v>4</v>
      </c>
      <c r="C12" s="22">
        <v>2510338</v>
      </c>
      <c r="D12" s="23" t="s">
        <v>28</v>
      </c>
      <c r="E12" s="21" t="s">
        <v>22</v>
      </c>
      <c r="F12" s="21" t="s">
        <v>35</v>
      </c>
      <c r="G12" s="24">
        <v>3325884.5</v>
      </c>
      <c r="H12" s="24">
        <v>2273111.09</v>
      </c>
      <c r="I12" s="24">
        <v>0</v>
      </c>
      <c r="J12" s="24">
        <v>1052775</v>
      </c>
      <c r="K12" s="24">
        <v>987521</v>
      </c>
      <c r="L12" s="24">
        <v>0</v>
      </c>
      <c r="M12" s="24">
        <v>65252.800000000003</v>
      </c>
      <c r="N12" s="24">
        <v>0</v>
      </c>
      <c r="O12" s="19">
        <f t="shared" si="5"/>
        <v>1052773.8</v>
      </c>
      <c r="P12" s="20">
        <f t="shared" si="4"/>
        <v>99.999886015530393</v>
      </c>
      <c r="Q12" s="25">
        <f t="shared" si="3"/>
        <v>3325884.8899999997</v>
      </c>
      <c r="R12" s="20">
        <f t="shared" si="1"/>
        <v>100.00001172620394</v>
      </c>
    </row>
    <row r="13" spans="2:23" ht="69" customHeight="1" x14ac:dyDescent="0.25">
      <c r="B13" s="21">
        <v>5</v>
      </c>
      <c r="C13" s="22">
        <v>2607522</v>
      </c>
      <c r="D13" s="23" t="s">
        <v>21</v>
      </c>
      <c r="E13" s="21" t="s">
        <v>22</v>
      </c>
      <c r="F13" s="21" t="s">
        <v>35</v>
      </c>
      <c r="G13" s="24">
        <v>14946104.800000001</v>
      </c>
      <c r="H13" s="24">
        <v>2646293.13</v>
      </c>
      <c r="I13" s="24">
        <v>1486179</v>
      </c>
      <c r="J13" s="24">
        <v>6540319</v>
      </c>
      <c r="K13" s="24">
        <v>3286952</v>
      </c>
      <c r="L13" s="24">
        <v>688366</v>
      </c>
      <c r="M13" s="24">
        <v>0</v>
      </c>
      <c r="N13" s="24">
        <v>2565000</v>
      </c>
      <c r="O13" s="19">
        <f t="shared" si="5"/>
        <v>6540318</v>
      </c>
      <c r="P13" s="20">
        <f t="shared" si="4"/>
        <v>99.999984710225903</v>
      </c>
      <c r="Q13" s="25">
        <f t="shared" si="3"/>
        <v>9186611.129999999</v>
      </c>
      <c r="R13" s="20">
        <f t="shared" si="1"/>
        <v>61.464918471600697</v>
      </c>
    </row>
    <row r="14" spans="2:23" ht="61.5" customHeight="1" x14ac:dyDescent="0.25">
      <c r="B14" s="21">
        <v>6</v>
      </c>
      <c r="C14" s="22">
        <v>2646246</v>
      </c>
      <c r="D14" s="23" t="s">
        <v>20</v>
      </c>
      <c r="E14" s="21" t="s">
        <v>29</v>
      </c>
      <c r="F14" s="21" t="s">
        <v>35</v>
      </c>
      <c r="G14" s="24">
        <v>224526535</v>
      </c>
      <c r="H14" s="24">
        <v>430912.73</v>
      </c>
      <c r="I14" s="24">
        <v>29395486</v>
      </c>
      <c r="J14" s="24">
        <v>12270298</v>
      </c>
      <c r="K14" s="24">
        <v>676614.1</v>
      </c>
      <c r="L14" s="24">
        <v>400648</v>
      </c>
      <c r="M14" s="26">
        <v>5266126.8</v>
      </c>
      <c r="N14" s="24">
        <v>5688036</v>
      </c>
      <c r="O14" s="19">
        <f>SUM(K14:N14)</f>
        <v>12031424.9</v>
      </c>
      <c r="P14" s="20">
        <f t="shared" si="4"/>
        <v>98.053241249723527</v>
      </c>
      <c r="Q14" s="25">
        <f t="shared" si="3"/>
        <v>12462337.630000001</v>
      </c>
      <c r="R14" s="20">
        <f t="shared" si="1"/>
        <v>5.5504965727102142</v>
      </c>
    </row>
    <row r="15" spans="2:23" ht="35.25" customHeight="1" x14ac:dyDescent="0.25">
      <c r="B15" s="27"/>
      <c r="C15" s="30" t="s">
        <v>19</v>
      </c>
      <c r="D15" s="30"/>
      <c r="E15" s="30"/>
      <c r="F15" s="30"/>
      <c r="G15" s="18">
        <f>SUM(G16:G20)</f>
        <v>1138088778</v>
      </c>
      <c r="H15" s="18">
        <f t="shared" ref="H15:Q15" si="6">SUM(H16:H20)</f>
        <v>149897718.06</v>
      </c>
      <c r="I15" s="18">
        <f>SUM(I16:I20)</f>
        <v>141092774</v>
      </c>
      <c r="J15" s="18">
        <f t="shared" si="6"/>
        <v>64234769</v>
      </c>
      <c r="K15" s="18">
        <f t="shared" si="6"/>
        <v>11222906.300000001</v>
      </c>
      <c r="L15" s="18">
        <f t="shared" si="6"/>
        <v>12027252</v>
      </c>
      <c r="M15" s="18">
        <f t="shared" si="6"/>
        <v>19775143.399999999</v>
      </c>
      <c r="N15" s="18">
        <f t="shared" si="6"/>
        <v>15340148.5</v>
      </c>
      <c r="O15" s="19">
        <f>SUM(O16:O20)</f>
        <v>58365450.199999996</v>
      </c>
      <c r="P15" s="20">
        <f t="shared" ref="P15:P19" si="7">+O15/J15*100</f>
        <v>90.862707391381761</v>
      </c>
      <c r="Q15" s="19">
        <f t="shared" si="6"/>
        <v>208263168.25999999</v>
      </c>
      <c r="R15" s="20">
        <f t="shared" si="1"/>
        <v>18.299378070135052</v>
      </c>
    </row>
    <row r="16" spans="2:23" ht="63.75" customHeight="1" x14ac:dyDescent="0.25">
      <c r="B16" s="21">
        <v>7</v>
      </c>
      <c r="C16" s="24">
        <v>2194717</v>
      </c>
      <c r="D16" s="23" t="s">
        <v>30</v>
      </c>
      <c r="E16" s="21" t="s">
        <v>29</v>
      </c>
      <c r="F16" s="21" t="s">
        <v>35</v>
      </c>
      <c r="G16" s="24">
        <v>46488613</v>
      </c>
      <c r="H16" s="24">
        <v>26909008.25</v>
      </c>
      <c r="I16" s="24">
        <v>16800329</v>
      </c>
      <c r="J16" s="24">
        <v>8919329</v>
      </c>
      <c r="K16" s="24">
        <v>1509969</v>
      </c>
      <c r="L16" s="24">
        <v>2090666</v>
      </c>
      <c r="M16" s="24">
        <v>2418860.2000000002</v>
      </c>
      <c r="N16" s="24">
        <v>2806395.8</v>
      </c>
      <c r="O16" s="19">
        <f t="shared" si="5"/>
        <v>8825891</v>
      </c>
      <c r="P16" s="20">
        <f t="shared" si="7"/>
        <v>98.9524099851009</v>
      </c>
      <c r="Q16" s="25">
        <f>+H16+O16</f>
        <v>35734899.25</v>
      </c>
      <c r="R16" s="20">
        <f t="shared" si="1"/>
        <v>76.868069283977135</v>
      </c>
    </row>
    <row r="17" spans="2:21" ht="51" customHeight="1" x14ac:dyDescent="0.25">
      <c r="B17" s="21">
        <v>8</v>
      </c>
      <c r="C17" s="24">
        <v>2359961</v>
      </c>
      <c r="D17" s="23" t="s">
        <v>31</v>
      </c>
      <c r="E17" s="21" t="s">
        <v>29</v>
      </c>
      <c r="F17" s="21" t="s">
        <v>35</v>
      </c>
      <c r="G17" s="24">
        <v>187143439</v>
      </c>
      <c r="H17" s="24">
        <v>86340395.799999997</v>
      </c>
      <c r="I17" s="24">
        <v>50513958</v>
      </c>
      <c r="J17" s="24">
        <v>19513958</v>
      </c>
      <c r="K17" s="24">
        <v>4648326</v>
      </c>
      <c r="L17" s="24">
        <v>4205531</v>
      </c>
      <c r="M17" s="24">
        <v>4220038.2</v>
      </c>
      <c r="N17" s="24">
        <v>3144754.8</v>
      </c>
      <c r="O17" s="19">
        <f t="shared" si="5"/>
        <v>16218650</v>
      </c>
      <c r="P17" s="20">
        <f t="shared" si="7"/>
        <v>83.11307219171016</v>
      </c>
      <c r="Q17" s="25">
        <f t="shared" ref="Q17:Q20" si="8">+H17+O17</f>
        <v>102559045.8</v>
      </c>
      <c r="R17" s="20">
        <f t="shared" si="1"/>
        <v>54.802373167888618</v>
      </c>
    </row>
    <row r="18" spans="2:21" ht="48.75" customHeight="1" x14ac:dyDescent="0.25">
      <c r="B18" s="21">
        <v>9</v>
      </c>
      <c r="C18" s="24">
        <v>2522012</v>
      </c>
      <c r="D18" s="23" t="s">
        <v>32</v>
      </c>
      <c r="E18" s="21" t="s">
        <v>29</v>
      </c>
      <c r="F18" s="21" t="s">
        <v>35</v>
      </c>
      <c r="G18" s="24">
        <v>457245553</v>
      </c>
      <c r="H18" s="24">
        <v>32458856.140000001</v>
      </c>
      <c r="I18" s="24">
        <v>44198765</v>
      </c>
      <c r="J18" s="24">
        <v>27675765</v>
      </c>
      <c r="K18" s="24">
        <v>4071149</v>
      </c>
      <c r="L18" s="24">
        <v>4455237</v>
      </c>
      <c r="M18" s="24">
        <v>10984608</v>
      </c>
      <c r="N18" s="24">
        <v>6110018.9000000004</v>
      </c>
      <c r="O18" s="19">
        <f t="shared" si="5"/>
        <v>25621012.899999999</v>
      </c>
      <c r="P18" s="20">
        <f t="shared" si="7"/>
        <v>92.575626726126629</v>
      </c>
      <c r="Q18" s="25">
        <f t="shared" si="8"/>
        <v>58079869.039999999</v>
      </c>
      <c r="R18" s="20">
        <f t="shared" si="1"/>
        <v>12.70211785744803</v>
      </c>
    </row>
    <row r="19" spans="2:21" ht="50.25" customHeight="1" x14ac:dyDescent="0.25">
      <c r="B19" s="21">
        <v>10</v>
      </c>
      <c r="C19" s="24">
        <v>2565162</v>
      </c>
      <c r="D19" s="23" t="s">
        <v>33</v>
      </c>
      <c r="E19" s="21" t="s">
        <v>29</v>
      </c>
      <c r="F19" s="21" t="s">
        <v>35</v>
      </c>
      <c r="G19" s="24">
        <v>274311173</v>
      </c>
      <c r="H19" s="24">
        <v>4189457.87</v>
      </c>
      <c r="I19" s="24">
        <v>20947717</v>
      </c>
      <c r="J19" s="24">
        <v>8125717</v>
      </c>
      <c r="K19" s="24">
        <v>993462.3</v>
      </c>
      <c r="L19" s="24">
        <v>1275818</v>
      </c>
      <c r="M19" s="24">
        <v>2151637</v>
      </c>
      <c r="N19" s="24">
        <v>3278979</v>
      </c>
      <c r="O19" s="19">
        <f t="shared" si="5"/>
        <v>7699896.2999999998</v>
      </c>
      <c r="P19" s="20">
        <f t="shared" si="7"/>
        <v>94.759592291978663</v>
      </c>
      <c r="Q19" s="25">
        <f t="shared" si="8"/>
        <v>11889354.17</v>
      </c>
      <c r="R19" s="20">
        <f t="shared" si="1"/>
        <v>4.3342580763197711</v>
      </c>
    </row>
    <row r="20" spans="2:21" ht="121.5" customHeight="1" x14ac:dyDescent="0.25">
      <c r="B20" s="21">
        <v>11</v>
      </c>
      <c r="C20" s="24">
        <v>2570273</v>
      </c>
      <c r="D20" s="23" t="s">
        <v>34</v>
      </c>
      <c r="E20" s="21" t="s">
        <v>29</v>
      </c>
      <c r="F20" s="21" t="s">
        <v>36</v>
      </c>
      <c r="G20" s="24">
        <v>172900000</v>
      </c>
      <c r="H20" s="28">
        <v>0</v>
      </c>
      <c r="I20" s="24">
        <v>8632005</v>
      </c>
      <c r="J20" s="24">
        <v>0</v>
      </c>
      <c r="K20" s="24">
        <v>0</v>
      </c>
      <c r="L20" s="24">
        <v>0</v>
      </c>
      <c r="M20" s="24">
        <f t="shared" ref="M20" si="9">+K20-L20</f>
        <v>0</v>
      </c>
      <c r="N20" s="24">
        <v>0</v>
      </c>
      <c r="O20" s="19">
        <f t="shared" si="5"/>
        <v>0</v>
      </c>
      <c r="P20" s="20">
        <v>0</v>
      </c>
      <c r="Q20" s="25">
        <f t="shared" si="8"/>
        <v>0</v>
      </c>
      <c r="R20" s="20">
        <f t="shared" si="1"/>
        <v>0</v>
      </c>
      <c r="U20" s="6"/>
    </row>
  </sheetData>
  <mergeCells count="14">
    <mergeCell ref="B7:F7"/>
    <mergeCell ref="C15:F15"/>
    <mergeCell ref="B8:F8"/>
    <mergeCell ref="B2:R2"/>
    <mergeCell ref="H5:H6"/>
    <mergeCell ref="I5:P5"/>
    <mergeCell ref="Q5:R5"/>
    <mergeCell ref="B5:B6"/>
    <mergeCell ref="C5:C6"/>
    <mergeCell ref="D5:D6"/>
    <mergeCell ref="E5:E6"/>
    <mergeCell ref="F5:F6"/>
    <mergeCell ref="G5:G6"/>
    <mergeCell ref="B3:R3"/>
  </mergeCells>
  <conditionalFormatting sqref="C5:C6">
    <cfRule type="duplicateValues" dxfId="1" priority="1"/>
    <cfRule type="duplicateValues" dxfId="0" priority="2"/>
  </conditionalFormatting>
  <printOptions horizontalCentered="1"/>
  <pageMargins left="7.874015748031496E-2" right="7.874015748031496E-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Financiera MEF </vt:lpstr>
      <vt:lpstr>'Ejecucion Financiera MEF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Copari Colorado, Luis Alberto</dc:creator>
  <cp:lastModifiedBy>Vega Farias, Oscar</cp:lastModifiedBy>
  <cp:lastPrinted>2026-01-26T17:26:22Z</cp:lastPrinted>
  <dcterms:created xsi:type="dcterms:W3CDTF">2025-01-20T15:37:36Z</dcterms:created>
  <dcterms:modified xsi:type="dcterms:W3CDTF">2026-01-26T17:26:22Z</dcterms:modified>
</cp:coreProperties>
</file>