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UPUESTO\Transparencia\2022\"/>
    </mc:Choice>
  </mc:AlternateContent>
  <xr:revisionPtr revIDLastSave="0" documentId="13_ncr:1_{E65FB7E6-9211-412F-A0D4-9FBC80C954F2}" xr6:coauthVersionLast="47" xr6:coauthVersionMax="47" xr10:uidLastSave="{00000000-0000-0000-0000-000000000000}"/>
  <bookViews>
    <workbookView xWindow="-120" yWindow="-120" windowWidth="20640" windowHeight="11160" xr2:uid="{CBF5515A-B997-497B-B23D-1297631DAFBD}"/>
  </bookViews>
  <sheets>
    <sheet name="CUADRO" sheetId="1" r:id="rId1"/>
  </sheets>
  <externalReferences>
    <externalReference r:id="rId2"/>
  </externalReferences>
  <definedNames>
    <definedName name="_xlnm._FilterDatabase" localSheetId="0" hidden="1">CUADRO!$B$9:$S$22</definedName>
    <definedName name="_xlnm.Print_Area" localSheetId="0">CUADRO!$B$1:$N$20</definedName>
    <definedName name="CATEGORIA_PRE_F11">'[1]Lista Desplegable F11'!$F$3:$F$93</definedName>
    <definedName name="_xlnm.Print_Titles" localSheetId="0">CUADRO!$1:$7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7" i="1"/>
  <c r="K17" i="1" s="1"/>
  <c r="J18" i="1"/>
  <c r="L18" i="1" s="1"/>
  <c r="M18" i="1" s="1"/>
  <c r="J19" i="1"/>
  <c r="K19" i="1" s="1"/>
  <c r="J15" i="1"/>
  <c r="N15" i="1" s="1"/>
  <c r="J14" i="1"/>
  <c r="N14" i="1" s="1"/>
  <c r="J13" i="1"/>
  <c r="N13" i="1" s="1"/>
  <c r="J12" i="1"/>
  <c r="N12" i="1" s="1"/>
  <c r="J11" i="1"/>
  <c r="L11" i="1" s="1"/>
  <c r="B11" i="1"/>
  <c r="B12" i="1" s="1"/>
  <c r="B13" i="1" s="1"/>
  <c r="B14" i="1" s="1"/>
  <c r="B15" i="1" s="1"/>
  <c r="B17" i="1" s="1"/>
  <c r="B18" i="1" s="1"/>
  <c r="B19" i="1" s="1"/>
  <c r="J10" i="1"/>
  <c r="N10" i="1" s="1"/>
  <c r="K18" i="1" l="1"/>
  <c r="N18" i="1"/>
  <c r="J16" i="1"/>
  <c r="K16" i="1" s="1"/>
  <c r="N19" i="1"/>
  <c r="N17" i="1"/>
  <c r="N16" i="1" s="1"/>
  <c r="L19" i="1"/>
  <c r="M19" i="1" s="1"/>
  <c r="L17" i="1"/>
  <c r="K11" i="1"/>
  <c r="N11" i="1"/>
  <c r="G9" i="1"/>
  <c r="H9" i="1"/>
  <c r="H8" i="1" s="1"/>
  <c r="L15" i="1"/>
  <c r="M15" i="1" s="1"/>
  <c r="K12" i="1"/>
  <c r="L13" i="1"/>
  <c r="M13" i="1" s="1"/>
  <c r="K13" i="1"/>
  <c r="F9" i="1"/>
  <c r="F8" i="1" s="1"/>
  <c r="M11" i="1"/>
  <c r="L10" i="1"/>
  <c r="M10" i="1" s="1"/>
  <c r="J9" i="1"/>
  <c r="K15" i="1"/>
  <c r="L14" i="1"/>
  <c r="M14" i="1" s="1"/>
  <c r="K14" i="1"/>
  <c r="I9" i="1"/>
  <c r="L12" i="1"/>
  <c r="M12" i="1" s="1"/>
  <c r="K10" i="1"/>
  <c r="M17" i="1" l="1"/>
  <c r="L16" i="1"/>
  <c r="M16" i="1" s="1"/>
  <c r="J8" i="1"/>
  <c r="K8" i="1" s="1"/>
  <c r="G8" i="1"/>
  <c r="I8" i="1"/>
  <c r="K9" i="1"/>
  <c r="L9" i="1"/>
  <c r="M9" i="1" s="1"/>
  <c r="N9" i="1"/>
  <c r="L8" i="1" l="1"/>
  <c r="M8" i="1" s="1"/>
  <c r="N8" i="1"/>
</calcChain>
</file>

<file path=xl/sharedStrings.xml><?xml version="1.0" encoding="utf-8"?>
<sst xmlns="http://schemas.openxmlformats.org/spreadsheetml/2006/main" count="39" uniqueCount="32">
  <si>
    <t>Nro</t>
  </si>
  <si>
    <t>CÓDIGO</t>
  </si>
  <si>
    <t>NOMBRE DEL PROYECTO</t>
  </si>
  <si>
    <t>TIPO DE INVERSIÓN</t>
  </si>
  <si>
    <t xml:space="preserve">INVERSIÓN AUTORIZADA
(A) </t>
  </si>
  <si>
    <t>EJECUCIÓN HASTA EL 2021 (B)</t>
  </si>
  <si>
    <t>AÑO 2022</t>
  </si>
  <si>
    <t>EJECUCIÓN ACUMULADA</t>
  </si>
  <si>
    <t>SALDO POR EJECUTAR
(A - E)</t>
  </si>
  <si>
    <t xml:space="preserve">PIM
(C) </t>
  </si>
  <si>
    <t>1er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</si>
  <si>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</si>
  <si>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</si>
  <si>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</si>
  <si>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</si>
  <si>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</si>
  <si>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</si>
  <si>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</si>
  <si>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Proyecto de inversión</t>
  </si>
  <si>
    <t>IOARR</t>
  </si>
  <si>
    <t>2359928: ADQUISICION DE ASCENSORES EN EL(LA) SEDE CENTRAL DEL MINISTERIO DE ECONOMIA Y FINANZAS EN LA LOCALIDAD LIMA, DISTRITO DE LIMA, PROVINCIA LIMA, DEPARTAMENTO LIMA</t>
  </si>
  <si>
    <t>2424326: REFORZAMIENTO ESTRUCTURAL DE EDIFICIO PUBLICO; EN EL(LA) MINISTERIO DE ECONOMIA Y FINANZAS EN LA LOCALIDAD LIMA, DISTRITO DE LIMA, PROVINCIA LIMA, DEPARTAMENTO LIMA</t>
  </si>
  <si>
    <t>2431712: MEJORAMIENTO Y AMPLIACION DE LA SEDE CENTRAL DEL TRIBUNAL FISCAL DEL MINISTERIO DE ECONOMIA Y FINANZAS LIMA DEL DISTRITO DE LIMA - PROVINCIA DE LIMA - DEPARTAMENTO DE LIMA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</si>
  <si>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</si>
  <si>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</si>
  <si>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</si>
  <si>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2194717: MEJORAMIENTO DE LA GESTION DE LA POLITICA DE INGRESOS PUBLICOS CON ENFASIS EN LA RECAUDACION TRIBUTARIA MUNICIPAL</t>
  </si>
  <si>
    <t>2359961: MEJORAMIENTO DE LA GESTION DE LA INVERSION PUBLICA</t>
  </si>
  <si>
    <t>2522012: MEJORAMIENTO DE LA ADMINISTRACION FINANCIERA DEL SECTOR PUBLICO (AFSP) A TRAVES DE LA TRANSFORMACION DIGITAL</t>
  </si>
  <si>
    <r>
      <rPr>
        <b/>
        <sz val="11"/>
        <color theme="1"/>
        <rFont val="Arial Narrow"/>
        <family val="2"/>
      </rPr>
      <t xml:space="preserve">Fuente: </t>
    </r>
    <r>
      <rPr>
        <sz val="11"/>
        <color theme="1"/>
        <rFont val="Arial Narrow"/>
        <family val="2"/>
      </rPr>
      <t xml:space="preserve">Portal de Transparencia Económica (Consulta Amigable-mensual) y Banco de Inversiones.
</t>
    </r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 (C) No se considera estudios de pre inversión por S/2 000 566.
</t>
    </r>
  </si>
  <si>
    <t>EJECUCIÓN FINANCIERA DE PROYECTOS DE INVERSIÓN E IOARR, CARTERA DE INVERSIONES 2022 - PLIEGO MINISTERIO DE ECONOMÍA Y FINANZAS</t>
  </si>
  <si>
    <t xml:space="preserve">AL PRIMER TRIMESTRE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</si>
</sst>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#,##0\ _€"/>
    <numFmt numFmtId="169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3" fillId="4" borderId="2" xfId="0" applyNumberFormat="1" applyFont="1" applyFill="1" applyBorder="1" applyAlignment="1">
      <alignment vertical="center" wrapText="1"/>
    </xf>
    <xf numFmtId="165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165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vertical="center" wrapText="1"/>
    </xf>
    <xf numFmtId="169" fontId="4" fillId="2" borderId="0" xfId="2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169" fontId="2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69" fontId="2" fillId="2" borderId="0" xfId="0" applyNumberFormat="1" applyFont="1" applyFill="1" applyAlignment="1">
      <alignment horizontal="center" vertical="center" wrapText="1"/>
    </xf>
    <xf numFmtId="165" fontId="3" fillId="3" borderId="2" xfId="2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vertical="center" wrapText="1"/>
    </xf>
    <xf numFmtId="3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165" fontId="2" fillId="2" borderId="0" xfId="0" applyNumberFormat="1" applyFont="1" applyFill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422A-0D96-4AE6-810F-08F077AD3DC4}">
  <sheetPr>
    <tabColor rgb="FF0070C0"/>
    <pageSetUpPr fitToPage="1"/>
  </sheetPr>
  <dimension ref="A1:Y22"/>
  <sheetViews>
    <sheetView tabSelected="1" zoomScale="90" zoomScaleNormal="90" zoomScaleSheetLayoutView="55" workbookViewId="0">
      <pane ySplit="7" topLeftCell="A8" activePane="bottomLeft" state="frozenSplit"/>
      <selection activeCell="B1" sqref="B1"/>
      <selection pane="bottomLeft" activeCell="B4" sqref="B4"/>
    </sheetView>
  </sheetViews>
  <sheetFormatPr baseColWidth="10" defaultRowHeight="15.75" customHeight="1" x14ac:dyDescent="0.25"/>
  <cols>
    <col min="1" max="1" width="1.71093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0.85546875" style="1" customWidth="1"/>
    <col min="6" max="7" width="12.7109375" style="25" customWidth="1"/>
    <col min="8" max="8" width="10.7109375" style="25" customWidth="1"/>
    <col min="9" max="9" width="10.85546875" style="25" customWidth="1"/>
    <col min="10" max="10" width="13.7109375" style="25" customWidth="1"/>
    <col min="11" max="11" width="10.7109375" style="33" customWidth="1"/>
    <col min="12" max="12" width="12.7109375" style="25" customWidth="1"/>
    <col min="13" max="13" width="10.7109375" style="33" customWidth="1"/>
    <col min="14" max="14" width="12.7109375" style="25" customWidth="1"/>
    <col min="15" max="15" width="11.28515625" style="2" customWidth="1"/>
    <col min="16" max="16" width="11.85546875" style="3" customWidth="1"/>
    <col min="17" max="17" width="14.42578125" style="1" customWidth="1"/>
    <col min="18" max="18" width="10.42578125" style="1" customWidth="1"/>
    <col min="19" max="19" width="7.85546875" style="1" customWidth="1"/>
    <col min="20" max="20" width="10.42578125" style="1" bestFit="1" customWidth="1"/>
    <col min="21" max="21" width="10.85546875" style="35" customWidth="1"/>
    <col min="22" max="22" width="9.42578125" style="1" bestFit="1" customWidth="1"/>
    <col min="23" max="23" width="7.85546875" style="1" customWidth="1"/>
    <col min="24" max="24" width="7.7109375" style="1" customWidth="1"/>
    <col min="25" max="25" width="11" style="1" customWidth="1"/>
    <col min="26" max="26" width="6.7109375" style="1" customWidth="1"/>
    <col min="27" max="16384" width="11.42578125" style="1"/>
  </cols>
  <sheetData>
    <row r="1" spans="1:25" ht="15.75" customHeight="1" x14ac:dyDescent="0.2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5" ht="18.75" customHeight="1" x14ac:dyDescent="0.25">
      <c r="B2" s="51" t="s">
        <v>30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5" ht="18.75" customHeight="1" x14ac:dyDescent="0.25">
      <c r="B3" s="51" t="s">
        <v>31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25" ht="5.2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25" ht="5.25" customHeight="1" x14ac:dyDescent="0.25">
      <c r="B5" s="4"/>
      <c r="C5" s="4"/>
      <c r="D5" s="4"/>
      <c r="E5" s="5"/>
      <c r="F5" s="4"/>
      <c r="G5" s="6"/>
      <c r="H5" s="6"/>
      <c r="I5" s="6"/>
      <c r="J5" s="6"/>
      <c r="K5" s="7"/>
      <c r="L5" s="4"/>
      <c r="M5" s="4"/>
      <c r="N5" s="5"/>
      <c r="O5" s="8"/>
    </row>
    <row r="6" spans="1:25" ht="18" customHeight="1" x14ac:dyDescent="0.25">
      <c r="B6" s="47" t="s">
        <v>0</v>
      </c>
      <c r="C6" s="47" t="s">
        <v>1</v>
      </c>
      <c r="D6" s="47" t="s">
        <v>2</v>
      </c>
      <c r="E6" s="52" t="s">
        <v>3</v>
      </c>
      <c r="F6" s="48" t="s">
        <v>4</v>
      </c>
      <c r="G6" s="48" t="s">
        <v>5</v>
      </c>
      <c r="H6" s="47" t="s">
        <v>6</v>
      </c>
      <c r="I6" s="47"/>
      <c r="J6" s="47"/>
      <c r="K6" s="47"/>
      <c r="L6" s="48" t="s">
        <v>7</v>
      </c>
      <c r="M6" s="48"/>
      <c r="N6" s="49" t="s">
        <v>8</v>
      </c>
    </row>
    <row r="7" spans="1:25" ht="35.25" customHeight="1" x14ac:dyDescent="0.25">
      <c r="B7" s="47"/>
      <c r="C7" s="47"/>
      <c r="D7" s="47"/>
      <c r="E7" s="53"/>
      <c r="F7" s="48"/>
      <c r="G7" s="48"/>
      <c r="H7" s="41" t="s">
        <v>9</v>
      </c>
      <c r="I7" s="41" t="s">
        <v>10</v>
      </c>
      <c r="J7" s="41" t="s">
        <v>11</v>
      </c>
      <c r="K7" s="42" t="s">
        <v>12</v>
      </c>
      <c r="L7" s="41" t="s">
        <v>13</v>
      </c>
      <c r="M7" s="42" t="s">
        <v>14</v>
      </c>
      <c r="N7" s="50"/>
    </row>
    <row r="8" spans="1:25" ht="17.25" customHeight="1" x14ac:dyDescent="0.25">
      <c r="A8" s="9"/>
      <c r="B8" s="54" t="s">
        <v>15</v>
      </c>
      <c r="C8" s="55"/>
      <c r="D8" s="55"/>
      <c r="E8" s="55"/>
      <c r="F8" s="10">
        <f>SUM(F9,F16)</f>
        <v>803862221.04999995</v>
      </c>
      <c r="G8" s="10">
        <f>SUM(G9,G16)</f>
        <v>112332543</v>
      </c>
      <c r="H8" s="10">
        <f>SUM(H9,H16)</f>
        <v>134368742</v>
      </c>
      <c r="I8" s="10">
        <f>SUM(I9,I16)</f>
        <v>10430950</v>
      </c>
      <c r="J8" s="10">
        <f>SUM(J9,J16)</f>
        <v>10430950</v>
      </c>
      <c r="K8" s="11">
        <f t="shared" ref="K8:K19" si="0">IF(H8&gt;0,(J8/H8)*100,"-.-")</f>
        <v>7.7629289704892832</v>
      </c>
      <c r="L8" s="12">
        <f t="shared" ref="L8:L15" si="1">+G8+J8</f>
        <v>122763493</v>
      </c>
      <c r="M8" s="11">
        <f t="shared" ref="M8:M19" si="2">(L8/F8)*100</f>
        <v>15.271708233737751</v>
      </c>
      <c r="N8" s="12">
        <f t="shared" ref="N8:N15" si="3">+F8-G8-J8</f>
        <v>681098728.04999995</v>
      </c>
      <c r="O8" s="8"/>
      <c r="P8" s="13"/>
    </row>
    <row r="9" spans="1:25" ht="17.25" customHeight="1" x14ac:dyDescent="0.25">
      <c r="A9" s="9"/>
      <c r="B9" s="14"/>
      <c r="C9" s="44" t="s">
        <v>16</v>
      </c>
      <c r="D9" s="45"/>
      <c r="E9" s="45"/>
      <c r="F9" s="15">
        <f>SUM(F10:F15)</f>
        <v>222708865.81999999</v>
      </c>
      <c r="G9" s="15">
        <f t="shared" ref="G9:J9" si="4">SUM(G10:G15)</f>
        <v>67437775</v>
      </c>
      <c r="H9" s="15">
        <f t="shared" si="4"/>
        <v>54302507</v>
      </c>
      <c r="I9" s="15">
        <f t="shared" si="4"/>
        <v>6235453</v>
      </c>
      <c r="J9" s="15">
        <f t="shared" si="4"/>
        <v>6235453</v>
      </c>
      <c r="K9" s="16">
        <f t="shared" si="0"/>
        <v>11.482808703472935</v>
      </c>
      <c r="L9" s="15">
        <f t="shared" si="1"/>
        <v>73673228</v>
      </c>
      <c r="M9" s="16">
        <f t="shared" si="2"/>
        <v>33.080509717805725</v>
      </c>
      <c r="N9" s="15">
        <f t="shared" si="3"/>
        <v>149035637.81999999</v>
      </c>
      <c r="O9" s="8"/>
      <c r="P9" s="13"/>
      <c r="Q9" s="9"/>
    </row>
    <row r="10" spans="1:25" ht="66" x14ac:dyDescent="0.25">
      <c r="A10" s="9"/>
      <c r="B10" s="17">
        <v>1</v>
      </c>
      <c r="C10" s="17">
        <v>2359928</v>
      </c>
      <c r="D10" s="18" t="s">
        <v>20</v>
      </c>
      <c r="E10" s="19" t="s">
        <v>19</v>
      </c>
      <c r="F10" s="20">
        <v>2320213.35</v>
      </c>
      <c r="G10" s="20">
        <v>0</v>
      </c>
      <c r="H10" s="20">
        <v>598350</v>
      </c>
      <c r="I10" s="20">
        <v>0</v>
      </c>
      <c r="J10" s="21">
        <f t="shared" ref="J10:J15" si="5">SUM(I10:I10)</f>
        <v>0</v>
      </c>
      <c r="K10" s="16">
        <f t="shared" si="0"/>
        <v>0</v>
      </c>
      <c r="L10" s="22">
        <f t="shared" si="1"/>
        <v>0</v>
      </c>
      <c r="M10" s="16">
        <f t="shared" si="2"/>
        <v>0</v>
      </c>
      <c r="N10" s="22">
        <f t="shared" si="3"/>
        <v>2320213.35</v>
      </c>
      <c r="O10" s="23"/>
      <c r="P10" s="24"/>
      <c r="Q10" s="25"/>
      <c r="R10" s="26"/>
      <c r="S10" s="27"/>
      <c r="T10" s="26"/>
      <c r="U10" s="36"/>
      <c r="V10" s="28"/>
      <c r="W10" s="26"/>
      <c r="Y10" s="25"/>
    </row>
    <row r="11" spans="1:25" ht="66" x14ac:dyDescent="0.25">
      <c r="A11" s="9"/>
      <c r="B11" s="17">
        <f>1+B10</f>
        <v>2</v>
      </c>
      <c r="C11" s="17">
        <v>2424326</v>
      </c>
      <c r="D11" s="18" t="s">
        <v>21</v>
      </c>
      <c r="E11" s="19" t="s">
        <v>19</v>
      </c>
      <c r="F11" s="20">
        <v>33471647.280000001</v>
      </c>
      <c r="G11" s="20">
        <v>786760</v>
      </c>
      <c r="H11" s="20">
        <v>12000000</v>
      </c>
      <c r="I11" s="20">
        <v>177960</v>
      </c>
      <c r="J11" s="21">
        <f t="shared" si="5"/>
        <v>177960</v>
      </c>
      <c r="K11" s="16">
        <f t="shared" si="0"/>
        <v>1.4829999999999999</v>
      </c>
      <c r="L11" s="22">
        <f t="shared" si="1"/>
        <v>964720</v>
      </c>
      <c r="M11" s="16">
        <f t="shared" si="2"/>
        <v>2.8822005440301113</v>
      </c>
      <c r="N11" s="22">
        <f t="shared" si="3"/>
        <v>32506927.280000001</v>
      </c>
      <c r="O11" s="23"/>
      <c r="P11" s="24"/>
      <c r="Q11" s="25"/>
      <c r="R11" s="26"/>
      <c r="S11" s="27"/>
      <c r="T11" s="26"/>
      <c r="U11" s="36"/>
      <c r="V11" s="28"/>
      <c r="W11" s="26"/>
      <c r="Y11" s="25"/>
    </row>
    <row r="12" spans="1:25" ht="66" x14ac:dyDescent="0.25">
      <c r="A12" s="9"/>
      <c r="B12" s="17">
        <f>1+B11</f>
        <v>3</v>
      </c>
      <c r="C12" s="17">
        <v>2431712</v>
      </c>
      <c r="D12" s="18" t="s">
        <v>22</v>
      </c>
      <c r="E12" s="19" t="s">
        <v>18</v>
      </c>
      <c r="F12" s="20">
        <v>36797651.920000002</v>
      </c>
      <c r="G12" s="20">
        <v>23008897</v>
      </c>
      <c r="H12" s="20">
        <v>1057695</v>
      </c>
      <c r="I12" s="20">
        <v>0</v>
      </c>
      <c r="J12" s="21">
        <f t="shared" si="5"/>
        <v>0</v>
      </c>
      <c r="K12" s="16">
        <f t="shared" si="0"/>
        <v>0</v>
      </c>
      <c r="L12" s="22">
        <f t="shared" si="1"/>
        <v>23008897</v>
      </c>
      <c r="M12" s="16">
        <f t="shared" si="2"/>
        <v>62.528166335239355</v>
      </c>
      <c r="N12" s="22">
        <f t="shared" si="3"/>
        <v>13788754.920000002</v>
      </c>
      <c r="O12" s="23"/>
      <c r="P12" s="24"/>
      <c r="Q12" s="25"/>
      <c r="R12" s="26"/>
      <c r="S12" s="27"/>
      <c r="T12" s="26"/>
      <c r="U12" s="36"/>
      <c r="V12" s="28"/>
      <c r="W12" s="26"/>
      <c r="Y12" s="25"/>
    </row>
    <row r="13" spans="1:25" ht="115.5" x14ac:dyDescent="0.25">
      <c r="A13" s="9"/>
      <c r="B13" s="17">
        <f>1+B12</f>
        <v>4</v>
      </c>
      <c r="C13" s="17">
        <v>2455051</v>
      </c>
      <c r="D13" s="18" t="s">
        <v>23</v>
      </c>
      <c r="E13" s="19" t="s">
        <v>19</v>
      </c>
      <c r="F13" s="20">
        <v>114425528.27</v>
      </c>
      <c r="G13" s="20">
        <v>40143633</v>
      </c>
      <c r="H13" s="20">
        <v>29172507</v>
      </c>
      <c r="I13" s="20">
        <v>4428550</v>
      </c>
      <c r="J13" s="21">
        <f t="shared" si="5"/>
        <v>4428550</v>
      </c>
      <c r="K13" s="29">
        <f t="shared" si="0"/>
        <v>15.180560244616617</v>
      </c>
      <c r="L13" s="22">
        <f t="shared" si="1"/>
        <v>44572183</v>
      </c>
      <c r="M13" s="29">
        <f t="shared" si="2"/>
        <v>38.953006093908421</v>
      </c>
      <c r="N13" s="22">
        <f t="shared" si="3"/>
        <v>69853345.269999996</v>
      </c>
      <c r="O13" s="23"/>
      <c r="P13" s="24"/>
      <c r="Q13" s="25"/>
      <c r="R13" s="26"/>
      <c r="S13" s="27"/>
      <c r="T13" s="26"/>
      <c r="U13" s="36"/>
      <c r="V13" s="28"/>
      <c r="W13" s="26"/>
      <c r="Y13" s="25"/>
    </row>
    <row r="14" spans="1:25" ht="66" x14ac:dyDescent="0.25">
      <c r="A14" s="9"/>
      <c r="B14" s="17">
        <f>1+B13</f>
        <v>5</v>
      </c>
      <c r="C14" s="17">
        <v>2487753</v>
      </c>
      <c r="D14" s="18" t="s">
        <v>24</v>
      </c>
      <c r="E14" s="19" t="s">
        <v>19</v>
      </c>
      <c r="F14" s="20">
        <v>22699640</v>
      </c>
      <c r="G14" s="20">
        <v>2595854</v>
      </c>
      <c r="H14" s="20">
        <v>7656272</v>
      </c>
      <c r="I14" s="20">
        <v>315765</v>
      </c>
      <c r="J14" s="21">
        <f t="shared" si="5"/>
        <v>315765</v>
      </c>
      <c r="K14" s="16">
        <f t="shared" si="0"/>
        <v>4.1242657000691718</v>
      </c>
      <c r="L14" s="22">
        <f t="shared" si="1"/>
        <v>2911619</v>
      </c>
      <c r="M14" s="29">
        <f t="shared" si="2"/>
        <v>12.826718837831788</v>
      </c>
      <c r="N14" s="22">
        <f t="shared" si="3"/>
        <v>19788021</v>
      </c>
      <c r="O14" s="23"/>
      <c r="P14" s="24"/>
      <c r="Q14" s="25"/>
      <c r="R14" s="26"/>
      <c r="S14" s="27"/>
      <c r="T14" s="26"/>
      <c r="U14" s="36"/>
      <c r="V14" s="28"/>
      <c r="W14" s="26"/>
      <c r="Y14" s="25"/>
    </row>
    <row r="15" spans="1:25" ht="82.5" x14ac:dyDescent="0.25">
      <c r="A15" s="9"/>
      <c r="B15" s="17">
        <f>+B14+1</f>
        <v>6</v>
      </c>
      <c r="C15" s="17">
        <v>2510338</v>
      </c>
      <c r="D15" s="18" t="s">
        <v>25</v>
      </c>
      <c r="E15" s="19" t="s">
        <v>19</v>
      </c>
      <c r="F15" s="20">
        <v>12994185</v>
      </c>
      <c r="G15" s="20">
        <v>902631</v>
      </c>
      <c r="H15" s="20">
        <v>3817683</v>
      </c>
      <c r="I15" s="20">
        <v>1313178</v>
      </c>
      <c r="J15" s="21">
        <f t="shared" si="5"/>
        <v>1313178</v>
      </c>
      <c r="K15" s="16">
        <f t="shared" si="0"/>
        <v>34.397250897992315</v>
      </c>
      <c r="L15" s="22">
        <f t="shared" si="1"/>
        <v>2215809</v>
      </c>
      <c r="M15" s="29">
        <f t="shared" si="2"/>
        <v>17.052312245823806</v>
      </c>
      <c r="N15" s="22">
        <f t="shared" si="3"/>
        <v>10778376</v>
      </c>
      <c r="O15" s="23"/>
      <c r="P15" s="24"/>
      <c r="Q15" s="25"/>
      <c r="R15" s="26"/>
      <c r="S15" s="27"/>
      <c r="T15" s="26"/>
      <c r="U15" s="36"/>
      <c r="V15" s="28"/>
      <c r="W15" s="26"/>
      <c r="Y15" s="25"/>
    </row>
    <row r="16" spans="1:25" ht="16.5" x14ac:dyDescent="0.25">
      <c r="A16" s="9"/>
      <c r="B16" s="14"/>
      <c r="C16" s="44" t="s">
        <v>17</v>
      </c>
      <c r="D16" s="45"/>
      <c r="E16" s="46"/>
      <c r="F16" s="15">
        <f>SUM(F17:F19)</f>
        <v>581153355.23000002</v>
      </c>
      <c r="G16" s="15">
        <f t="shared" ref="G16" si="6">SUM(G17:G18)</f>
        <v>44894768</v>
      </c>
      <c r="H16" s="15">
        <f>SUM(H17:H19)</f>
        <v>80066235</v>
      </c>
      <c r="I16" s="15">
        <f>SUM(I17:I19)</f>
        <v>4195497</v>
      </c>
      <c r="J16" s="15">
        <f t="shared" ref="J16" si="7">SUM(J17:J19)</f>
        <v>4195497</v>
      </c>
      <c r="K16" s="16">
        <f t="shared" si="0"/>
        <v>5.2400328303185484</v>
      </c>
      <c r="L16" s="15">
        <f>SUM(L17:L18)</f>
        <v>49072265</v>
      </c>
      <c r="M16" s="16">
        <f t="shared" si="2"/>
        <v>8.4439441944852796</v>
      </c>
      <c r="N16" s="15">
        <f>SUM(N17:N19)</f>
        <v>532063090.23000002</v>
      </c>
      <c r="O16" s="23"/>
      <c r="P16" s="13"/>
      <c r="Q16" s="30"/>
      <c r="R16" s="26"/>
      <c r="S16" s="27"/>
      <c r="T16" s="26"/>
      <c r="U16" s="37"/>
      <c r="V16" s="26"/>
      <c r="W16" s="26"/>
    </row>
    <row r="17" spans="1:25" ht="49.5" x14ac:dyDescent="0.25">
      <c r="A17" s="9"/>
      <c r="B17" s="17">
        <f>+B15+1</f>
        <v>7</v>
      </c>
      <c r="C17" s="17">
        <v>2194717</v>
      </c>
      <c r="D17" s="18" t="s">
        <v>26</v>
      </c>
      <c r="E17" s="19" t="s">
        <v>18</v>
      </c>
      <c r="F17" s="20">
        <v>47262167.210000001</v>
      </c>
      <c r="G17" s="20">
        <v>10271109</v>
      </c>
      <c r="H17" s="20">
        <v>13872907</v>
      </c>
      <c r="I17" s="20">
        <v>848650</v>
      </c>
      <c r="J17" s="21">
        <f>SUM(I17:I17)</f>
        <v>848650</v>
      </c>
      <c r="K17" s="16">
        <f t="shared" si="0"/>
        <v>6.1173191747050559</v>
      </c>
      <c r="L17" s="31">
        <f>+G17+J17</f>
        <v>11119759</v>
      </c>
      <c r="M17" s="16">
        <f t="shared" si="2"/>
        <v>23.527822900273641</v>
      </c>
      <c r="N17" s="22">
        <f>+F17-G17-J17</f>
        <v>36142408.210000001</v>
      </c>
      <c r="O17" s="23"/>
      <c r="P17" s="24"/>
      <c r="Q17" s="25"/>
      <c r="R17" s="26"/>
      <c r="S17" s="27"/>
      <c r="T17" s="26"/>
      <c r="U17" s="37"/>
      <c r="V17" s="26"/>
      <c r="W17" s="26"/>
      <c r="Y17" s="25"/>
    </row>
    <row r="18" spans="1:25" ht="33" x14ac:dyDescent="0.25">
      <c r="A18" s="9"/>
      <c r="B18" s="17">
        <f>1+B17</f>
        <v>8</v>
      </c>
      <c r="C18" s="17">
        <v>2359961</v>
      </c>
      <c r="D18" s="18" t="s">
        <v>27</v>
      </c>
      <c r="E18" s="19" t="s">
        <v>18</v>
      </c>
      <c r="F18" s="20">
        <v>182391188</v>
      </c>
      <c r="G18" s="20">
        <v>34623659</v>
      </c>
      <c r="H18" s="20">
        <v>45580984</v>
      </c>
      <c r="I18" s="20">
        <v>3328847</v>
      </c>
      <c r="J18" s="21">
        <f>SUM(I18:I18)</f>
        <v>3328847</v>
      </c>
      <c r="K18" s="16">
        <f t="shared" si="0"/>
        <v>7.3031486112717534</v>
      </c>
      <c r="L18" s="31">
        <f>+G18+J18</f>
        <v>37952506</v>
      </c>
      <c r="M18" s="16">
        <f t="shared" si="2"/>
        <v>20.808300234329302</v>
      </c>
      <c r="N18" s="22">
        <f>+F18-G18-J18</f>
        <v>144438682</v>
      </c>
      <c r="O18" s="23"/>
      <c r="P18" s="24"/>
      <c r="Q18" s="25"/>
      <c r="R18" s="26"/>
      <c r="S18" s="27"/>
      <c r="T18" s="26"/>
      <c r="U18" s="37"/>
      <c r="V18" s="26"/>
      <c r="W18" s="26"/>
      <c r="Y18" s="25"/>
    </row>
    <row r="19" spans="1:25" ht="51" customHeight="1" x14ac:dyDescent="0.25">
      <c r="A19" s="9"/>
      <c r="B19" s="17">
        <f>+B18+1</f>
        <v>9</v>
      </c>
      <c r="C19" s="17">
        <v>2522012</v>
      </c>
      <c r="D19" s="18" t="s">
        <v>28</v>
      </c>
      <c r="E19" s="19" t="s">
        <v>18</v>
      </c>
      <c r="F19" s="20">
        <v>351500000.01999998</v>
      </c>
      <c r="G19" s="20">
        <v>0</v>
      </c>
      <c r="H19" s="20">
        <v>20612344</v>
      </c>
      <c r="I19" s="20">
        <v>18000</v>
      </c>
      <c r="J19" s="21">
        <f>SUM(I19:I19)</f>
        <v>18000</v>
      </c>
      <c r="K19" s="16">
        <f t="shared" si="0"/>
        <v>8.7326312815272242E-2</v>
      </c>
      <c r="L19" s="31">
        <f>+G19+J19</f>
        <v>18000</v>
      </c>
      <c r="M19" s="16">
        <f t="shared" si="2"/>
        <v>5.1209103837769046E-3</v>
      </c>
      <c r="N19" s="22">
        <f>+F19-G19-J19</f>
        <v>351482000.01999998</v>
      </c>
      <c r="O19" s="23"/>
      <c r="P19" s="24"/>
      <c r="Q19" s="25"/>
      <c r="R19" s="26"/>
      <c r="S19" s="27"/>
      <c r="T19" s="26"/>
      <c r="U19" s="37"/>
      <c r="V19" s="26"/>
      <c r="W19" s="26"/>
      <c r="Y19" s="25"/>
    </row>
    <row r="20" spans="1:25" ht="84" customHeight="1" x14ac:dyDescent="0.25">
      <c r="B20" s="56" t="s">
        <v>29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25" ht="25.5" customHeight="1" x14ac:dyDescent="0.25">
      <c r="B21" s="32"/>
      <c r="C21" s="32"/>
      <c r="D21" s="32"/>
      <c r="E21" s="32"/>
      <c r="F21" s="38"/>
      <c r="G21" s="38"/>
      <c r="H21" s="38"/>
      <c r="I21" s="38"/>
      <c r="J21" s="38"/>
      <c r="K21" s="39"/>
      <c r="L21" s="34"/>
      <c r="M21" s="40"/>
      <c r="N21" s="34"/>
    </row>
    <row r="22" spans="1:25" ht="15.75" customHeight="1" x14ac:dyDescent="0.25">
      <c r="K22" s="25"/>
      <c r="M22" s="25"/>
    </row>
  </sheetData>
  <mergeCells count="16">
    <mergeCell ref="B20:N20"/>
    <mergeCell ref="B3:N3"/>
    <mergeCell ref="C16:E16"/>
    <mergeCell ref="H6:K6"/>
    <mergeCell ref="L6:M6"/>
    <mergeCell ref="N6:N7"/>
    <mergeCell ref="B1:N1"/>
    <mergeCell ref="B2:N2"/>
    <mergeCell ref="B6:B7"/>
    <mergeCell ref="C6:C7"/>
    <mergeCell ref="D6:D7"/>
    <mergeCell ref="E6:E7"/>
    <mergeCell ref="F6:F7"/>
    <mergeCell ref="G6:G7"/>
    <mergeCell ref="B8:E8"/>
    <mergeCell ref="C9:E9"/>
  </mergeCells>
  <conditionalFormatting sqref="C11">
    <cfRule type="duplicateValues" dxfId="12" priority="57"/>
  </conditionalFormatting>
  <conditionalFormatting sqref="C9">
    <cfRule type="duplicateValues" dxfId="11" priority="49"/>
  </conditionalFormatting>
  <conditionalFormatting sqref="C9">
    <cfRule type="duplicateValues" dxfId="10" priority="50"/>
  </conditionalFormatting>
  <conditionalFormatting sqref="C16">
    <cfRule type="duplicateValues" dxfId="9" priority="47"/>
  </conditionalFormatting>
  <conditionalFormatting sqref="C16">
    <cfRule type="duplicateValues" dxfId="8" priority="48"/>
  </conditionalFormatting>
  <conditionalFormatting sqref="C12:C15">
    <cfRule type="duplicateValues" dxfId="7" priority="31"/>
  </conditionalFormatting>
  <conditionalFormatting sqref="C12:C15">
    <cfRule type="duplicateValues" dxfId="6" priority="32"/>
  </conditionalFormatting>
  <conditionalFormatting sqref="C17:C18">
    <cfRule type="duplicateValues" dxfId="5" priority="29"/>
  </conditionalFormatting>
  <conditionalFormatting sqref="C17:C18">
    <cfRule type="duplicateValues" dxfId="4" priority="30"/>
  </conditionalFormatting>
  <conditionalFormatting sqref="C19">
    <cfRule type="duplicateValues" dxfId="3" priority="9"/>
  </conditionalFormatting>
  <conditionalFormatting sqref="C19">
    <cfRule type="duplicateValues" dxfId="2" priority="10"/>
  </conditionalFormatting>
  <conditionalFormatting sqref="C22:C1048576 C6:C7 C10">
    <cfRule type="duplicateValues" dxfId="1" priority="77"/>
  </conditionalFormatting>
  <conditionalFormatting sqref="C22:C1048576 C6:C8 C10:C11">
    <cfRule type="duplicateValues" dxfId="0" priority="8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ignoredErrors>
    <ignoredError sqref="L16:L19 N16:N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</vt:lpstr>
      <vt:lpstr>CUADRO!Área_de_impresión</vt:lpstr>
      <vt:lpstr>CUADRO!Títulos_a_imprimir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 Gómez, Rolando Manuel</dc:creator>
  <cp:lastModifiedBy>Vega Farias, Oscar</cp:lastModifiedBy>
  <cp:lastPrinted>2022-04-29T00:45:10Z</cp:lastPrinted>
  <dcterms:created xsi:type="dcterms:W3CDTF">2022-04-26T01:35:38Z</dcterms:created>
  <dcterms:modified xsi:type="dcterms:W3CDTF">2022-04-29T00:46:26Z</dcterms:modified>
</cp:coreProperties>
</file>