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ATA\ccastañeda\SEGUIMIENTO FINANCIERO FISICO\Seguimiento 2015\Mensual\Setiembre\"/>
    </mc:Choice>
  </mc:AlternateContent>
  <bookViews>
    <workbookView xWindow="0" yWindow="0" windowWidth="21600" windowHeight="8235" tabRatio="824" firstSheet="310" activeTab="320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93" i="2" l="1"/>
  <c r="P93" i="2"/>
  <c r="Q93" i="2"/>
  <c r="Q92" i="2"/>
  <c r="R92" i="2"/>
  <c r="P92" i="2"/>
  <c r="P94" i="2" l="1"/>
  <c r="Q94" i="2"/>
  <c r="R94" i="2"/>
  <c r="E28" i="124"/>
  <c r="G28" i="124"/>
  <c r="H28" i="124"/>
  <c r="I28" i="124"/>
  <c r="D28" i="124"/>
  <c r="E7" i="124"/>
  <c r="G7" i="124"/>
  <c r="H7" i="124"/>
  <c r="I7" i="124"/>
  <c r="D7" i="124"/>
  <c r="E7" i="116" l="1"/>
  <c r="G7" i="116"/>
  <c r="H7" i="116"/>
  <c r="I7" i="116"/>
  <c r="D7" i="116"/>
  <c r="E52" i="116"/>
  <c r="G52" i="116"/>
  <c r="H52" i="116"/>
  <c r="I52" i="116"/>
  <c r="D52" i="116"/>
  <c r="I7" i="343"/>
  <c r="I23" i="343" s="1"/>
  <c r="K7" i="343"/>
  <c r="K23" i="343" s="1"/>
  <c r="L7" i="343"/>
  <c r="L23" i="343" s="1"/>
  <c r="M7" i="343"/>
  <c r="M23" i="343" s="1"/>
  <c r="H7" i="343"/>
  <c r="H23" i="343" s="1"/>
  <c r="I7" i="339"/>
  <c r="I15" i="339" s="1"/>
  <c r="K7" i="339"/>
  <c r="K15" i="339" s="1"/>
  <c r="L7" i="339"/>
  <c r="L15" i="339" s="1"/>
  <c r="M7" i="339"/>
  <c r="M15" i="339" s="1"/>
  <c r="H7" i="339"/>
  <c r="H15" i="339" s="1"/>
  <c r="P12" i="339"/>
  <c r="P13" i="339"/>
  <c r="P14" i="339"/>
  <c r="O12" i="339"/>
  <c r="O13" i="339"/>
  <c r="O14" i="339"/>
  <c r="N12" i="339"/>
  <c r="N13" i="339"/>
  <c r="N14" i="339"/>
  <c r="J12" i="339"/>
  <c r="J13" i="339"/>
  <c r="J14" i="339"/>
  <c r="I7" i="335"/>
  <c r="I30" i="335" s="1"/>
  <c r="K7" i="335"/>
  <c r="K30" i="335" s="1"/>
  <c r="L7" i="335"/>
  <c r="L30" i="335" s="1"/>
  <c r="M7" i="335"/>
  <c r="M30" i="335" s="1"/>
  <c r="H7" i="335"/>
  <c r="H30" i="335" s="1"/>
  <c r="I7" i="331"/>
  <c r="I15" i="331" s="1"/>
  <c r="K7" i="331"/>
  <c r="K15" i="331" s="1"/>
  <c r="L7" i="331"/>
  <c r="L15" i="331" s="1"/>
  <c r="M7" i="331"/>
  <c r="M15" i="331" s="1"/>
  <c r="H7" i="331"/>
  <c r="H15" i="331" s="1"/>
  <c r="I7" i="327"/>
  <c r="I14" i="327" s="1"/>
  <c r="K7" i="327"/>
  <c r="K14" i="327" s="1"/>
  <c r="L7" i="327"/>
  <c r="L14" i="327" s="1"/>
  <c r="M7" i="327"/>
  <c r="M14" i="327" s="1"/>
  <c r="H7" i="327"/>
  <c r="H14" i="327" s="1"/>
  <c r="I7" i="323"/>
  <c r="I16" i="323" s="1"/>
  <c r="K7" i="323"/>
  <c r="K16" i="323" s="1"/>
  <c r="L7" i="323"/>
  <c r="L16" i="323" s="1"/>
  <c r="M7" i="323"/>
  <c r="M16" i="323" s="1"/>
  <c r="H7" i="323"/>
  <c r="H16" i="323" s="1"/>
  <c r="I7" i="319"/>
  <c r="I24" i="319" s="1"/>
  <c r="K7" i="319"/>
  <c r="K24" i="319" s="1"/>
  <c r="L7" i="319"/>
  <c r="L24" i="319" s="1"/>
  <c r="M7" i="319"/>
  <c r="M24" i="319" s="1"/>
  <c r="H7" i="319"/>
  <c r="H24" i="319" s="1"/>
  <c r="I7" i="315"/>
  <c r="I23" i="315" s="1"/>
  <c r="K7" i="315"/>
  <c r="K23" i="315" s="1"/>
  <c r="L7" i="315"/>
  <c r="L23" i="315" s="1"/>
  <c r="M7" i="315"/>
  <c r="M23" i="315" s="1"/>
  <c r="H7" i="315"/>
  <c r="H23" i="315" s="1"/>
  <c r="I7" i="311"/>
  <c r="I22" i="311" s="1"/>
  <c r="K7" i="311"/>
  <c r="K22" i="311" s="1"/>
  <c r="L7" i="311"/>
  <c r="L22" i="311" s="1"/>
  <c r="M7" i="311"/>
  <c r="M22" i="311" s="1"/>
  <c r="H7" i="311"/>
  <c r="H22" i="311" s="1"/>
  <c r="I7" i="307"/>
  <c r="I18" i="307" s="1"/>
  <c r="K7" i="307"/>
  <c r="K18" i="307" s="1"/>
  <c r="L7" i="307"/>
  <c r="L18" i="307" s="1"/>
  <c r="M7" i="307"/>
  <c r="M18" i="307" s="1"/>
  <c r="H7" i="307"/>
  <c r="H18" i="307" s="1"/>
  <c r="I7" i="303"/>
  <c r="I18" i="303" s="1"/>
  <c r="K7" i="303"/>
  <c r="K18" i="303" s="1"/>
  <c r="L7" i="303"/>
  <c r="L18" i="303" s="1"/>
  <c r="M7" i="303"/>
  <c r="M18" i="303" s="1"/>
  <c r="H7" i="303"/>
  <c r="H18" i="303" s="1"/>
  <c r="I7" i="299"/>
  <c r="I12" i="299" s="1"/>
  <c r="K7" i="299"/>
  <c r="K12" i="299" s="1"/>
  <c r="L7" i="299"/>
  <c r="L12" i="299" s="1"/>
  <c r="M7" i="299"/>
  <c r="M12" i="299" s="1"/>
  <c r="H7" i="299"/>
  <c r="H12" i="299" s="1"/>
  <c r="I7" i="295"/>
  <c r="I19" i="295" s="1"/>
  <c r="K7" i="295"/>
  <c r="K19" i="295" s="1"/>
  <c r="L7" i="295"/>
  <c r="L19" i="295" s="1"/>
  <c r="M7" i="295"/>
  <c r="M19" i="295" s="1"/>
  <c r="H7" i="295"/>
  <c r="H19" i="295" s="1"/>
  <c r="I7" i="291"/>
  <c r="I18" i="291" s="1"/>
  <c r="K7" i="291"/>
  <c r="K18" i="291" s="1"/>
  <c r="L7" i="291"/>
  <c r="L18" i="291" s="1"/>
  <c r="M7" i="291"/>
  <c r="M18" i="291" s="1"/>
  <c r="H7" i="291"/>
  <c r="H18" i="291" s="1"/>
  <c r="I7" i="287"/>
  <c r="I38" i="287" s="1"/>
  <c r="K7" i="287"/>
  <c r="K38" i="287" s="1"/>
  <c r="L7" i="287"/>
  <c r="L38" i="287" s="1"/>
  <c r="M7" i="287"/>
  <c r="M38" i="287" s="1"/>
  <c r="H7" i="287"/>
  <c r="H38" i="287" s="1"/>
  <c r="I7" i="283"/>
  <c r="I19" i="283" s="1"/>
  <c r="K7" i="283"/>
  <c r="K19" i="283" s="1"/>
  <c r="L7" i="283"/>
  <c r="L19" i="283" s="1"/>
  <c r="M7" i="283"/>
  <c r="M19" i="283" s="1"/>
  <c r="H7" i="283"/>
  <c r="H19" i="283" s="1"/>
  <c r="I7" i="279"/>
  <c r="I30" i="279" s="1"/>
  <c r="K7" i="279"/>
  <c r="K30" i="279" s="1"/>
  <c r="L7" i="279"/>
  <c r="L30" i="279" s="1"/>
  <c r="M7" i="279"/>
  <c r="M30" i="279" s="1"/>
  <c r="H7" i="279"/>
  <c r="H30" i="279" s="1"/>
  <c r="I7" i="275"/>
  <c r="I14" i="275" s="1"/>
  <c r="K7" i="275"/>
  <c r="K14" i="275" s="1"/>
  <c r="L7" i="275"/>
  <c r="L14" i="275" s="1"/>
  <c r="M7" i="275"/>
  <c r="M14" i="275" s="1"/>
  <c r="H7" i="275"/>
  <c r="H14" i="275" s="1"/>
  <c r="I7" i="271"/>
  <c r="I18" i="271" s="1"/>
  <c r="K7" i="271"/>
  <c r="K18" i="271" s="1"/>
  <c r="L7" i="271"/>
  <c r="L18" i="271" s="1"/>
  <c r="M7" i="271"/>
  <c r="M18" i="271" s="1"/>
  <c r="H7" i="271"/>
  <c r="H18" i="271" s="1"/>
  <c r="I7" i="267"/>
  <c r="I15" i="267" s="1"/>
  <c r="K7" i="267"/>
  <c r="K15" i="267" s="1"/>
  <c r="L7" i="267"/>
  <c r="L15" i="267" s="1"/>
  <c r="M7" i="267"/>
  <c r="M15" i="267" s="1"/>
  <c r="H7" i="267"/>
  <c r="H15" i="267" s="1"/>
  <c r="I7" i="263"/>
  <c r="I19" i="263" s="1"/>
  <c r="K7" i="263"/>
  <c r="K19" i="263" s="1"/>
  <c r="L7" i="263"/>
  <c r="L19" i="263" s="1"/>
  <c r="M7" i="263"/>
  <c r="M19" i="263" s="1"/>
  <c r="H7" i="263"/>
  <c r="H19" i="263" s="1"/>
  <c r="I7" i="259"/>
  <c r="I21" i="259" s="1"/>
  <c r="K7" i="259"/>
  <c r="K21" i="259" s="1"/>
  <c r="L7" i="259"/>
  <c r="L21" i="259" s="1"/>
  <c r="M7" i="259"/>
  <c r="M21" i="259" s="1"/>
  <c r="H7" i="259"/>
  <c r="H21" i="259" s="1"/>
  <c r="I7" i="255"/>
  <c r="I20" i="255" s="1"/>
  <c r="K7" i="255"/>
  <c r="K20" i="255" s="1"/>
  <c r="L7" i="255"/>
  <c r="L20" i="255" s="1"/>
  <c r="M7" i="255"/>
  <c r="M20" i="255" s="1"/>
  <c r="H7" i="255"/>
  <c r="H20" i="255" s="1"/>
  <c r="I7" i="251"/>
  <c r="I17" i="251" s="1"/>
  <c r="K7" i="251"/>
  <c r="K17" i="251" s="1"/>
  <c r="L7" i="251"/>
  <c r="L17" i="251" s="1"/>
  <c r="M7" i="251"/>
  <c r="M17" i="251" s="1"/>
  <c r="H7" i="251"/>
  <c r="H17" i="251" s="1"/>
  <c r="I7" i="247"/>
  <c r="I13" i="247" s="1"/>
  <c r="K7" i="247"/>
  <c r="K13" i="247" s="1"/>
  <c r="L7" i="247"/>
  <c r="L13" i="247" s="1"/>
  <c r="M7" i="247"/>
  <c r="M13" i="247" s="1"/>
  <c r="H7" i="247"/>
  <c r="H13" i="247" s="1"/>
  <c r="I7" i="243"/>
  <c r="I18" i="243" s="1"/>
  <c r="K7" i="243"/>
  <c r="K18" i="243" s="1"/>
  <c r="L7" i="243"/>
  <c r="L18" i="243" s="1"/>
  <c r="M7" i="243"/>
  <c r="M18" i="243" s="1"/>
  <c r="H7" i="243"/>
  <c r="H18" i="243" s="1"/>
  <c r="I7" i="239"/>
  <c r="I16" i="239" s="1"/>
  <c r="K7" i="239"/>
  <c r="K16" i="239" s="1"/>
  <c r="L7" i="239"/>
  <c r="L16" i="239" s="1"/>
  <c r="M7" i="239"/>
  <c r="M16" i="239" s="1"/>
  <c r="H7" i="239"/>
  <c r="H16" i="239" s="1"/>
  <c r="I7" i="235"/>
  <c r="I15" i="235" s="1"/>
  <c r="K7" i="235"/>
  <c r="K15" i="235" s="1"/>
  <c r="L7" i="235"/>
  <c r="L15" i="235" s="1"/>
  <c r="M7" i="235"/>
  <c r="M15" i="235" s="1"/>
  <c r="H7" i="235"/>
  <c r="H15" i="235" s="1"/>
  <c r="I7" i="231"/>
  <c r="I12" i="231" s="1"/>
  <c r="K7" i="231"/>
  <c r="K12" i="231" s="1"/>
  <c r="L7" i="231"/>
  <c r="L12" i="231" s="1"/>
  <c r="M7" i="231"/>
  <c r="M12" i="231" s="1"/>
  <c r="H7" i="231"/>
  <c r="H12" i="231" s="1"/>
  <c r="I7" i="227"/>
  <c r="I21" i="227" s="1"/>
  <c r="K7" i="227"/>
  <c r="K21" i="227" s="1"/>
  <c r="L7" i="227"/>
  <c r="L21" i="227" s="1"/>
  <c r="M7" i="227"/>
  <c r="M21" i="227" s="1"/>
  <c r="H7" i="227"/>
  <c r="H21" i="227" s="1"/>
  <c r="I7" i="223"/>
  <c r="I23" i="223" s="1"/>
  <c r="K7" i="223"/>
  <c r="K23" i="223" s="1"/>
  <c r="L7" i="223"/>
  <c r="L23" i="223" s="1"/>
  <c r="M7" i="223"/>
  <c r="M23" i="223" s="1"/>
  <c r="H7" i="223"/>
  <c r="H23" i="223" s="1"/>
  <c r="I7" i="219"/>
  <c r="I19" i="219" s="1"/>
  <c r="K7" i="219"/>
  <c r="K19" i="219" s="1"/>
  <c r="L7" i="219"/>
  <c r="L19" i="219" s="1"/>
  <c r="M7" i="219"/>
  <c r="M19" i="219" s="1"/>
  <c r="H7" i="219"/>
  <c r="H19" i="219" s="1"/>
  <c r="I7" i="215"/>
  <c r="I13" i="215" s="1"/>
  <c r="K7" i="215"/>
  <c r="K13" i="215" s="1"/>
  <c r="L7" i="215"/>
  <c r="L13" i="215" s="1"/>
  <c r="M7" i="215"/>
  <c r="M13" i="215" s="1"/>
  <c r="H7" i="215"/>
  <c r="H13" i="215" s="1"/>
  <c r="I7" i="211"/>
  <c r="I22" i="211" s="1"/>
  <c r="K7" i="211"/>
  <c r="K22" i="211" s="1"/>
  <c r="L7" i="211"/>
  <c r="L22" i="211" s="1"/>
  <c r="M7" i="211"/>
  <c r="M22" i="211" s="1"/>
  <c r="H7" i="211"/>
  <c r="H22" i="211" s="1"/>
  <c r="I7" i="207"/>
  <c r="I18" i="207" s="1"/>
  <c r="K7" i="207"/>
  <c r="K18" i="207" s="1"/>
  <c r="L7" i="207"/>
  <c r="L18" i="207" s="1"/>
  <c r="M7" i="207"/>
  <c r="M18" i="207" s="1"/>
  <c r="H7" i="207"/>
  <c r="H18" i="207" s="1"/>
  <c r="I7" i="203"/>
  <c r="I18" i="203" s="1"/>
  <c r="K7" i="203"/>
  <c r="K18" i="203" s="1"/>
  <c r="L7" i="203"/>
  <c r="L18" i="203" s="1"/>
  <c r="M7" i="203"/>
  <c r="M18" i="203" s="1"/>
  <c r="H7" i="203"/>
  <c r="H18" i="203" s="1"/>
  <c r="I7" i="199"/>
  <c r="I12" i="199" s="1"/>
  <c r="K7" i="199"/>
  <c r="K12" i="199" s="1"/>
  <c r="L7" i="199"/>
  <c r="L12" i="199" s="1"/>
  <c r="M7" i="199"/>
  <c r="M12" i="199" s="1"/>
  <c r="H7" i="199"/>
  <c r="H12" i="199" s="1"/>
  <c r="I7" i="195"/>
  <c r="I19" i="195" s="1"/>
  <c r="K7" i="195"/>
  <c r="K19" i="195" s="1"/>
  <c r="L7" i="195"/>
  <c r="L19" i="195" s="1"/>
  <c r="M7" i="195"/>
  <c r="M19" i="195" s="1"/>
  <c r="H7" i="195"/>
  <c r="H19" i="195" s="1"/>
  <c r="I7" i="191"/>
  <c r="I17" i="191" s="1"/>
  <c r="K7" i="191"/>
  <c r="K17" i="191" s="1"/>
  <c r="L7" i="191"/>
  <c r="L17" i="191" s="1"/>
  <c r="M7" i="191"/>
  <c r="M17" i="191" s="1"/>
  <c r="H7" i="191"/>
  <c r="H17" i="191" s="1"/>
  <c r="I7" i="187"/>
  <c r="I18" i="187" s="1"/>
  <c r="K7" i="187"/>
  <c r="K18" i="187" s="1"/>
  <c r="L7" i="187"/>
  <c r="L18" i="187" s="1"/>
  <c r="M7" i="187"/>
  <c r="M18" i="187" s="1"/>
  <c r="H7" i="187"/>
  <c r="H18" i="187" s="1"/>
  <c r="I7" i="183"/>
  <c r="I25" i="183" s="1"/>
  <c r="K7" i="183"/>
  <c r="K25" i="183" s="1"/>
  <c r="L7" i="183"/>
  <c r="L25" i="183" s="1"/>
  <c r="M7" i="183"/>
  <c r="M25" i="183" s="1"/>
  <c r="H7" i="183"/>
  <c r="H25" i="183" s="1"/>
  <c r="I7" i="179"/>
  <c r="I24" i="179" s="1"/>
  <c r="K7" i="179"/>
  <c r="K24" i="179" s="1"/>
  <c r="L7" i="179"/>
  <c r="L24" i="179" s="1"/>
  <c r="M7" i="179"/>
  <c r="M24" i="179" s="1"/>
  <c r="H7" i="179"/>
  <c r="H24" i="179" s="1"/>
  <c r="I7" i="175"/>
  <c r="I54" i="175" s="1"/>
  <c r="K7" i="175"/>
  <c r="K54" i="175" s="1"/>
  <c r="L7" i="175"/>
  <c r="L54" i="175" s="1"/>
  <c r="M7" i="175"/>
  <c r="M54" i="175" s="1"/>
  <c r="H7" i="175"/>
  <c r="H54" i="175" s="1"/>
  <c r="I7" i="171"/>
  <c r="I17" i="171" s="1"/>
  <c r="K7" i="171"/>
  <c r="K17" i="171" s="1"/>
  <c r="L7" i="171"/>
  <c r="L17" i="171" s="1"/>
  <c r="M7" i="171"/>
  <c r="M17" i="171" s="1"/>
  <c r="H7" i="171"/>
  <c r="H17" i="171" s="1"/>
  <c r="I7" i="167"/>
  <c r="I18" i="167" s="1"/>
  <c r="K7" i="167"/>
  <c r="K18" i="167" s="1"/>
  <c r="L7" i="167"/>
  <c r="L18" i="167" s="1"/>
  <c r="M7" i="167"/>
  <c r="M18" i="167" s="1"/>
  <c r="H7" i="167"/>
  <c r="H18" i="167" s="1"/>
  <c r="I7" i="163"/>
  <c r="I19" i="163" s="1"/>
  <c r="K7" i="163"/>
  <c r="K19" i="163" s="1"/>
  <c r="L7" i="163"/>
  <c r="L19" i="163" s="1"/>
  <c r="M7" i="163"/>
  <c r="M19" i="163" s="1"/>
  <c r="H7" i="163"/>
  <c r="H19" i="163" s="1"/>
  <c r="I7" i="159"/>
  <c r="I26" i="159" s="1"/>
  <c r="K7" i="159"/>
  <c r="K26" i="159" s="1"/>
  <c r="L7" i="159"/>
  <c r="L26" i="159" s="1"/>
  <c r="M7" i="159"/>
  <c r="M26" i="159" s="1"/>
  <c r="H7" i="159"/>
  <c r="H26" i="159" s="1"/>
  <c r="I7" i="155"/>
  <c r="I17" i="155" s="1"/>
  <c r="K7" i="155"/>
  <c r="K17" i="155" s="1"/>
  <c r="L7" i="155"/>
  <c r="L17" i="155" s="1"/>
  <c r="M7" i="155"/>
  <c r="M17" i="155" s="1"/>
  <c r="H7" i="155"/>
  <c r="H17" i="155" s="1"/>
  <c r="I7" i="151"/>
  <c r="I18" i="151" s="1"/>
  <c r="K7" i="151"/>
  <c r="K18" i="151" s="1"/>
  <c r="L7" i="151"/>
  <c r="L18" i="151" s="1"/>
  <c r="M7" i="151"/>
  <c r="M18" i="151" s="1"/>
  <c r="H7" i="151"/>
  <c r="H18" i="151" s="1"/>
  <c r="I7" i="147"/>
  <c r="I23" i="147" s="1"/>
  <c r="K7" i="147"/>
  <c r="K23" i="147" s="1"/>
  <c r="L7" i="147"/>
  <c r="L23" i="147" s="1"/>
  <c r="M7" i="147"/>
  <c r="M23" i="147" s="1"/>
  <c r="H7" i="147"/>
  <c r="H23" i="147" s="1"/>
  <c r="I7" i="143"/>
  <c r="I17" i="143" s="1"/>
  <c r="K7" i="143"/>
  <c r="K17" i="143" s="1"/>
  <c r="L7" i="143"/>
  <c r="L17" i="143" s="1"/>
  <c r="M7" i="143"/>
  <c r="M17" i="143" s="1"/>
  <c r="H7" i="143"/>
  <c r="H17" i="143" s="1"/>
  <c r="I7" i="139"/>
  <c r="I18" i="139" s="1"/>
  <c r="K7" i="139"/>
  <c r="K18" i="139" s="1"/>
  <c r="L7" i="139"/>
  <c r="L18" i="139" s="1"/>
  <c r="M7" i="139"/>
  <c r="M18" i="139" s="1"/>
  <c r="H7" i="139"/>
  <c r="H18" i="139" s="1"/>
  <c r="I7" i="135"/>
  <c r="I11" i="135" s="1"/>
  <c r="K7" i="135"/>
  <c r="K11" i="135" s="1"/>
  <c r="L7" i="135"/>
  <c r="L11" i="135" s="1"/>
  <c r="M7" i="135"/>
  <c r="M11" i="135" s="1"/>
  <c r="H7" i="135"/>
  <c r="H11" i="135" s="1"/>
  <c r="I7" i="131"/>
  <c r="I17" i="131" s="1"/>
  <c r="K7" i="131"/>
  <c r="K17" i="131" s="1"/>
  <c r="L7" i="131"/>
  <c r="L17" i="131" s="1"/>
  <c r="M7" i="131"/>
  <c r="M17" i="131" s="1"/>
  <c r="H7" i="131"/>
  <c r="H17" i="131" s="1"/>
  <c r="I7" i="127"/>
  <c r="I44" i="127" s="1"/>
  <c r="K7" i="127"/>
  <c r="K44" i="127" s="1"/>
  <c r="L7" i="127"/>
  <c r="L44" i="127" s="1"/>
  <c r="M7" i="127"/>
  <c r="M44" i="127" s="1"/>
  <c r="H7" i="127"/>
  <c r="H44" i="127" s="1"/>
  <c r="I7" i="123"/>
  <c r="I17" i="123" s="1"/>
  <c r="K7" i="123"/>
  <c r="K17" i="123" s="1"/>
  <c r="L7" i="123"/>
  <c r="L17" i="123" s="1"/>
  <c r="M7" i="123"/>
  <c r="M17" i="123" s="1"/>
  <c r="H7" i="123"/>
  <c r="H17" i="123" s="1"/>
  <c r="I7" i="119"/>
  <c r="I25" i="119" s="1"/>
  <c r="K7" i="119"/>
  <c r="K25" i="119" s="1"/>
  <c r="L7" i="119"/>
  <c r="L25" i="119" s="1"/>
  <c r="M7" i="119"/>
  <c r="M25" i="119" s="1"/>
  <c r="H7" i="119"/>
  <c r="H25" i="119" s="1"/>
  <c r="I7" i="115"/>
  <c r="I15" i="115" s="1"/>
  <c r="K7" i="115"/>
  <c r="K15" i="115" s="1"/>
  <c r="L7" i="115"/>
  <c r="L15" i="115" s="1"/>
  <c r="M7" i="115"/>
  <c r="M15" i="115" s="1"/>
  <c r="H7" i="115"/>
  <c r="H15" i="115" s="1"/>
  <c r="I7" i="111"/>
  <c r="I13" i="111" s="1"/>
  <c r="K7" i="111"/>
  <c r="K13" i="111" s="1"/>
  <c r="L7" i="111"/>
  <c r="L13" i="111" s="1"/>
  <c r="M7" i="111"/>
  <c r="M13" i="111" s="1"/>
  <c r="H7" i="111"/>
  <c r="H13" i="111" s="1"/>
  <c r="I7" i="107"/>
  <c r="I53" i="107" s="1"/>
  <c r="K7" i="107"/>
  <c r="K53" i="107" s="1"/>
  <c r="L7" i="107"/>
  <c r="L53" i="107" s="1"/>
  <c r="M7" i="107"/>
  <c r="M53" i="107" s="1"/>
  <c r="H7" i="107"/>
  <c r="H53" i="107" s="1"/>
  <c r="O23" i="343" l="1"/>
  <c r="S9" i="343"/>
  <c r="S10" i="343"/>
  <c r="S11" i="343"/>
  <c r="S12" i="343"/>
  <c r="S13" i="343"/>
  <c r="S14" i="343"/>
  <c r="S15" i="343"/>
  <c r="S16" i="343"/>
  <c r="S17" i="343"/>
  <c r="S18" i="343"/>
  <c r="S19" i="343"/>
  <c r="S20" i="343"/>
  <c r="S21" i="343"/>
  <c r="S22" i="343"/>
  <c r="S8" i="343"/>
  <c r="P8" i="343"/>
  <c r="P9" i="343"/>
  <c r="P10" i="343"/>
  <c r="P11" i="343"/>
  <c r="P12" i="343"/>
  <c r="P13" i="343"/>
  <c r="P14" i="343"/>
  <c r="P15" i="343"/>
  <c r="P16" i="343"/>
  <c r="P17" i="343"/>
  <c r="P18" i="343"/>
  <c r="P19" i="343"/>
  <c r="P20" i="343"/>
  <c r="P21" i="343"/>
  <c r="P22" i="343"/>
  <c r="O8" i="343"/>
  <c r="O9" i="343"/>
  <c r="O10" i="343"/>
  <c r="O11" i="343"/>
  <c r="O12" i="343"/>
  <c r="O13" i="343"/>
  <c r="O14" i="343"/>
  <c r="O15" i="343"/>
  <c r="O16" i="343"/>
  <c r="O17" i="343"/>
  <c r="O18" i="343"/>
  <c r="O19" i="343"/>
  <c r="O20" i="343"/>
  <c r="O21" i="343"/>
  <c r="O22" i="343"/>
  <c r="N8" i="343"/>
  <c r="N9" i="343"/>
  <c r="N10" i="343"/>
  <c r="N11" i="343"/>
  <c r="N12" i="343"/>
  <c r="N13" i="343"/>
  <c r="N14" i="343"/>
  <c r="N15" i="343"/>
  <c r="N16" i="343"/>
  <c r="N17" i="343"/>
  <c r="N18" i="343"/>
  <c r="N19" i="343"/>
  <c r="N20" i="343"/>
  <c r="N21" i="343"/>
  <c r="N22" i="343"/>
  <c r="J8" i="343"/>
  <c r="J9" i="343"/>
  <c r="J10" i="343"/>
  <c r="J11" i="343"/>
  <c r="J12" i="343"/>
  <c r="J13" i="343"/>
  <c r="J14" i="343"/>
  <c r="J15" i="343"/>
  <c r="J16" i="343"/>
  <c r="J17" i="343"/>
  <c r="J18" i="343"/>
  <c r="J19" i="343"/>
  <c r="J20" i="343"/>
  <c r="J21" i="343"/>
  <c r="J22" i="343"/>
  <c r="E7" i="342"/>
  <c r="E13" i="342" s="1"/>
  <c r="G7" i="342"/>
  <c r="H7" i="342"/>
  <c r="H13" i="342" s="1"/>
  <c r="I7" i="342"/>
  <c r="I13" i="342" s="1"/>
  <c r="D7" i="342"/>
  <c r="D13" i="342" s="1"/>
  <c r="L8" i="342"/>
  <c r="L9" i="342"/>
  <c r="L10" i="342"/>
  <c r="L11" i="342"/>
  <c r="L12" i="342"/>
  <c r="K8" i="342"/>
  <c r="K9" i="342"/>
  <c r="K10" i="342"/>
  <c r="K11" i="342"/>
  <c r="K12" i="342"/>
  <c r="J8" i="342"/>
  <c r="J9" i="342"/>
  <c r="J10" i="342"/>
  <c r="J11" i="342"/>
  <c r="J12" i="342"/>
  <c r="F8" i="342"/>
  <c r="F9" i="342"/>
  <c r="F10" i="342"/>
  <c r="F11" i="342"/>
  <c r="F12" i="342"/>
  <c r="E7" i="340"/>
  <c r="G7" i="340"/>
  <c r="H7" i="340"/>
  <c r="I7" i="340"/>
  <c r="D7" i="340"/>
  <c r="L8" i="340"/>
  <c r="L10" i="340"/>
  <c r="K8" i="340"/>
  <c r="K10" i="340"/>
  <c r="J8" i="340"/>
  <c r="J10" i="340"/>
  <c r="F8" i="340"/>
  <c r="F7" i="340" s="1"/>
  <c r="F10" i="340"/>
  <c r="E6" i="341"/>
  <c r="G6" i="341"/>
  <c r="H6" i="341"/>
  <c r="I6" i="341"/>
  <c r="D6" i="341"/>
  <c r="L7" i="341"/>
  <c r="K7" i="341"/>
  <c r="J7" i="341"/>
  <c r="F7" i="341"/>
  <c r="F6" i="341" s="1"/>
  <c r="S9" i="339"/>
  <c r="S10" i="339"/>
  <c r="S11" i="339"/>
  <c r="S8" i="339"/>
  <c r="P8" i="339"/>
  <c r="P9" i="339"/>
  <c r="P10" i="339"/>
  <c r="P11" i="339"/>
  <c r="O8" i="339"/>
  <c r="O9" i="339"/>
  <c r="O10" i="339"/>
  <c r="O11" i="339"/>
  <c r="N8" i="339"/>
  <c r="N9" i="339"/>
  <c r="N10" i="339"/>
  <c r="N11" i="339"/>
  <c r="J8" i="339"/>
  <c r="J9" i="339"/>
  <c r="J10" i="339"/>
  <c r="J11" i="339"/>
  <c r="E7" i="338"/>
  <c r="E11" i="338" s="1"/>
  <c r="G7" i="338"/>
  <c r="G11" i="338" s="1"/>
  <c r="H7" i="338"/>
  <c r="H11" i="338" s="1"/>
  <c r="I7" i="338"/>
  <c r="I11" i="338" s="1"/>
  <c r="D7" i="338"/>
  <c r="D11" i="338" s="1"/>
  <c r="L8" i="338"/>
  <c r="L9" i="338"/>
  <c r="L10" i="338"/>
  <c r="K8" i="338"/>
  <c r="K9" i="338"/>
  <c r="K10" i="338"/>
  <c r="J8" i="338"/>
  <c r="J9" i="338"/>
  <c r="J10" i="338"/>
  <c r="F8" i="338"/>
  <c r="F9" i="338"/>
  <c r="F10" i="338"/>
  <c r="E9" i="336"/>
  <c r="G9" i="336"/>
  <c r="H9" i="336"/>
  <c r="I9" i="336"/>
  <c r="D9" i="336"/>
  <c r="E7" i="336"/>
  <c r="G7" i="336"/>
  <c r="H7" i="336"/>
  <c r="I7" i="336"/>
  <c r="D7" i="336"/>
  <c r="L8" i="336"/>
  <c r="L10" i="336"/>
  <c r="L11" i="336"/>
  <c r="K8" i="336"/>
  <c r="K10" i="336"/>
  <c r="K11" i="336"/>
  <c r="J8" i="336"/>
  <c r="J10" i="336"/>
  <c r="J11" i="336"/>
  <c r="F8" i="336"/>
  <c r="F7" i="336" s="1"/>
  <c r="F10" i="336"/>
  <c r="F9" i="336" s="1"/>
  <c r="F11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L15" i="337"/>
  <c r="K7" i="337"/>
  <c r="K8" i="337"/>
  <c r="K9" i="337"/>
  <c r="K10" i="337"/>
  <c r="K11" i="337"/>
  <c r="K12" i="337"/>
  <c r="K13" i="337"/>
  <c r="K14" i="337"/>
  <c r="K15" i="337"/>
  <c r="J7" i="337"/>
  <c r="J8" i="337"/>
  <c r="J9" i="337"/>
  <c r="J10" i="337"/>
  <c r="J11" i="337"/>
  <c r="J12" i="337"/>
  <c r="J13" i="337"/>
  <c r="J14" i="337"/>
  <c r="J15" i="337"/>
  <c r="F7" i="337"/>
  <c r="F8" i="337"/>
  <c r="F9" i="337"/>
  <c r="F10" i="337"/>
  <c r="F11" i="337"/>
  <c r="F12" i="337"/>
  <c r="F13" i="337"/>
  <c r="F14" i="337"/>
  <c r="F15" i="337"/>
  <c r="S9" i="335"/>
  <c r="S10" i="335"/>
  <c r="S11" i="335"/>
  <c r="S12" i="335"/>
  <c r="S13" i="335"/>
  <c r="S14" i="335"/>
  <c r="S15" i="335"/>
  <c r="S16" i="335"/>
  <c r="S17" i="335"/>
  <c r="S18" i="335"/>
  <c r="S19" i="335"/>
  <c r="S20" i="335"/>
  <c r="S21" i="335"/>
  <c r="S22" i="335"/>
  <c r="S23" i="335"/>
  <c r="S24" i="335"/>
  <c r="S25" i="335"/>
  <c r="S26" i="335"/>
  <c r="S27" i="335"/>
  <c r="S28" i="335"/>
  <c r="S29" i="335"/>
  <c r="S8" i="335"/>
  <c r="P8" i="335"/>
  <c r="P9" i="335"/>
  <c r="P10" i="335"/>
  <c r="P11" i="335"/>
  <c r="P12" i="335"/>
  <c r="P13" i="335"/>
  <c r="P14" i="335"/>
  <c r="P15" i="335"/>
  <c r="P16" i="335"/>
  <c r="P17" i="335"/>
  <c r="P18" i="335"/>
  <c r="P19" i="335"/>
  <c r="P20" i="335"/>
  <c r="P21" i="335"/>
  <c r="P22" i="335"/>
  <c r="P23" i="335"/>
  <c r="P24" i="335"/>
  <c r="P25" i="335"/>
  <c r="P26" i="335"/>
  <c r="P27" i="335"/>
  <c r="P28" i="335"/>
  <c r="P29" i="335"/>
  <c r="O8" i="335"/>
  <c r="O9" i="335"/>
  <c r="O10" i="335"/>
  <c r="O11" i="335"/>
  <c r="O12" i="335"/>
  <c r="O13" i="335"/>
  <c r="O14" i="335"/>
  <c r="O15" i="335"/>
  <c r="O16" i="335"/>
  <c r="O17" i="335"/>
  <c r="O18" i="335"/>
  <c r="O19" i="335"/>
  <c r="O20" i="335"/>
  <c r="O21" i="335"/>
  <c r="O22" i="335"/>
  <c r="O23" i="335"/>
  <c r="O24" i="335"/>
  <c r="O25" i="335"/>
  <c r="O26" i="335"/>
  <c r="O27" i="335"/>
  <c r="O28" i="335"/>
  <c r="O29" i="335"/>
  <c r="N8" i="335"/>
  <c r="N9" i="335"/>
  <c r="N10" i="335"/>
  <c r="N11" i="335"/>
  <c r="N12" i="335"/>
  <c r="N13" i="335"/>
  <c r="N14" i="335"/>
  <c r="N15" i="335"/>
  <c r="N16" i="335"/>
  <c r="N17" i="335"/>
  <c r="N18" i="335"/>
  <c r="N19" i="335"/>
  <c r="N20" i="335"/>
  <c r="N21" i="335"/>
  <c r="N22" i="335"/>
  <c r="N23" i="335"/>
  <c r="N24" i="335"/>
  <c r="N25" i="335"/>
  <c r="N26" i="335"/>
  <c r="N27" i="335"/>
  <c r="N28" i="335"/>
  <c r="N29" i="335"/>
  <c r="J8" i="335"/>
  <c r="J9" i="335"/>
  <c r="J10" i="335"/>
  <c r="J11" i="335"/>
  <c r="J12" i="335"/>
  <c r="J13" i="335"/>
  <c r="J14" i="335"/>
  <c r="J15" i="335"/>
  <c r="J16" i="335"/>
  <c r="J17" i="335"/>
  <c r="J18" i="335"/>
  <c r="J19" i="335"/>
  <c r="J20" i="335"/>
  <c r="J21" i="335"/>
  <c r="J22" i="335"/>
  <c r="J23" i="335"/>
  <c r="J24" i="335"/>
  <c r="J25" i="335"/>
  <c r="J26" i="335"/>
  <c r="J27" i="335"/>
  <c r="J28" i="335"/>
  <c r="J29" i="335"/>
  <c r="E7" i="334"/>
  <c r="E19" i="334" s="1"/>
  <c r="G7" i="334"/>
  <c r="G19" i="334" s="1"/>
  <c r="H7" i="334"/>
  <c r="H19" i="334" s="1"/>
  <c r="I7" i="334"/>
  <c r="I19" i="334" s="1"/>
  <c r="D7" i="334"/>
  <c r="D19" i="334" s="1"/>
  <c r="L8" i="334"/>
  <c r="L9" i="334"/>
  <c r="L10" i="334"/>
  <c r="L11" i="334"/>
  <c r="L12" i="334"/>
  <c r="L13" i="334"/>
  <c r="L14" i="334"/>
  <c r="L15" i="334"/>
  <c r="L16" i="334"/>
  <c r="L17" i="334"/>
  <c r="L18" i="334"/>
  <c r="K8" i="334"/>
  <c r="K9" i="334"/>
  <c r="K10" i="334"/>
  <c r="K11" i="334"/>
  <c r="K12" i="334"/>
  <c r="K13" i="334"/>
  <c r="K14" i="334"/>
  <c r="K15" i="334"/>
  <c r="K16" i="334"/>
  <c r="K17" i="334"/>
  <c r="K18" i="334"/>
  <c r="J8" i="334"/>
  <c r="J9" i="334"/>
  <c r="J10" i="334"/>
  <c r="J11" i="334"/>
  <c r="J12" i="334"/>
  <c r="J13" i="334"/>
  <c r="J14" i="334"/>
  <c r="J15" i="334"/>
  <c r="J16" i="334"/>
  <c r="J17" i="334"/>
  <c r="J18" i="334"/>
  <c r="F8" i="334"/>
  <c r="F9" i="334"/>
  <c r="F10" i="334"/>
  <c r="F11" i="334"/>
  <c r="F12" i="334"/>
  <c r="F13" i="334"/>
  <c r="F14" i="334"/>
  <c r="F15" i="334"/>
  <c r="F16" i="334"/>
  <c r="F17" i="334"/>
  <c r="F18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K8" i="332"/>
  <c r="K10" i="332"/>
  <c r="K11" i="332"/>
  <c r="J8" i="332"/>
  <c r="J10" i="332"/>
  <c r="J11" i="332"/>
  <c r="F8" i="332"/>
  <c r="F7" i="332" s="1"/>
  <c r="F10" i="332"/>
  <c r="F9" i="332" s="1"/>
  <c r="F11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L20" i="333"/>
  <c r="L21" i="333"/>
  <c r="L22" i="333"/>
  <c r="L23" i="333"/>
  <c r="L24" i="333"/>
  <c r="L25" i="333"/>
  <c r="L26" i="333"/>
  <c r="L27" i="333"/>
  <c r="L28" i="333"/>
  <c r="L29" i="333"/>
  <c r="L30" i="333"/>
  <c r="L31" i="333"/>
  <c r="L32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K20" i="333"/>
  <c r="K21" i="333"/>
  <c r="K22" i="333"/>
  <c r="K23" i="333"/>
  <c r="K24" i="333"/>
  <c r="K25" i="333"/>
  <c r="K26" i="333"/>
  <c r="K27" i="333"/>
  <c r="K28" i="333"/>
  <c r="K29" i="333"/>
  <c r="K30" i="333"/>
  <c r="K31" i="333"/>
  <c r="K32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J20" i="333"/>
  <c r="J21" i="333"/>
  <c r="J22" i="333"/>
  <c r="J23" i="333"/>
  <c r="J24" i="333"/>
  <c r="J25" i="333"/>
  <c r="J26" i="333"/>
  <c r="J27" i="333"/>
  <c r="J28" i="333"/>
  <c r="J29" i="333"/>
  <c r="J30" i="333"/>
  <c r="J31" i="333"/>
  <c r="J32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F20" i="333"/>
  <c r="F21" i="333"/>
  <c r="F22" i="333"/>
  <c r="F23" i="333"/>
  <c r="F24" i="333"/>
  <c r="F25" i="333"/>
  <c r="F26" i="333"/>
  <c r="F27" i="333"/>
  <c r="F28" i="333"/>
  <c r="F29" i="333"/>
  <c r="F30" i="333"/>
  <c r="F31" i="333"/>
  <c r="F32" i="333"/>
  <c r="S9" i="331"/>
  <c r="S10" i="331"/>
  <c r="S11" i="331"/>
  <c r="S12" i="331"/>
  <c r="S13" i="331"/>
  <c r="S14" i="331"/>
  <c r="S8" i="331"/>
  <c r="P8" i="331"/>
  <c r="P9" i="331"/>
  <c r="P10" i="331"/>
  <c r="P11" i="331"/>
  <c r="P12" i="331"/>
  <c r="P13" i="331"/>
  <c r="P14" i="331"/>
  <c r="O8" i="331"/>
  <c r="O9" i="331"/>
  <c r="O10" i="331"/>
  <c r="O11" i="331"/>
  <c r="O12" i="331"/>
  <c r="O13" i="331"/>
  <c r="O14" i="331"/>
  <c r="N8" i="331"/>
  <c r="N9" i="331"/>
  <c r="N10" i="331"/>
  <c r="N11" i="331"/>
  <c r="N12" i="331"/>
  <c r="N13" i="331"/>
  <c r="N14" i="331"/>
  <c r="J8" i="331"/>
  <c r="J9" i="331"/>
  <c r="J10" i="331"/>
  <c r="J11" i="331"/>
  <c r="J12" i="331"/>
  <c r="J13" i="331"/>
  <c r="J14" i="331"/>
  <c r="E7" i="330"/>
  <c r="E11" i="330" s="1"/>
  <c r="G7" i="330"/>
  <c r="G11" i="330" s="1"/>
  <c r="H7" i="330"/>
  <c r="H11" i="330" s="1"/>
  <c r="I7" i="330"/>
  <c r="I11" i="330" s="1"/>
  <c r="D7" i="330"/>
  <c r="D11" i="330" s="1"/>
  <c r="L8" i="330"/>
  <c r="L9" i="330"/>
  <c r="L10" i="330"/>
  <c r="K8" i="330"/>
  <c r="K9" i="330"/>
  <c r="K10" i="330"/>
  <c r="J8" i="330"/>
  <c r="J9" i="330"/>
  <c r="J10" i="330"/>
  <c r="F8" i="330"/>
  <c r="F9" i="330"/>
  <c r="F10" i="330"/>
  <c r="E7" i="328"/>
  <c r="G7" i="328"/>
  <c r="H7" i="328"/>
  <c r="I7" i="328"/>
  <c r="D7" i="328"/>
  <c r="L8" i="328"/>
  <c r="L10" i="328"/>
  <c r="K8" i="328"/>
  <c r="K10" i="328"/>
  <c r="J8" i="328"/>
  <c r="J10" i="328"/>
  <c r="F8" i="328"/>
  <c r="F7" i="328" s="1"/>
  <c r="F10" i="328"/>
  <c r="E6" i="329"/>
  <c r="G6" i="329"/>
  <c r="H6" i="329"/>
  <c r="I6" i="329"/>
  <c r="D6" i="329"/>
  <c r="L7" i="329"/>
  <c r="K7" i="329"/>
  <c r="J7" i="329"/>
  <c r="F7" i="329"/>
  <c r="F6" i="329" s="1"/>
  <c r="S9" i="327"/>
  <c r="S10" i="327"/>
  <c r="S11" i="327"/>
  <c r="S12" i="327"/>
  <c r="S13" i="327"/>
  <c r="S8" i="327"/>
  <c r="P8" i="327"/>
  <c r="P9" i="327"/>
  <c r="P10" i="327"/>
  <c r="P11" i="327"/>
  <c r="P12" i="327"/>
  <c r="P13" i="327"/>
  <c r="O8" i="327"/>
  <c r="O9" i="327"/>
  <c r="O10" i="327"/>
  <c r="O11" i="327"/>
  <c r="O12" i="327"/>
  <c r="O13" i="327"/>
  <c r="N8" i="327"/>
  <c r="N9" i="327"/>
  <c r="N10" i="327"/>
  <c r="N11" i="327"/>
  <c r="N12" i="327"/>
  <c r="N13" i="327"/>
  <c r="J8" i="327"/>
  <c r="J9" i="327"/>
  <c r="J10" i="327"/>
  <c r="J11" i="327"/>
  <c r="J12" i="327"/>
  <c r="J13" i="327"/>
  <c r="E7" i="326"/>
  <c r="E10" i="326" s="1"/>
  <c r="G7" i="326"/>
  <c r="H7" i="326"/>
  <c r="H10" i="326" s="1"/>
  <c r="I7" i="326"/>
  <c r="I10" i="326" s="1"/>
  <c r="D7" i="326"/>
  <c r="D10" i="326" s="1"/>
  <c r="L8" i="326"/>
  <c r="L9" i="326"/>
  <c r="K8" i="326"/>
  <c r="K9" i="326"/>
  <c r="J8" i="326"/>
  <c r="J9" i="326"/>
  <c r="F8" i="326"/>
  <c r="F9" i="326"/>
  <c r="E7" i="324"/>
  <c r="G7" i="324"/>
  <c r="H7" i="324"/>
  <c r="I7" i="324"/>
  <c r="D7" i="324"/>
  <c r="L8" i="324"/>
  <c r="L10" i="324"/>
  <c r="K8" i="324"/>
  <c r="K10" i="324"/>
  <c r="J8" i="324"/>
  <c r="J10" i="324"/>
  <c r="F8" i="324"/>
  <c r="F7" i="324" s="1"/>
  <c r="F10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S9" i="323"/>
  <c r="S10" i="323"/>
  <c r="S11" i="323"/>
  <c r="S12" i="323"/>
  <c r="S13" i="323"/>
  <c r="S14" i="323"/>
  <c r="S15" i="323"/>
  <c r="S8" i="323"/>
  <c r="P8" i="323"/>
  <c r="P9" i="323"/>
  <c r="P10" i="323"/>
  <c r="P11" i="323"/>
  <c r="P12" i="323"/>
  <c r="P13" i="323"/>
  <c r="P14" i="323"/>
  <c r="P15" i="323"/>
  <c r="O8" i="323"/>
  <c r="O9" i="323"/>
  <c r="O10" i="323"/>
  <c r="O11" i="323"/>
  <c r="O12" i="323"/>
  <c r="O13" i="323"/>
  <c r="O14" i="323"/>
  <c r="O15" i="323"/>
  <c r="N8" i="323"/>
  <c r="N9" i="323"/>
  <c r="N10" i="323"/>
  <c r="N11" i="323"/>
  <c r="N12" i="323"/>
  <c r="N13" i="323"/>
  <c r="N14" i="323"/>
  <c r="N15" i="323"/>
  <c r="J8" i="323"/>
  <c r="J9" i="323"/>
  <c r="J10" i="323"/>
  <c r="J11" i="323"/>
  <c r="J12" i="323"/>
  <c r="J13" i="323"/>
  <c r="J14" i="323"/>
  <c r="J15" i="323"/>
  <c r="E7" i="322"/>
  <c r="E11" i="322" s="1"/>
  <c r="G7" i="322"/>
  <c r="G11" i="322" s="1"/>
  <c r="H7" i="322"/>
  <c r="H11" i="322" s="1"/>
  <c r="I7" i="322"/>
  <c r="I11" i="322" s="1"/>
  <c r="D7" i="322"/>
  <c r="D11" i="322" s="1"/>
  <c r="L8" i="322"/>
  <c r="L9" i="322"/>
  <c r="L10" i="322"/>
  <c r="K8" i="322"/>
  <c r="K9" i="322"/>
  <c r="K10" i="322"/>
  <c r="J8" i="322"/>
  <c r="J9" i="322"/>
  <c r="J10" i="322"/>
  <c r="F8" i="322"/>
  <c r="F9" i="322"/>
  <c r="F10" i="322"/>
  <c r="E9" i="320"/>
  <c r="G9" i="320"/>
  <c r="H9" i="320"/>
  <c r="I9" i="320"/>
  <c r="D9" i="320"/>
  <c r="E7" i="320"/>
  <c r="G7" i="320"/>
  <c r="H7" i="320"/>
  <c r="I7" i="320"/>
  <c r="D7" i="320"/>
  <c r="L8" i="320"/>
  <c r="L10" i="320"/>
  <c r="L11" i="320"/>
  <c r="K8" i="320"/>
  <c r="K10" i="320"/>
  <c r="K11" i="320"/>
  <c r="J8" i="320"/>
  <c r="J10" i="320"/>
  <c r="J11" i="320"/>
  <c r="F8" i="320"/>
  <c r="F7" i="320" s="1"/>
  <c r="F10" i="320"/>
  <c r="F9" i="320" s="1"/>
  <c r="F11" i="320"/>
  <c r="E6" i="321"/>
  <c r="G6" i="321"/>
  <c r="H6" i="321"/>
  <c r="I6" i="321"/>
  <c r="D6" i="321"/>
  <c r="L7" i="321"/>
  <c r="L8" i="321"/>
  <c r="L9" i="321"/>
  <c r="L10" i="321"/>
  <c r="L11" i="321"/>
  <c r="L12" i="321"/>
  <c r="L13" i="321"/>
  <c r="L14" i="321"/>
  <c r="L15" i="321"/>
  <c r="L16" i="321"/>
  <c r="L17" i="321"/>
  <c r="L18" i="321"/>
  <c r="L19" i="321"/>
  <c r="L20" i="321"/>
  <c r="L21" i="321"/>
  <c r="L22" i="321"/>
  <c r="L23" i="321"/>
  <c r="L24" i="321"/>
  <c r="K7" i="321"/>
  <c r="K8" i="321"/>
  <c r="K9" i="321"/>
  <c r="K10" i="321"/>
  <c r="K11" i="321"/>
  <c r="K12" i="321"/>
  <c r="K13" i="321"/>
  <c r="K14" i="321"/>
  <c r="K15" i="321"/>
  <c r="K16" i="321"/>
  <c r="K17" i="321"/>
  <c r="K18" i="321"/>
  <c r="K19" i="321"/>
  <c r="K20" i="321"/>
  <c r="K21" i="321"/>
  <c r="K22" i="321"/>
  <c r="K23" i="321"/>
  <c r="K24" i="321"/>
  <c r="J7" i="321"/>
  <c r="J8" i="321"/>
  <c r="J9" i="321"/>
  <c r="J10" i="321"/>
  <c r="J11" i="321"/>
  <c r="J12" i="321"/>
  <c r="J13" i="321"/>
  <c r="J14" i="321"/>
  <c r="J15" i="321"/>
  <c r="J16" i="321"/>
  <c r="J17" i="321"/>
  <c r="J18" i="321"/>
  <c r="J19" i="321"/>
  <c r="J20" i="321"/>
  <c r="J21" i="321"/>
  <c r="J22" i="321"/>
  <c r="J23" i="321"/>
  <c r="J24" i="321"/>
  <c r="F7" i="321"/>
  <c r="F8" i="321"/>
  <c r="F9" i="321"/>
  <c r="F10" i="321"/>
  <c r="F11" i="321"/>
  <c r="F12" i="321"/>
  <c r="F13" i="321"/>
  <c r="F14" i="321"/>
  <c r="F15" i="321"/>
  <c r="F16" i="321"/>
  <c r="F17" i="321"/>
  <c r="F18" i="321"/>
  <c r="F19" i="321"/>
  <c r="F20" i="321"/>
  <c r="F21" i="321"/>
  <c r="F22" i="321"/>
  <c r="F23" i="321"/>
  <c r="F24" i="321"/>
  <c r="S9" i="319"/>
  <c r="S10" i="319"/>
  <c r="S11" i="319"/>
  <c r="S12" i="319"/>
  <c r="S13" i="319"/>
  <c r="S14" i="319"/>
  <c r="S15" i="319"/>
  <c r="S16" i="319"/>
  <c r="S17" i="319"/>
  <c r="S18" i="319"/>
  <c r="S19" i="319"/>
  <c r="S20" i="319"/>
  <c r="S21" i="319"/>
  <c r="S22" i="319"/>
  <c r="S23" i="319"/>
  <c r="S8" i="319"/>
  <c r="P8" i="319"/>
  <c r="P9" i="319"/>
  <c r="P10" i="319"/>
  <c r="P11" i="319"/>
  <c r="P12" i="319"/>
  <c r="P13" i="319"/>
  <c r="P14" i="319"/>
  <c r="P15" i="319"/>
  <c r="P16" i="319"/>
  <c r="P17" i="319"/>
  <c r="P18" i="319"/>
  <c r="P19" i="319"/>
  <c r="P20" i="319"/>
  <c r="P21" i="319"/>
  <c r="P22" i="319"/>
  <c r="P23" i="319"/>
  <c r="O8" i="319"/>
  <c r="O9" i="319"/>
  <c r="O10" i="319"/>
  <c r="O11" i="319"/>
  <c r="O12" i="319"/>
  <c r="O13" i="319"/>
  <c r="O14" i="319"/>
  <c r="O15" i="319"/>
  <c r="O16" i="319"/>
  <c r="O17" i="319"/>
  <c r="O18" i="319"/>
  <c r="O19" i="319"/>
  <c r="O20" i="319"/>
  <c r="O21" i="319"/>
  <c r="O22" i="319"/>
  <c r="O23" i="319"/>
  <c r="N8" i="319"/>
  <c r="N9" i="319"/>
  <c r="N10" i="319"/>
  <c r="N11" i="319"/>
  <c r="N12" i="319"/>
  <c r="N13" i="319"/>
  <c r="N14" i="319"/>
  <c r="N15" i="319"/>
  <c r="N16" i="319"/>
  <c r="N17" i="319"/>
  <c r="N18" i="319"/>
  <c r="N19" i="319"/>
  <c r="N20" i="319"/>
  <c r="N21" i="319"/>
  <c r="N22" i="319"/>
  <c r="N23" i="319"/>
  <c r="J8" i="319"/>
  <c r="J9" i="319"/>
  <c r="J10" i="319"/>
  <c r="J11" i="319"/>
  <c r="J12" i="319"/>
  <c r="J13" i="319"/>
  <c r="J14" i="319"/>
  <c r="J15" i="319"/>
  <c r="J16" i="319"/>
  <c r="J17" i="319"/>
  <c r="J18" i="319"/>
  <c r="J19" i="319"/>
  <c r="J20" i="319"/>
  <c r="J21" i="319"/>
  <c r="J22" i="319"/>
  <c r="J23" i="319"/>
  <c r="E7" i="318"/>
  <c r="E19" i="318" s="1"/>
  <c r="G7" i="318"/>
  <c r="H7" i="318"/>
  <c r="H19" i="318" s="1"/>
  <c r="I7" i="318"/>
  <c r="I19" i="318" s="1"/>
  <c r="D7" i="318"/>
  <c r="D19" i="318" s="1"/>
  <c r="L8" i="318"/>
  <c r="L9" i="318"/>
  <c r="L10" i="318"/>
  <c r="L11" i="318"/>
  <c r="L12" i="318"/>
  <c r="L13" i="318"/>
  <c r="L14" i="318"/>
  <c r="L15" i="318"/>
  <c r="L16" i="318"/>
  <c r="L17" i="318"/>
  <c r="L18" i="318"/>
  <c r="K8" i="318"/>
  <c r="K9" i="318"/>
  <c r="K10" i="318"/>
  <c r="K11" i="318"/>
  <c r="K12" i="318"/>
  <c r="K13" i="318"/>
  <c r="K14" i="318"/>
  <c r="K15" i="318"/>
  <c r="K16" i="318"/>
  <c r="K17" i="318"/>
  <c r="K18" i="318"/>
  <c r="J8" i="318"/>
  <c r="J9" i="318"/>
  <c r="J10" i="318"/>
  <c r="J11" i="318"/>
  <c r="J12" i="318"/>
  <c r="J13" i="318"/>
  <c r="J14" i="318"/>
  <c r="J15" i="318"/>
  <c r="J16" i="318"/>
  <c r="J17" i="318"/>
  <c r="J18" i="318"/>
  <c r="F8" i="318"/>
  <c r="F9" i="318"/>
  <c r="F10" i="318"/>
  <c r="F11" i="318"/>
  <c r="F12" i="318"/>
  <c r="F13" i="318"/>
  <c r="F14" i="318"/>
  <c r="F15" i="318"/>
  <c r="F16" i="318"/>
  <c r="F17" i="318"/>
  <c r="F18" i="318"/>
  <c r="E13" i="316"/>
  <c r="G13" i="316"/>
  <c r="H13" i="316"/>
  <c r="I13" i="316"/>
  <c r="D13" i="316"/>
  <c r="E7" i="316"/>
  <c r="G7" i="316"/>
  <c r="H7" i="316"/>
  <c r="I7" i="316"/>
  <c r="D7" i="316"/>
  <c r="L8" i="316"/>
  <c r="L9" i="316"/>
  <c r="L10" i="316"/>
  <c r="L11" i="316"/>
  <c r="L12" i="316"/>
  <c r="L14" i="316"/>
  <c r="L15" i="316"/>
  <c r="L16" i="316"/>
  <c r="L17" i="316"/>
  <c r="L18" i="316"/>
  <c r="L19" i="316"/>
  <c r="L20" i="316"/>
  <c r="L21" i="316"/>
  <c r="L22" i="316"/>
  <c r="L23" i="316"/>
  <c r="L24" i="316"/>
  <c r="L25" i="316"/>
  <c r="L26" i="316"/>
  <c r="L27" i="316"/>
  <c r="L28" i="316"/>
  <c r="L29" i="316"/>
  <c r="L30" i="316"/>
  <c r="L31" i="316"/>
  <c r="L32" i="316"/>
  <c r="L33" i="316"/>
  <c r="L34" i="316"/>
  <c r="L35" i="316"/>
  <c r="L36" i="316"/>
  <c r="L37" i="316"/>
  <c r="L38" i="316"/>
  <c r="L39" i="316"/>
  <c r="K8" i="316"/>
  <c r="K9" i="316"/>
  <c r="K10" i="316"/>
  <c r="K11" i="316"/>
  <c r="K12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32" i="316"/>
  <c r="K33" i="316"/>
  <c r="K34" i="316"/>
  <c r="K35" i="316"/>
  <c r="K36" i="316"/>
  <c r="K37" i="316"/>
  <c r="K38" i="316"/>
  <c r="K39" i="316"/>
  <c r="J8" i="316"/>
  <c r="J9" i="316"/>
  <c r="J10" i="316"/>
  <c r="J11" i="316"/>
  <c r="J12" i="316"/>
  <c r="J14" i="316"/>
  <c r="J15" i="316"/>
  <c r="J16" i="316"/>
  <c r="J17" i="316"/>
  <c r="J18" i="316"/>
  <c r="J19" i="316"/>
  <c r="J20" i="316"/>
  <c r="J21" i="316"/>
  <c r="J22" i="316"/>
  <c r="J23" i="316"/>
  <c r="J24" i="316"/>
  <c r="J25" i="316"/>
  <c r="J26" i="316"/>
  <c r="J27" i="316"/>
  <c r="J28" i="316"/>
  <c r="J29" i="316"/>
  <c r="J30" i="316"/>
  <c r="J31" i="316"/>
  <c r="J32" i="316"/>
  <c r="J33" i="316"/>
  <c r="J34" i="316"/>
  <c r="J35" i="316"/>
  <c r="J36" i="316"/>
  <c r="J37" i="316"/>
  <c r="J38" i="316"/>
  <c r="J39" i="316"/>
  <c r="F8" i="316"/>
  <c r="F9" i="316"/>
  <c r="F10" i="316"/>
  <c r="F11" i="316"/>
  <c r="F12" i="316"/>
  <c r="F14" i="316"/>
  <c r="F15" i="316"/>
  <c r="F16" i="316"/>
  <c r="F17" i="316"/>
  <c r="F18" i="316"/>
  <c r="F19" i="316"/>
  <c r="F20" i="316"/>
  <c r="F21" i="316"/>
  <c r="F22" i="316"/>
  <c r="F23" i="316"/>
  <c r="F24" i="316"/>
  <c r="F25" i="316"/>
  <c r="F26" i="316"/>
  <c r="F27" i="316"/>
  <c r="F28" i="316"/>
  <c r="F29" i="316"/>
  <c r="F30" i="316"/>
  <c r="F31" i="316"/>
  <c r="F32" i="316"/>
  <c r="F33" i="316"/>
  <c r="F34" i="316"/>
  <c r="F35" i="316"/>
  <c r="F36" i="316"/>
  <c r="F37" i="316"/>
  <c r="F38" i="316"/>
  <c r="F39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L20" i="317"/>
  <c r="L21" i="317"/>
  <c r="L22" i="317"/>
  <c r="L23" i="317"/>
  <c r="L24" i="317"/>
  <c r="L25" i="317"/>
  <c r="L26" i="317"/>
  <c r="L27" i="317"/>
  <c r="L28" i="317"/>
  <c r="L29" i="317"/>
  <c r="L30" i="317"/>
  <c r="L31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J20" i="317"/>
  <c r="J21" i="317"/>
  <c r="J22" i="317"/>
  <c r="J23" i="317"/>
  <c r="J24" i="317"/>
  <c r="J25" i="317"/>
  <c r="J26" i="317"/>
  <c r="J27" i="317"/>
  <c r="J28" i="317"/>
  <c r="J29" i="317"/>
  <c r="J30" i="317"/>
  <c r="J31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F20" i="317"/>
  <c r="F21" i="317"/>
  <c r="F22" i="317"/>
  <c r="F23" i="317"/>
  <c r="F24" i="317"/>
  <c r="F25" i="317"/>
  <c r="F26" i="317"/>
  <c r="F27" i="317"/>
  <c r="F28" i="317"/>
  <c r="F29" i="317"/>
  <c r="F30" i="317"/>
  <c r="F31" i="317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E7" i="314"/>
  <c r="E14" i="314" s="1"/>
  <c r="G7" i="314"/>
  <c r="G14" i="314" s="1"/>
  <c r="H7" i="314"/>
  <c r="H14" i="314" s="1"/>
  <c r="I7" i="314"/>
  <c r="I14" i="314" s="1"/>
  <c r="D7" i="314"/>
  <c r="D14" i="314" s="1"/>
  <c r="L8" i="314"/>
  <c r="L9" i="314"/>
  <c r="L10" i="314"/>
  <c r="L11" i="314"/>
  <c r="L12" i="314"/>
  <c r="L13" i="314"/>
  <c r="K8" i="314"/>
  <c r="K9" i="314"/>
  <c r="K10" i="314"/>
  <c r="K11" i="314"/>
  <c r="K12" i="314"/>
  <c r="K13" i="314"/>
  <c r="J8" i="314"/>
  <c r="J9" i="314"/>
  <c r="J10" i="314"/>
  <c r="J11" i="314"/>
  <c r="J12" i="314"/>
  <c r="J13" i="314"/>
  <c r="F8" i="314"/>
  <c r="F9" i="314"/>
  <c r="F10" i="314"/>
  <c r="F11" i="314"/>
  <c r="F12" i="314"/>
  <c r="F13" i="314"/>
  <c r="E11" i="312"/>
  <c r="G11" i="312"/>
  <c r="H11" i="312"/>
  <c r="I11" i="312"/>
  <c r="D11" i="312"/>
  <c r="E7" i="312"/>
  <c r="G7" i="312"/>
  <c r="H7" i="312"/>
  <c r="I7" i="312"/>
  <c r="D7" i="312"/>
  <c r="L8" i="312"/>
  <c r="L9" i="312"/>
  <c r="L10" i="312"/>
  <c r="L12" i="312"/>
  <c r="L13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K8" i="312"/>
  <c r="K9" i="312"/>
  <c r="K10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J8" i="312"/>
  <c r="J9" i="312"/>
  <c r="J10" i="312"/>
  <c r="J12" i="312"/>
  <c r="J13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F8" i="312"/>
  <c r="F9" i="312"/>
  <c r="F10" i="312"/>
  <c r="F12" i="312"/>
  <c r="F13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E7" i="310"/>
  <c r="E13" i="310" s="1"/>
  <c r="G7" i="310"/>
  <c r="G13" i="310" s="1"/>
  <c r="H7" i="310"/>
  <c r="H13" i="310" s="1"/>
  <c r="I7" i="310"/>
  <c r="I13" i="310" s="1"/>
  <c r="D7" i="310"/>
  <c r="D13" i="310" s="1"/>
  <c r="L8" i="310"/>
  <c r="L9" i="310"/>
  <c r="L10" i="310"/>
  <c r="L11" i="310"/>
  <c r="L12" i="310"/>
  <c r="K8" i="310"/>
  <c r="K9" i="310"/>
  <c r="K10" i="310"/>
  <c r="K11" i="310"/>
  <c r="K12" i="310"/>
  <c r="J8" i="310"/>
  <c r="J9" i="310"/>
  <c r="J10" i="310"/>
  <c r="J11" i="310"/>
  <c r="J12" i="310"/>
  <c r="F8" i="310"/>
  <c r="F9" i="310"/>
  <c r="F10" i="310"/>
  <c r="F11" i="310"/>
  <c r="F12" i="310"/>
  <c r="E10" i="308"/>
  <c r="G10" i="308"/>
  <c r="H10" i="308"/>
  <c r="I10" i="308"/>
  <c r="D10" i="308"/>
  <c r="E7" i="308"/>
  <c r="G7" i="308"/>
  <c r="H7" i="308"/>
  <c r="I7" i="308"/>
  <c r="D7" i="308"/>
  <c r="L8" i="308"/>
  <c r="L9" i="308"/>
  <c r="L11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L26" i="308"/>
  <c r="L27" i="308"/>
  <c r="L28" i="308"/>
  <c r="L29" i="308"/>
  <c r="L30" i="308"/>
  <c r="L31" i="308"/>
  <c r="L32" i="308"/>
  <c r="L33" i="308"/>
  <c r="L34" i="308"/>
  <c r="L35" i="308"/>
  <c r="L36" i="308"/>
  <c r="K8" i="308"/>
  <c r="K9" i="308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J8" i="308"/>
  <c r="J9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J32" i="308"/>
  <c r="J33" i="308"/>
  <c r="J34" i="308"/>
  <c r="J35" i="308"/>
  <c r="J36" i="308"/>
  <c r="F8" i="308"/>
  <c r="F9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L30" i="309"/>
  <c r="L31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J30" i="309"/>
  <c r="J31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F30" i="309"/>
  <c r="F31" i="309"/>
  <c r="S9" i="307"/>
  <c r="S10" i="307"/>
  <c r="S11" i="307"/>
  <c r="S12" i="307"/>
  <c r="S13" i="307"/>
  <c r="S14" i="307"/>
  <c r="S15" i="307"/>
  <c r="S16" i="307"/>
  <c r="S17" i="307"/>
  <c r="S8" i="307"/>
  <c r="P8" i="307"/>
  <c r="P9" i="307"/>
  <c r="P10" i="307"/>
  <c r="P11" i="307"/>
  <c r="P12" i="307"/>
  <c r="P13" i="307"/>
  <c r="P14" i="307"/>
  <c r="P15" i="307"/>
  <c r="P16" i="307"/>
  <c r="P17" i="307"/>
  <c r="O8" i="307"/>
  <c r="O9" i="307"/>
  <c r="O10" i="307"/>
  <c r="O11" i="307"/>
  <c r="O12" i="307"/>
  <c r="O13" i="307"/>
  <c r="O14" i="307"/>
  <c r="O15" i="307"/>
  <c r="O16" i="307"/>
  <c r="O17" i="307"/>
  <c r="N8" i="307"/>
  <c r="N9" i="307"/>
  <c r="N10" i="307"/>
  <c r="N11" i="307"/>
  <c r="N12" i="307"/>
  <c r="N13" i="307"/>
  <c r="N14" i="307"/>
  <c r="N15" i="307"/>
  <c r="N16" i="307"/>
  <c r="N17" i="307"/>
  <c r="J8" i="307"/>
  <c r="J9" i="307"/>
  <c r="J10" i="307"/>
  <c r="J11" i="307"/>
  <c r="J12" i="307"/>
  <c r="J13" i="307"/>
  <c r="J14" i="307"/>
  <c r="J15" i="307"/>
  <c r="J16" i="307"/>
  <c r="J17" i="307"/>
  <c r="E7" i="306"/>
  <c r="E12" i="306" s="1"/>
  <c r="G7" i="306"/>
  <c r="H7" i="306"/>
  <c r="H12" i="306" s="1"/>
  <c r="I7" i="306"/>
  <c r="I12" i="306" s="1"/>
  <c r="D7" i="306"/>
  <c r="D12" i="306" s="1"/>
  <c r="L8" i="306"/>
  <c r="L9" i="306"/>
  <c r="L10" i="306"/>
  <c r="L11" i="306"/>
  <c r="K8" i="306"/>
  <c r="K9" i="306"/>
  <c r="K10" i="306"/>
  <c r="K11" i="306"/>
  <c r="J8" i="306"/>
  <c r="J9" i="306"/>
  <c r="J10" i="306"/>
  <c r="J11" i="306"/>
  <c r="F8" i="306"/>
  <c r="F9" i="306"/>
  <c r="F10" i="306"/>
  <c r="F11" i="306"/>
  <c r="E7" i="304"/>
  <c r="G7" i="304"/>
  <c r="H7" i="304"/>
  <c r="I7" i="304"/>
  <c r="D7" i="304"/>
  <c r="L8" i="304"/>
  <c r="L9" i="304"/>
  <c r="L10" i="304"/>
  <c r="L11" i="304"/>
  <c r="L12" i="304"/>
  <c r="L14" i="304"/>
  <c r="K8" i="304"/>
  <c r="K9" i="304"/>
  <c r="K10" i="304"/>
  <c r="K11" i="304"/>
  <c r="K12" i="304"/>
  <c r="K14" i="304"/>
  <c r="J8" i="304"/>
  <c r="J9" i="304"/>
  <c r="J10" i="304"/>
  <c r="J11" i="304"/>
  <c r="J12" i="304"/>
  <c r="J14" i="304"/>
  <c r="F8" i="304"/>
  <c r="F9" i="304"/>
  <c r="F10" i="304"/>
  <c r="F11" i="304"/>
  <c r="F12" i="304"/>
  <c r="F14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S9" i="303"/>
  <c r="S10" i="303"/>
  <c r="S11" i="303"/>
  <c r="S12" i="303"/>
  <c r="S13" i="303"/>
  <c r="S14" i="303"/>
  <c r="S15" i="303"/>
  <c r="S16" i="303"/>
  <c r="S17" i="303"/>
  <c r="S8" i="303"/>
  <c r="P8" i="303"/>
  <c r="P9" i="303"/>
  <c r="P10" i="303"/>
  <c r="P11" i="303"/>
  <c r="P12" i="303"/>
  <c r="P13" i="303"/>
  <c r="P14" i="303"/>
  <c r="P15" i="303"/>
  <c r="P16" i="303"/>
  <c r="P17" i="303"/>
  <c r="O8" i="303"/>
  <c r="O9" i="303"/>
  <c r="O10" i="303"/>
  <c r="O11" i="303"/>
  <c r="O12" i="303"/>
  <c r="O13" i="303"/>
  <c r="O14" i="303"/>
  <c r="O15" i="303"/>
  <c r="O16" i="303"/>
  <c r="O17" i="303"/>
  <c r="N8" i="303"/>
  <c r="N9" i="303"/>
  <c r="N10" i="303"/>
  <c r="N11" i="303"/>
  <c r="N12" i="303"/>
  <c r="N13" i="303"/>
  <c r="N14" i="303"/>
  <c r="N15" i="303"/>
  <c r="N16" i="303"/>
  <c r="N17" i="303"/>
  <c r="J8" i="303"/>
  <c r="J9" i="303"/>
  <c r="J10" i="303"/>
  <c r="J11" i="303"/>
  <c r="J12" i="303"/>
  <c r="J13" i="303"/>
  <c r="J14" i="303"/>
  <c r="J15" i="303"/>
  <c r="J16" i="303"/>
  <c r="J17" i="303"/>
  <c r="E7" i="302"/>
  <c r="E11" i="302" s="1"/>
  <c r="G7" i="302"/>
  <c r="G11" i="302" s="1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10" i="302"/>
  <c r="E11" i="300"/>
  <c r="G11" i="300"/>
  <c r="H11" i="300"/>
  <c r="I11" i="300"/>
  <c r="D11" i="300"/>
  <c r="E7" i="300"/>
  <c r="G7" i="300"/>
  <c r="H7" i="300"/>
  <c r="I7" i="300"/>
  <c r="D7" i="300"/>
  <c r="L8" i="300"/>
  <c r="L9" i="300"/>
  <c r="L10" i="300"/>
  <c r="L12" i="300"/>
  <c r="L13" i="300"/>
  <c r="L14" i="300"/>
  <c r="L15" i="300"/>
  <c r="L16" i="300"/>
  <c r="L17" i="300"/>
  <c r="L18" i="300"/>
  <c r="L19" i="300"/>
  <c r="L20" i="300"/>
  <c r="L21" i="300"/>
  <c r="L22" i="300"/>
  <c r="L23" i="300"/>
  <c r="L24" i="300"/>
  <c r="L25" i="300"/>
  <c r="L26" i="300"/>
  <c r="L27" i="300"/>
  <c r="K8" i="300"/>
  <c r="K9" i="300"/>
  <c r="K10" i="300"/>
  <c r="K12" i="300"/>
  <c r="K13" i="300"/>
  <c r="K14" i="300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J8" i="300"/>
  <c r="J9" i="300"/>
  <c r="J10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J27" i="300"/>
  <c r="F8" i="300"/>
  <c r="F7" i="300" s="1"/>
  <c r="F9" i="300"/>
  <c r="F10" i="300"/>
  <c r="F12" i="300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F27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L20" i="301"/>
  <c r="L21" i="301"/>
  <c r="L22" i="301"/>
  <c r="L23" i="301"/>
  <c r="L24" i="301"/>
  <c r="L25" i="301"/>
  <c r="L26" i="301"/>
  <c r="L27" i="301"/>
  <c r="L28" i="301"/>
  <c r="L29" i="301"/>
  <c r="L30" i="301"/>
  <c r="L31" i="301"/>
  <c r="L32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32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S9" i="299"/>
  <c r="S10" i="299"/>
  <c r="S11" i="299"/>
  <c r="S8" i="299"/>
  <c r="P8" i="299"/>
  <c r="P9" i="299"/>
  <c r="P10" i="299"/>
  <c r="P11" i="299"/>
  <c r="O8" i="299"/>
  <c r="O9" i="299"/>
  <c r="O10" i="299"/>
  <c r="O11" i="299"/>
  <c r="N8" i="299"/>
  <c r="N9" i="299"/>
  <c r="N10" i="299"/>
  <c r="N11" i="299"/>
  <c r="J8" i="299"/>
  <c r="J7" i="299" s="1"/>
  <c r="J12" i="299" s="1"/>
  <c r="J9" i="299"/>
  <c r="J10" i="299"/>
  <c r="J11" i="299"/>
  <c r="E7" i="298"/>
  <c r="E10" i="298" s="1"/>
  <c r="G7" i="298"/>
  <c r="G10" i="298" s="1"/>
  <c r="H7" i="298"/>
  <c r="H10" i="298" s="1"/>
  <c r="I7" i="298"/>
  <c r="I10" i="298" s="1"/>
  <c r="D7" i="298"/>
  <c r="D10" i="298" s="1"/>
  <c r="L8" i="298"/>
  <c r="L9" i="298"/>
  <c r="K8" i="298"/>
  <c r="K9" i="298"/>
  <c r="J8" i="298"/>
  <c r="J9" i="298"/>
  <c r="F8" i="298"/>
  <c r="F9" i="298"/>
  <c r="E7" i="296"/>
  <c r="G7" i="296"/>
  <c r="H7" i="296"/>
  <c r="I7" i="296"/>
  <c r="D7" i="296"/>
  <c r="L8" i="296"/>
  <c r="L10" i="296"/>
  <c r="K8" i="296"/>
  <c r="K10" i="296"/>
  <c r="J8" i="296"/>
  <c r="J10" i="296"/>
  <c r="F8" i="296"/>
  <c r="F7" i="296" s="1"/>
  <c r="F10" i="296"/>
  <c r="E6" i="297"/>
  <c r="G6" i="297"/>
  <c r="H6" i="297"/>
  <c r="I6" i="297"/>
  <c r="D6" i="297"/>
  <c r="L7" i="297"/>
  <c r="K7" i="297"/>
  <c r="J7" i="297"/>
  <c r="F7" i="297"/>
  <c r="F6" i="297" s="1"/>
  <c r="S9" i="295"/>
  <c r="S10" i="295"/>
  <c r="S11" i="295"/>
  <c r="S12" i="295"/>
  <c r="S13" i="295"/>
  <c r="S14" i="295"/>
  <c r="S15" i="295"/>
  <c r="S16" i="295"/>
  <c r="S17" i="295"/>
  <c r="S18" i="295"/>
  <c r="S8" i="295"/>
  <c r="P8" i="295"/>
  <c r="P9" i="295"/>
  <c r="P10" i="295"/>
  <c r="P11" i="295"/>
  <c r="P12" i="295"/>
  <c r="P13" i="295"/>
  <c r="P14" i="295"/>
  <c r="P15" i="295"/>
  <c r="P16" i="295"/>
  <c r="P17" i="295"/>
  <c r="P18" i="295"/>
  <c r="O8" i="295"/>
  <c r="O9" i="295"/>
  <c r="O10" i="295"/>
  <c r="O11" i="295"/>
  <c r="O12" i="295"/>
  <c r="O13" i="295"/>
  <c r="O14" i="295"/>
  <c r="O15" i="295"/>
  <c r="O16" i="295"/>
  <c r="O17" i="295"/>
  <c r="O18" i="295"/>
  <c r="N8" i="295"/>
  <c r="N9" i="295"/>
  <c r="N10" i="295"/>
  <c r="N11" i="295"/>
  <c r="N12" i="295"/>
  <c r="N13" i="295"/>
  <c r="N14" i="295"/>
  <c r="N15" i="295"/>
  <c r="N16" i="295"/>
  <c r="N17" i="295"/>
  <c r="N18" i="295"/>
  <c r="J8" i="295"/>
  <c r="J9" i="295"/>
  <c r="J10" i="295"/>
  <c r="J11" i="295"/>
  <c r="J12" i="295"/>
  <c r="J13" i="295"/>
  <c r="J14" i="295"/>
  <c r="J15" i="295"/>
  <c r="J16" i="295"/>
  <c r="J17" i="295"/>
  <c r="J18" i="295"/>
  <c r="E7" i="294"/>
  <c r="E13" i="294" s="1"/>
  <c r="G7" i="294"/>
  <c r="G13" i="294" s="1"/>
  <c r="H7" i="294"/>
  <c r="H13" i="294" s="1"/>
  <c r="I7" i="294"/>
  <c r="I13" i="294" s="1"/>
  <c r="D7" i="294"/>
  <c r="D13" i="294" s="1"/>
  <c r="L8" i="294"/>
  <c r="L9" i="294"/>
  <c r="L10" i="294"/>
  <c r="L11" i="294"/>
  <c r="L12" i="294"/>
  <c r="K8" i="294"/>
  <c r="K9" i="294"/>
  <c r="K10" i="294"/>
  <c r="K11" i="294"/>
  <c r="K12" i="294"/>
  <c r="J8" i="294"/>
  <c r="J9" i="294"/>
  <c r="J10" i="294"/>
  <c r="J11" i="294"/>
  <c r="J12" i="294"/>
  <c r="F8" i="294"/>
  <c r="F9" i="294"/>
  <c r="F10" i="294"/>
  <c r="F11" i="294"/>
  <c r="F12" i="294"/>
  <c r="E7" i="292"/>
  <c r="G7" i="292"/>
  <c r="H7" i="292"/>
  <c r="I7" i="292"/>
  <c r="D7" i="292"/>
  <c r="L8" i="292"/>
  <c r="L10" i="292"/>
  <c r="K8" i="292"/>
  <c r="K10" i="292"/>
  <c r="J8" i="292"/>
  <c r="J10" i="292"/>
  <c r="F8" i="292"/>
  <c r="F7" i="292" s="1"/>
  <c r="F10" i="292"/>
  <c r="E6" i="293"/>
  <c r="G6" i="293"/>
  <c r="H6" i="293"/>
  <c r="I6" i="293"/>
  <c r="D6" i="293"/>
  <c r="L7" i="293"/>
  <c r="K7" i="293"/>
  <c r="J7" i="293"/>
  <c r="F7" i="293"/>
  <c r="F6" i="293" s="1"/>
  <c r="S9" i="291"/>
  <c r="S10" i="291"/>
  <c r="S11" i="291"/>
  <c r="S12" i="291"/>
  <c r="S13" i="291"/>
  <c r="S14" i="291"/>
  <c r="S15" i="291"/>
  <c r="S16" i="291"/>
  <c r="S17" i="291"/>
  <c r="S8" i="291"/>
  <c r="P8" i="291"/>
  <c r="P9" i="291"/>
  <c r="P10" i="291"/>
  <c r="P11" i="291"/>
  <c r="P12" i="291"/>
  <c r="P13" i="291"/>
  <c r="P14" i="291"/>
  <c r="P15" i="291"/>
  <c r="P16" i="291"/>
  <c r="P17" i="291"/>
  <c r="O8" i="291"/>
  <c r="O9" i="291"/>
  <c r="O10" i="291"/>
  <c r="O11" i="291"/>
  <c r="O12" i="291"/>
  <c r="O13" i="291"/>
  <c r="O14" i="291"/>
  <c r="O15" i="291"/>
  <c r="O16" i="291"/>
  <c r="O17" i="291"/>
  <c r="N8" i="291"/>
  <c r="N9" i="291"/>
  <c r="N10" i="291"/>
  <c r="N11" i="291"/>
  <c r="N12" i="291"/>
  <c r="N13" i="291"/>
  <c r="N14" i="291"/>
  <c r="N15" i="291"/>
  <c r="N16" i="291"/>
  <c r="N17" i="291"/>
  <c r="J8" i="291"/>
  <c r="J9" i="291"/>
  <c r="J10" i="291"/>
  <c r="J11" i="291"/>
  <c r="J12" i="291"/>
  <c r="J13" i="291"/>
  <c r="J14" i="291"/>
  <c r="J15" i="291"/>
  <c r="J16" i="291"/>
  <c r="J17" i="291"/>
  <c r="E7" i="290"/>
  <c r="E12" i="290" s="1"/>
  <c r="G7" i="290"/>
  <c r="H7" i="290"/>
  <c r="H12" i="290" s="1"/>
  <c r="I7" i="290"/>
  <c r="I12" i="290" s="1"/>
  <c r="D7" i="290"/>
  <c r="D12" i="290" s="1"/>
  <c r="L8" i="290"/>
  <c r="L9" i="290"/>
  <c r="L10" i="290"/>
  <c r="L11" i="290"/>
  <c r="K8" i="290"/>
  <c r="K9" i="290"/>
  <c r="K10" i="290"/>
  <c r="K11" i="290"/>
  <c r="J8" i="290"/>
  <c r="J9" i="290"/>
  <c r="J10" i="290"/>
  <c r="J11" i="290"/>
  <c r="F8" i="290"/>
  <c r="F7" i="290" s="1"/>
  <c r="F12" i="290" s="1"/>
  <c r="F9" i="290"/>
  <c r="F10" i="290"/>
  <c r="F11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K7" i="289"/>
  <c r="J7" i="289"/>
  <c r="F7" i="289"/>
  <c r="F6" i="289" s="1"/>
  <c r="S9" i="287"/>
  <c r="S10" i="287"/>
  <c r="S11" i="287"/>
  <c r="S12" i="287"/>
  <c r="S13" i="287"/>
  <c r="S14" i="287"/>
  <c r="S15" i="287"/>
  <c r="S16" i="287"/>
  <c r="S17" i="287"/>
  <c r="S18" i="287"/>
  <c r="S19" i="287"/>
  <c r="S20" i="287"/>
  <c r="S21" i="287"/>
  <c r="S22" i="287"/>
  <c r="S23" i="287"/>
  <c r="S24" i="287"/>
  <c r="S25" i="287"/>
  <c r="S26" i="287"/>
  <c r="S27" i="287"/>
  <c r="S28" i="287"/>
  <c r="S29" i="287"/>
  <c r="S30" i="287"/>
  <c r="S31" i="287"/>
  <c r="S32" i="287"/>
  <c r="S33" i="287"/>
  <c r="S34" i="287"/>
  <c r="S35" i="287"/>
  <c r="S36" i="287"/>
  <c r="S37" i="287"/>
  <c r="S8" i="287"/>
  <c r="P8" i="287"/>
  <c r="P9" i="287"/>
  <c r="P10" i="287"/>
  <c r="P11" i="287"/>
  <c r="P12" i="287"/>
  <c r="P13" i="287"/>
  <c r="P14" i="287"/>
  <c r="P15" i="287"/>
  <c r="P16" i="287"/>
  <c r="P17" i="287"/>
  <c r="P18" i="287"/>
  <c r="P19" i="287"/>
  <c r="P20" i="287"/>
  <c r="P21" i="287"/>
  <c r="P22" i="287"/>
  <c r="P23" i="287"/>
  <c r="P24" i="287"/>
  <c r="P25" i="287"/>
  <c r="P26" i="287"/>
  <c r="P27" i="287"/>
  <c r="P28" i="287"/>
  <c r="P29" i="287"/>
  <c r="P30" i="287"/>
  <c r="P31" i="287"/>
  <c r="P32" i="287"/>
  <c r="P33" i="287"/>
  <c r="P34" i="287"/>
  <c r="P35" i="287"/>
  <c r="P36" i="287"/>
  <c r="P37" i="287"/>
  <c r="O8" i="287"/>
  <c r="O9" i="287"/>
  <c r="O10" i="287"/>
  <c r="O11" i="287"/>
  <c r="O12" i="287"/>
  <c r="O13" i="287"/>
  <c r="O14" i="287"/>
  <c r="O15" i="287"/>
  <c r="O16" i="287"/>
  <c r="O17" i="287"/>
  <c r="O18" i="287"/>
  <c r="O19" i="287"/>
  <c r="O20" i="287"/>
  <c r="O21" i="287"/>
  <c r="O22" i="287"/>
  <c r="O23" i="287"/>
  <c r="O24" i="287"/>
  <c r="O25" i="287"/>
  <c r="O26" i="287"/>
  <c r="O27" i="287"/>
  <c r="O28" i="287"/>
  <c r="O29" i="287"/>
  <c r="O30" i="287"/>
  <c r="O31" i="287"/>
  <c r="O32" i="287"/>
  <c r="O33" i="287"/>
  <c r="O34" i="287"/>
  <c r="O35" i="287"/>
  <c r="O36" i="287"/>
  <c r="O37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23" i="287"/>
  <c r="N24" i="287"/>
  <c r="N25" i="287"/>
  <c r="N26" i="287"/>
  <c r="N27" i="287"/>
  <c r="N28" i="287"/>
  <c r="N29" i="287"/>
  <c r="N30" i="287"/>
  <c r="N31" i="287"/>
  <c r="N32" i="287"/>
  <c r="N33" i="287"/>
  <c r="N34" i="287"/>
  <c r="N35" i="287"/>
  <c r="N36" i="287"/>
  <c r="N37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J23" i="287"/>
  <c r="J24" i="287"/>
  <c r="J25" i="287"/>
  <c r="J26" i="287"/>
  <c r="J27" i="287"/>
  <c r="J28" i="287"/>
  <c r="J29" i="287"/>
  <c r="J30" i="287"/>
  <c r="J31" i="287"/>
  <c r="J32" i="287"/>
  <c r="J33" i="287"/>
  <c r="J34" i="287"/>
  <c r="J35" i="287"/>
  <c r="J36" i="287"/>
  <c r="J37" i="287"/>
  <c r="E7" i="286"/>
  <c r="E14" i="286" s="1"/>
  <c r="G7" i="286"/>
  <c r="G14" i="286" s="1"/>
  <c r="H7" i="286"/>
  <c r="H14" i="286" s="1"/>
  <c r="I7" i="286"/>
  <c r="I14" i="286" s="1"/>
  <c r="D7" i="286"/>
  <c r="D14" i="286" s="1"/>
  <c r="L8" i="286"/>
  <c r="L9" i="286"/>
  <c r="L10" i="286"/>
  <c r="L11" i="286"/>
  <c r="L12" i="286"/>
  <c r="L13" i="286"/>
  <c r="K8" i="286"/>
  <c r="K9" i="286"/>
  <c r="K10" i="286"/>
  <c r="K11" i="286"/>
  <c r="K12" i="286"/>
  <c r="K13" i="286"/>
  <c r="J8" i="286"/>
  <c r="J9" i="286"/>
  <c r="J10" i="286"/>
  <c r="J11" i="286"/>
  <c r="J12" i="286"/>
  <c r="J13" i="286"/>
  <c r="F8" i="286"/>
  <c r="F9" i="286"/>
  <c r="F10" i="286"/>
  <c r="F11" i="286"/>
  <c r="F12" i="286"/>
  <c r="F13" i="286"/>
  <c r="E7" i="284"/>
  <c r="G7" i="284"/>
  <c r="H7" i="284"/>
  <c r="I7" i="284"/>
  <c r="D7" i="284"/>
  <c r="L8" i="284"/>
  <c r="L9" i="284"/>
  <c r="L11" i="284"/>
  <c r="K8" i="284"/>
  <c r="K9" i="284"/>
  <c r="K11" i="284"/>
  <c r="J8" i="284"/>
  <c r="J9" i="284"/>
  <c r="J11" i="284"/>
  <c r="F8" i="284"/>
  <c r="F9" i="284"/>
  <c r="F11" i="284"/>
  <c r="E6" i="285"/>
  <c r="G6" i="285"/>
  <c r="H6" i="285"/>
  <c r="I6" i="285"/>
  <c r="D6" i="285"/>
  <c r="L7" i="285"/>
  <c r="L8" i="285"/>
  <c r="L9" i="285"/>
  <c r="L10" i="285"/>
  <c r="L11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K7" i="285"/>
  <c r="K8" i="285"/>
  <c r="K9" i="285"/>
  <c r="K10" i="285"/>
  <c r="K11" i="285"/>
  <c r="K12" i="285"/>
  <c r="K13" i="285"/>
  <c r="K14" i="285"/>
  <c r="K15" i="285"/>
  <c r="K16" i="285"/>
  <c r="K17" i="285"/>
  <c r="K18" i="285"/>
  <c r="K19" i="285"/>
  <c r="K20" i="285"/>
  <c r="K21" i="285"/>
  <c r="K22" i="285"/>
  <c r="K23" i="285"/>
  <c r="K24" i="285"/>
  <c r="K25" i="285"/>
  <c r="K26" i="285"/>
  <c r="K27" i="285"/>
  <c r="K28" i="285"/>
  <c r="K29" i="285"/>
  <c r="K30" i="285"/>
  <c r="K31" i="285"/>
  <c r="J7" i="285"/>
  <c r="J8" i="285"/>
  <c r="J9" i="285"/>
  <c r="J10" i="285"/>
  <c r="J11" i="285"/>
  <c r="J12" i="285"/>
  <c r="J13" i="285"/>
  <c r="J14" i="285"/>
  <c r="J15" i="285"/>
  <c r="J16" i="285"/>
  <c r="J17" i="285"/>
  <c r="J18" i="285"/>
  <c r="J19" i="285"/>
  <c r="J20" i="285"/>
  <c r="J21" i="285"/>
  <c r="J22" i="285"/>
  <c r="J23" i="285"/>
  <c r="J24" i="285"/>
  <c r="J25" i="285"/>
  <c r="J26" i="285"/>
  <c r="J27" i="285"/>
  <c r="J28" i="285"/>
  <c r="J29" i="285"/>
  <c r="J30" i="285"/>
  <c r="J31" i="285"/>
  <c r="F7" i="285"/>
  <c r="F8" i="285"/>
  <c r="F9" i="285"/>
  <c r="F10" i="285"/>
  <c r="F11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F30" i="285"/>
  <c r="F31" i="285"/>
  <c r="S9" i="283"/>
  <c r="S10" i="283"/>
  <c r="S11" i="283"/>
  <c r="S12" i="283"/>
  <c r="S13" i="283"/>
  <c r="S14" i="283"/>
  <c r="S15" i="283"/>
  <c r="S16" i="283"/>
  <c r="S17" i="283"/>
  <c r="S18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O8" i="283"/>
  <c r="O9" i="283"/>
  <c r="O10" i="283"/>
  <c r="O11" i="283"/>
  <c r="O12" i="283"/>
  <c r="O13" i="283"/>
  <c r="O14" i="283"/>
  <c r="O15" i="283"/>
  <c r="O16" i="283"/>
  <c r="O17" i="283"/>
  <c r="O18" i="283"/>
  <c r="N8" i="283"/>
  <c r="N9" i="283"/>
  <c r="N10" i="283"/>
  <c r="N11" i="283"/>
  <c r="N12" i="283"/>
  <c r="N13" i="283"/>
  <c r="N14" i="283"/>
  <c r="N15" i="283"/>
  <c r="N16" i="283"/>
  <c r="N17" i="283"/>
  <c r="N18" i="283"/>
  <c r="J8" i="283"/>
  <c r="J9" i="283"/>
  <c r="J10" i="283"/>
  <c r="J11" i="283"/>
  <c r="J12" i="283"/>
  <c r="J13" i="283"/>
  <c r="J14" i="283"/>
  <c r="J15" i="283"/>
  <c r="J16" i="283"/>
  <c r="J17" i="283"/>
  <c r="J18" i="283"/>
  <c r="E7" i="282"/>
  <c r="E11" i="282" s="1"/>
  <c r="G7" i="282"/>
  <c r="G11" i="282" s="1"/>
  <c r="H7" i="282"/>
  <c r="H11" i="282" s="1"/>
  <c r="I7" i="282"/>
  <c r="I11" i="282" s="1"/>
  <c r="D7" i="282"/>
  <c r="D11" i="282" s="1"/>
  <c r="L8" i="282"/>
  <c r="L9" i="282"/>
  <c r="L10" i="282"/>
  <c r="K8" i="282"/>
  <c r="K9" i="282"/>
  <c r="K10" i="282"/>
  <c r="J8" i="282"/>
  <c r="J9" i="282"/>
  <c r="J10" i="282"/>
  <c r="F8" i="282"/>
  <c r="F7" i="282" s="1"/>
  <c r="F11" i="282" s="1"/>
  <c r="F9" i="282"/>
  <c r="F10" i="282"/>
  <c r="E7" i="280"/>
  <c r="G7" i="280"/>
  <c r="H7" i="280"/>
  <c r="I7" i="280"/>
  <c r="D7" i="280"/>
  <c r="L8" i="280"/>
  <c r="L10" i="280"/>
  <c r="K8" i="280"/>
  <c r="K10" i="280"/>
  <c r="J8" i="280"/>
  <c r="J10" i="280"/>
  <c r="F8" i="280"/>
  <c r="F7" i="280" s="1"/>
  <c r="F10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S9" i="279"/>
  <c r="S10" i="279"/>
  <c r="S11" i="279"/>
  <c r="S12" i="279"/>
  <c r="S13" i="279"/>
  <c r="S14" i="279"/>
  <c r="S15" i="279"/>
  <c r="S16" i="279"/>
  <c r="S17" i="279"/>
  <c r="S18" i="279"/>
  <c r="S19" i="279"/>
  <c r="S20" i="279"/>
  <c r="S21" i="279"/>
  <c r="S22" i="279"/>
  <c r="S23" i="279"/>
  <c r="S24" i="279"/>
  <c r="S25" i="279"/>
  <c r="S26" i="279"/>
  <c r="S27" i="279"/>
  <c r="S28" i="279"/>
  <c r="S29" i="279"/>
  <c r="S8" i="279"/>
  <c r="P8" i="279"/>
  <c r="P9" i="279"/>
  <c r="P10" i="279"/>
  <c r="P11" i="279"/>
  <c r="P12" i="279"/>
  <c r="P13" i="279"/>
  <c r="P14" i="279"/>
  <c r="P15" i="279"/>
  <c r="P16" i="279"/>
  <c r="P17" i="279"/>
  <c r="P18" i="279"/>
  <c r="P19" i="279"/>
  <c r="P20" i="279"/>
  <c r="P21" i="279"/>
  <c r="P22" i="279"/>
  <c r="P23" i="279"/>
  <c r="P24" i="279"/>
  <c r="P25" i="279"/>
  <c r="P26" i="279"/>
  <c r="P27" i="279"/>
  <c r="P28" i="279"/>
  <c r="P29" i="279"/>
  <c r="O8" i="279"/>
  <c r="O9" i="279"/>
  <c r="O10" i="279"/>
  <c r="O11" i="279"/>
  <c r="O12" i="279"/>
  <c r="O13" i="279"/>
  <c r="O14" i="279"/>
  <c r="O15" i="279"/>
  <c r="O16" i="279"/>
  <c r="O17" i="279"/>
  <c r="O18" i="279"/>
  <c r="O19" i="279"/>
  <c r="O20" i="279"/>
  <c r="O21" i="279"/>
  <c r="O22" i="279"/>
  <c r="O23" i="279"/>
  <c r="O24" i="279"/>
  <c r="O25" i="279"/>
  <c r="O26" i="279"/>
  <c r="O27" i="279"/>
  <c r="O28" i="279"/>
  <c r="O29" i="279"/>
  <c r="N8" i="279"/>
  <c r="N9" i="279"/>
  <c r="N10" i="279"/>
  <c r="N11" i="279"/>
  <c r="N12" i="279"/>
  <c r="N13" i="279"/>
  <c r="N14" i="279"/>
  <c r="N15" i="279"/>
  <c r="N16" i="279"/>
  <c r="N17" i="279"/>
  <c r="N18" i="279"/>
  <c r="N19" i="279"/>
  <c r="N20" i="279"/>
  <c r="N21" i="279"/>
  <c r="N22" i="279"/>
  <c r="N23" i="279"/>
  <c r="N24" i="279"/>
  <c r="N25" i="279"/>
  <c r="N26" i="279"/>
  <c r="N27" i="279"/>
  <c r="N28" i="279"/>
  <c r="N29" i="279"/>
  <c r="J8" i="279"/>
  <c r="J9" i="279"/>
  <c r="J10" i="279"/>
  <c r="J11" i="279"/>
  <c r="J12" i="279"/>
  <c r="J13" i="279"/>
  <c r="J14" i="279"/>
  <c r="J15" i="279"/>
  <c r="J16" i="279"/>
  <c r="J17" i="279"/>
  <c r="J18" i="279"/>
  <c r="J19" i="279"/>
  <c r="J20" i="279"/>
  <c r="J21" i="279"/>
  <c r="J22" i="279"/>
  <c r="J23" i="279"/>
  <c r="J24" i="279"/>
  <c r="J25" i="279"/>
  <c r="J26" i="279"/>
  <c r="J27" i="279"/>
  <c r="J28" i="279"/>
  <c r="J29" i="279"/>
  <c r="E7" i="278"/>
  <c r="E15" i="278" s="1"/>
  <c r="G7" i="278"/>
  <c r="G15" i="278" s="1"/>
  <c r="H7" i="278"/>
  <c r="H15" i="278" s="1"/>
  <c r="I7" i="278"/>
  <c r="I15" i="278" s="1"/>
  <c r="D7" i="278"/>
  <c r="D15" i="278" s="1"/>
  <c r="L8" i="278"/>
  <c r="L9" i="278"/>
  <c r="L10" i="278"/>
  <c r="L11" i="278"/>
  <c r="L12" i="278"/>
  <c r="L13" i="278"/>
  <c r="L14" i="278"/>
  <c r="K8" i="278"/>
  <c r="K9" i="278"/>
  <c r="K10" i="278"/>
  <c r="K11" i="278"/>
  <c r="K12" i="278"/>
  <c r="K13" i="278"/>
  <c r="K14" i="278"/>
  <c r="J8" i="278"/>
  <c r="J9" i="278"/>
  <c r="J10" i="278"/>
  <c r="J11" i="278"/>
  <c r="J12" i="278"/>
  <c r="J13" i="278"/>
  <c r="J14" i="278"/>
  <c r="F8" i="278"/>
  <c r="F9" i="278"/>
  <c r="F10" i="278"/>
  <c r="F11" i="278"/>
  <c r="F12" i="278"/>
  <c r="F13" i="278"/>
  <c r="F14" i="278"/>
  <c r="E10" i="276"/>
  <c r="G10" i="276"/>
  <c r="H10" i="276"/>
  <c r="I10" i="276"/>
  <c r="D10" i="276"/>
  <c r="E7" i="276"/>
  <c r="G7" i="276"/>
  <c r="H7" i="276"/>
  <c r="I7" i="276"/>
  <c r="D7" i="276"/>
  <c r="L8" i="276"/>
  <c r="L9" i="276"/>
  <c r="L11" i="276"/>
  <c r="L12" i="276"/>
  <c r="L13" i="276"/>
  <c r="L14" i="276"/>
  <c r="L15" i="276"/>
  <c r="L16" i="276"/>
  <c r="L17" i="276"/>
  <c r="L18" i="276"/>
  <c r="L19" i="276"/>
  <c r="L20" i="276"/>
  <c r="L21" i="276"/>
  <c r="L22" i="276"/>
  <c r="L23" i="276"/>
  <c r="L24" i="276"/>
  <c r="L25" i="276"/>
  <c r="L26" i="276"/>
  <c r="L27" i="276"/>
  <c r="L28" i="276"/>
  <c r="L29" i="276"/>
  <c r="L30" i="276"/>
  <c r="L31" i="276"/>
  <c r="L32" i="276"/>
  <c r="L33" i="276"/>
  <c r="L34" i="276"/>
  <c r="L35" i="276"/>
  <c r="L36" i="276"/>
  <c r="L37" i="276"/>
  <c r="K8" i="276"/>
  <c r="K9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J8" i="276"/>
  <c r="J9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J32" i="276"/>
  <c r="J33" i="276"/>
  <c r="J34" i="276"/>
  <c r="J35" i="276"/>
  <c r="J36" i="276"/>
  <c r="J37" i="276"/>
  <c r="F8" i="276"/>
  <c r="F7" i="276" s="1"/>
  <c r="F9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F32" i="276"/>
  <c r="F33" i="276"/>
  <c r="F34" i="276"/>
  <c r="F35" i="276"/>
  <c r="F36" i="276"/>
  <c r="F37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S9" i="275"/>
  <c r="S10" i="275"/>
  <c r="S11" i="275"/>
  <c r="S12" i="275"/>
  <c r="S13" i="275"/>
  <c r="S8" i="275"/>
  <c r="P8" i="275"/>
  <c r="P9" i="275"/>
  <c r="P10" i="275"/>
  <c r="P11" i="275"/>
  <c r="P12" i="275"/>
  <c r="P13" i="275"/>
  <c r="O8" i="275"/>
  <c r="O9" i="275"/>
  <c r="O10" i="275"/>
  <c r="O11" i="275"/>
  <c r="O12" i="275"/>
  <c r="O13" i="275"/>
  <c r="N8" i="275"/>
  <c r="N9" i="275"/>
  <c r="N10" i="275"/>
  <c r="N11" i="275"/>
  <c r="N12" i="275"/>
  <c r="N13" i="275"/>
  <c r="J8" i="275"/>
  <c r="J9" i="275"/>
  <c r="J10" i="275"/>
  <c r="J11" i="275"/>
  <c r="J12" i="275"/>
  <c r="J13" i="275"/>
  <c r="E7" i="274"/>
  <c r="E11" i="274" s="1"/>
  <c r="G7" i="274"/>
  <c r="H7" i="274"/>
  <c r="H11" i="274" s="1"/>
  <c r="I7" i="274"/>
  <c r="I11" i="274" s="1"/>
  <c r="D7" i="274"/>
  <c r="D11" i="274" s="1"/>
  <c r="L8" i="274"/>
  <c r="L9" i="274"/>
  <c r="L10" i="274"/>
  <c r="K8" i="274"/>
  <c r="K9" i="274"/>
  <c r="K10" i="274"/>
  <c r="J8" i="274"/>
  <c r="J9" i="274"/>
  <c r="J10" i="274"/>
  <c r="F8" i="274"/>
  <c r="F9" i="274"/>
  <c r="F10" i="274"/>
  <c r="E7" i="272"/>
  <c r="G7" i="272"/>
  <c r="H7" i="272"/>
  <c r="I7" i="272"/>
  <c r="D7" i="272"/>
  <c r="L8" i="272"/>
  <c r="L10" i="272"/>
  <c r="K8" i="272"/>
  <c r="K10" i="272"/>
  <c r="J8" i="272"/>
  <c r="J10" i="272"/>
  <c r="F8" i="272"/>
  <c r="F7" i="272" s="1"/>
  <c r="F10" i="272"/>
  <c r="E6" i="273"/>
  <c r="G6" i="273"/>
  <c r="H6" i="273"/>
  <c r="I6" i="273"/>
  <c r="D6" i="273"/>
  <c r="L7" i="273"/>
  <c r="L8" i="273"/>
  <c r="L9" i="273"/>
  <c r="L10" i="273"/>
  <c r="L11" i="273"/>
  <c r="K7" i="273"/>
  <c r="K8" i="273"/>
  <c r="K9" i="273"/>
  <c r="K10" i="273"/>
  <c r="K11" i="273"/>
  <c r="J7" i="273"/>
  <c r="J8" i="273"/>
  <c r="J9" i="273"/>
  <c r="J10" i="273"/>
  <c r="J11" i="273"/>
  <c r="F7" i="273"/>
  <c r="F8" i="273"/>
  <c r="F9" i="273"/>
  <c r="F10" i="273"/>
  <c r="F11" i="273"/>
  <c r="S9" i="271"/>
  <c r="S10" i="271"/>
  <c r="S11" i="271"/>
  <c r="S12" i="271"/>
  <c r="S13" i="271"/>
  <c r="S14" i="271"/>
  <c r="S15" i="271"/>
  <c r="S16" i="271"/>
  <c r="S17" i="271"/>
  <c r="S8" i="271"/>
  <c r="P8" i="271"/>
  <c r="P9" i="271"/>
  <c r="P10" i="271"/>
  <c r="P11" i="271"/>
  <c r="P12" i="271"/>
  <c r="P13" i="271"/>
  <c r="P14" i="271"/>
  <c r="P15" i="271"/>
  <c r="P16" i="271"/>
  <c r="P17" i="271"/>
  <c r="O8" i="271"/>
  <c r="O9" i="271"/>
  <c r="O10" i="271"/>
  <c r="O11" i="271"/>
  <c r="O12" i="271"/>
  <c r="O13" i="271"/>
  <c r="O14" i="271"/>
  <c r="O15" i="271"/>
  <c r="O16" i="271"/>
  <c r="O17" i="271"/>
  <c r="N8" i="271"/>
  <c r="N9" i="271"/>
  <c r="N10" i="271"/>
  <c r="N11" i="271"/>
  <c r="N12" i="271"/>
  <c r="N13" i="271"/>
  <c r="N14" i="271"/>
  <c r="N15" i="271"/>
  <c r="N16" i="271"/>
  <c r="N17" i="271"/>
  <c r="J8" i="271"/>
  <c r="J9" i="271"/>
  <c r="J10" i="271"/>
  <c r="J11" i="271"/>
  <c r="J12" i="271"/>
  <c r="J13" i="271"/>
  <c r="J14" i="271"/>
  <c r="J15" i="271"/>
  <c r="J16" i="271"/>
  <c r="J17" i="271"/>
  <c r="E7" i="270"/>
  <c r="E13" i="270" s="1"/>
  <c r="G7" i="270"/>
  <c r="H7" i="270"/>
  <c r="H13" i="270" s="1"/>
  <c r="I7" i="270"/>
  <c r="I13" i="270" s="1"/>
  <c r="D7" i="270"/>
  <c r="D13" i="270" s="1"/>
  <c r="L8" i="270"/>
  <c r="L9" i="270"/>
  <c r="L10" i="270"/>
  <c r="L11" i="270"/>
  <c r="L12" i="270"/>
  <c r="K8" i="270"/>
  <c r="K9" i="270"/>
  <c r="K10" i="270"/>
  <c r="K11" i="270"/>
  <c r="K12" i="270"/>
  <c r="J8" i="270"/>
  <c r="J9" i="270"/>
  <c r="J10" i="270"/>
  <c r="J11" i="270"/>
  <c r="J12" i="270"/>
  <c r="F8" i="270"/>
  <c r="F9" i="270"/>
  <c r="F10" i="270"/>
  <c r="F11" i="270"/>
  <c r="F12" i="270"/>
  <c r="E7" i="268"/>
  <c r="G7" i="268"/>
  <c r="H7" i="268"/>
  <c r="I7" i="268"/>
  <c r="D7" i="268"/>
  <c r="L8" i="268"/>
  <c r="L10" i="268"/>
  <c r="K8" i="268"/>
  <c r="K10" i="268"/>
  <c r="J8" i="268"/>
  <c r="J10" i="268"/>
  <c r="F8" i="268"/>
  <c r="F7" i="268" s="1"/>
  <c r="F10" i="268"/>
  <c r="E6" i="269"/>
  <c r="G6" i="269"/>
  <c r="H6" i="269"/>
  <c r="I6" i="269"/>
  <c r="D6" i="269"/>
  <c r="L7" i="269"/>
  <c r="K7" i="269"/>
  <c r="J7" i="269"/>
  <c r="F7" i="269"/>
  <c r="F6" i="269" s="1"/>
  <c r="S9" i="267"/>
  <c r="S10" i="267"/>
  <c r="S11" i="267"/>
  <c r="S12" i="267"/>
  <c r="S13" i="267"/>
  <c r="S14" i="267"/>
  <c r="S8" i="267"/>
  <c r="P8" i="267"/>
  <c r="P9" i="267"/>
  <c r="P10" i="267"/>
  <c r="P11" i="267"/>
  <c r="P12" i="267"/>
  <c r="P13" i="267"/>
  <c r="P14" i="267"/>
  <c r="O8" i="267"/>
  <c r="O9" i="267"/>
  <c r="O10" i="267"/>
  <c r="O11" i="267"/>
  <c r="O12" i="267"/>
  <c r="O13" i="267"/>
  <c r="O14" i="267"/>
  <c r="N8" i="267"/>
  <c r="N9" i="267"/>
  <c r="N10" i="267"/>
  <c r="N11" i="267"/>
  <c r="N12" i="267"/>
  <c r="N13" i="267"/>
  <c r="N14" i="267"/>
  <c r="J8" i="267"/>
  <c r="J9" i="267"/>
  <c r="J10" i="267"/>
  <c r="J11" i="267"/>
  <c r="J12" i="267"/>
  <c r="J13" i="267"/>
  <c r="J14" i="267"/>
  <c r="E7" i="266"/>
  <c r="E11" i="266" s="1"/>
  <c r="G7" i="266"/>
  <c r="G11" i="266" s="1"/>
  <c r="H7" i="266"/>
  <c r="H11" i="266" s="1"/>
  <c r="I7" i="266"/>
  <c r="I11" i="266" s="1"/>
  <c r="D7" i="266"/>
  <c r="D11" i="266" s="1"/>
  <c r="L8" i="266"/>
  <c r="L9" i="266"/>
  <c r="L10" i="266"/>
  <c r="K8" i="266"/>
  <c r="K9" i="266"/>
  <c r="K10" i="266"/>
  <c r="J8" i="266"/>
  <c r="J9" i="266"/>
  <c r="J10" i="266"/>
  <c r="F8" i="266"/>
  <c r="F9" i="266"/>
  <c r="F10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L8" i="265"/>
  <c r="L9" i="265"/>
  <c r="L10" i="265"/>
  <c r="L11" i="265"/>
  <c r="L12" i="265"/>
  <c r="L13" i="265"/>
  <c r="L14" i="265"/>
  <c r="L15" i="265"/>
  <c r="L16" i="265"/>
  <c r="L17" i="265"/>
  <c r="L18" i="265"/>
  <c r="L19" i="265"/>
  <c r="L20" i="265"/>
  <c r="L21" i="265"/>
  <c r="L22" i="265"/>
  <c r="L23" i="265"/>
  <c r="L24" i="265"/>
  <c r="L25" i="265"/>
  <c r="L26" i="265"/>
  <c r="L27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K27" i="265"/>
  <c r="J7" i="265"/>
  <c r="J8" i="265"/>
  <c r="J9" i="265"/>
  <c r="J10" i="265"/>
  <c r="J11" i="265"/>
  <c r="J12" i="265"/>
  <c r="J13" i="265"/>
  <c r="J14" i="265"/>
  <c r="J15" i="265"/>
  <c r="J16" i="265"/>
  <c r="J17" i="265"/>
  <c r="J18" i="265"/>
  <c r="J19" i="265"/>
  <c r="J20" i="265"/>
  <c r="J21" i="265"/>
  <c r="J22" i="265"/>
  <c r="J23" i="265"/>
  <c r="J24" i="265"/>
  <c r="J25" i="265"/>
  <c r="J26" i="265"/>
  <c r="J27" i="265"/>
  <c r="F7" i="265"/>
  <c r="F8" i="265"/>
  <c r="F9" i="265"/>
  <c r="F10" i="265"/>
  <c r="F11" i="265"/>
  <c r="F12" i="265"/>
  <c r="F13" i="265"/>
  <c r="F14" i="265"/>
  <c r="F15" i="265"/>
  <c r="F16" i="265"/>
  <c r="F17" i="265"/>
  <c r="F18" i="265"/>
  <c r="F19" i="265"/>
  <c r="F20" i="265"/>
  <c r="F21" i="265"/>
  <c r="F22" i="265"/>
  <c r="F23" i="265"/>
  <c r="F24" i="265"/>
  <c r="F25" i="265"/>
  <c r="F26" i="265"/>
  <c r="F27" i="265"/>
  <c r="S9" i="263"/>
  <c r="S10" i="263"/>
  <c r="S11" i="263"/>
  <c r="S12" i="263"/>
  <c r="S13" i="263"/>
  <c r="S14" i="263"/>
  <c r="S15" i="263"/>
  <c r="S16" i="263"/>
  <c r="S17" i="263"/>
  <c r="S18" i="263"/>
  <c r="S8" i="263"/>
  <c r="P8" i="263"/>
  <c r="P9" i="263"/>
  <c r="P10" i="263"/>
  <c r="P11" i="263"/>
  <c r="P12" i="263"/>
  <c r="P13" i="263"/>
  <c r="P14" i="263"/>
  <c r="P15" i="263"/>
  <c r="P16" i="263"/>
  <c r="P17" i="263"/>
  <c r="P18" i="263"/>
  <c r="O8" i="263"/>
  <c r="O9" i="263"/>
  <c r="O10" i="263"/>
  <c r="O11" i="263"/>
  <c r="O12" i="263"/>
  <c r="O13" i="263"/>
  <c r="O14" i="263"/>
  <c r="O15" i="263"/>
  <c r="O16" i="263"/>
  <c r="O17" i="263"/>
  <c r="O18" i="263"/>
  <c r="N8" i="263"/>
  <c r="N9" i="263"/>
  <c r="N10" i="263"/>
  <c r="N11" i="263"/>
  <c r="N12" i="263"/>
  <c r="N13" i="263"/>
  <c r="N14" i="263"/>
  <c r="N15" i="263"/>
  <c r="N16" i="263"/>
  <c r="N17" i="263"/>
  <c r="N18" i="263"/>
  <c r="J8" i="263"/>
  <c r="J9" i="263"/>
  <c r="J10" i="263"/>
  <c r="J11" i="263"/>
  <c r="J12" i="263"/>
  <c r="J13" i="263"/>
  <c r="J14" i="263"/>
  <c r="J15" i="263"/>
  <c r="J16" i="263"/>
  <c r="J17" i="263"/>
  <c r="J18" i="263"/>
  <c r="E7" i="262"/>
  <c r="E11" i="262" s="1"/>
  <c r="G7" i="262"/>
  <c r="G11" i="262" s="1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7" i="262" s="1"/>
  <c r="F11" i="262" s="1"/>
  <c r="F9" i="262"/>
  <c r="F10" i="262"/>
  <c r="E9" i="260"/>
  <c r="G9" i="260"/>
  <c r="H9" i="260"/>
  <c r="I9" i="260"/>
  <c r="D9" i="260"/>
  <c r="E7" i="260"/>
  <c r="G7" i="260"/>
  <c r="H7" i="260"/>
  <c r="I7" i="260"/>
  <c r="D7" i="260"/>
  <c r="L8" i="260"/>
  <c r="L10" i="260"/>
  <c r="L11" i="260"/>
  <c r="K8" i="260"/>
  <c r="K10" i="260"/>
  <c r="K11" i="260"/>
  <c r="J8" i="260"/>
  <c r="J10" i="260"/>
  <c r="J11" i="260"/>
  <c r="F8" i="260"/>
  <c r="F7" i="260" s="1"/>
  <c r="F10" i="260"/>
  <c r="F9" i="260" s="1"/>
  <c r="F11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L28" i="261"/>
  <c r="L29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J28" i="261"/>
  <c r="J29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F28" i="261"/>
  <c r="F29" i="261"/>
  <c r="S9" i="259"/>
  <c r="S10" i="259"/>
  <c r="S11" i="259"/>
  <c r="S12" i="259"/>
  <c r="S13" i="259"/>
  <c r="S14" i="259"/>
  <c r="S15" i="259"/>
  <c r="S16" i="259"/>
  <c r="S17" i="259"/>
  <c r="S18" i="259"/>
  <c r="S19" i="259"/>
  <c r="S20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P20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O20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N20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J20" i="259"/>
  <c r="E7" i="258"/>
  <c r="E11" i="258" s="1"/>
  <c r="G7" i="258"/>
  <c r="G11" i="258" s="1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K8" i="256"/>
  <c r="K10" i="256"/>
  <c r="K11" i="256"/>
  <c r="J8" i="256"/>
  <c r="J10" i="256"/>
  <c r="J11" i="256"/>
  <c r="F8" i="256"/>
  <c r="F7" i="256" s="1"/>
  <c r="F10" i="256"/>
  <c r="F9" i="256" s="1"/>
  <c r="F11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S9" i="255"/>
  <c r="S10" i="255"/>
  <c r="S11" i="255"/>
  <c r="S12" i="255"/>
  <c r="S13" i="255"/>
  <c r="S14" i="255"/>
  <c r="S15" i="255"/>
  <c r="S16" i="255"/>
  <c r="S17" i="255"/>
  <c r="S18" i="255"/>
  <c r="S19" i="255"/>
  <c r="S8" i="255"/>
  <c r="P8" i="255"/>
  <c r="P9" i="255"/>
  <c r="P10" i="255"/>
  <c r="P11" i="255"/>
  <c r="P12" i="255"/>
  <c r="P13" i="255"/>
  <c r="P14" i="255"/>
  <c r="P15" i="255"/>
  <c r="P16" i="255"/>
  <c r="P17" i="255"/>
  <c r="P18" i="255"/>
  <c r="P19" i="255"/>
  <c r="O8" i="255"/>
  <c r="O9" i="255"/>
  <c r="O10" i="255"/>
  <c r="O11" i="255"/>
  <c r="O12" i="255"/>
  <c r="O13" i="255"/>
  <c r="O14" i="255"/>
  <c r="O15" i="255"/>
  <c r="O16" i="255"/>
  <c r="O17" i="255"/>
  <c r="O18" i="255"/>
  <c r="O19" i="255"/>
  <c r="N8" i="255"/>
  <c r="N9" i="255"/>
  <c r="N10" i="255"/>
  <c r="N11" i="255"/>
  <c r="N12" i="255"/>
  <c r="N13" i="255"/>
  <c r="N14" i="255"/>
  <c r="N15" i="255"/>
  <c r="N16" i="255"/>
  <c r="N17" i="255"/>
  <c r="N18" i="255"/>
  <c r="N19" i="255"/>
  <c r="J8" i="255"/>
  <c r="J9" i="255"/>
  <c r="J10" i="255"/>
  <c r="J11" i="255"/>
  <c r="J12" i="255"/>
  <c r="J13" i="255"/>
  <c r="J14" i="255"/>
  <c r="J15" i="255"/>
  <c r="J16" i="255"/>
  <c r="J17" i="255"/>
  <c r="J18" i="255"/>
  <c r="J19" i="255"/>
  <c r="E7" i="254"/>
  <c r="E11" i="254" s="1"/>
  <c r="G7" i="254"/>
  <c r="G11" i="254" s="1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7" i="252"/>
  <c r="G7" i="252"/>
  <c r="H7" i="252"/>
  <c r="I7" i="252"/>
  <c r="D7" i="252"/>
  <c r="L8" i="252"/>
  <c r="L10" i="252"/>
  <c r="K8" i="252"/>
  <c r="K10" i="252"/>
  <c r="J8" i="252"/>
  <c r="J10" i="252"/>
  <c r="F8" i="252"/>
  <c r="F7" i="252" s="1"/>
  <c r="F10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S9" i="251"/>
  <c r="S10" i="251"/>
  <c r="S11" i="251"/>
  <c r="S12" i="251"/>
  <c r="S13" i="251"/>
  <c r="S14" i="251"/>
  <c r="S15" i="251"/>
  <c r="S16" i="251"/>
  <c r="S8" i="251"/>
  <c r="P8" i="251"/>
  <c r="P9" i="251"/>
  <c r="P10" i="251"/>
  <c r="P11" i="251"/>
  <c r="P12" i="251"/>
  <c r="P13" i="251"/>
  <c r="P14" i="251"/>
  <c r="P15" i="251"/>
  <c r="P16" i="251"/>
  <c r="O8" i="251"/>
  <c r="O9" i="251"/>
  <c r="O10" i="251"/>
  <c r="O11" i="251"/>
  <c r="O12" i="251"/>
  <c r="O13" i="251"/>
  <c r="O14" i="251"/>
  <c r="O15" i="251"/>
  <c r="O16" i="251"/>
  <c r="N8" i="251"/>
  <c r="N9" i="251"/>
  <c r="N10" i="251"/>
  <c r="N11" i="251"/>
  <c r="N12" i="251"/>
  <c r="N13" i="251"/>
  <c r="N14" i="251"/>
  <c r="N15" i="251"/>
  <c r="N16" i="251"/>
  <c r="J8" i="251"/>
  <c r="J9" i="251"/>
  <c r="J10" i="251"/>
  <c r="J11" i="251"/>
  <c r="J12" i="251"/>
  <c r="J13" i="251"/>
  <c r="J14" i="251"/>
  <c r="J15" i="251"/>
  <c r="J16" i="251"/>
  <c r="E7" i="250"/>
  <c r="E12" i="250" s="1"/>
  <c r="G7" i="250"/>
  <c r="G12" i="250" s="1"/>
  <c r="H7" i="250"/>
  <c r="H12" i="250" s="1"/>
  <c r="I7" i="250"/>
  <c r="I12" i="250" s="1"/>
  <c r="D7" i="250"/>
  <c r="D12" i="250" s="1"/>
  <c r="L8" i="250"/>
  <c r="L9" i="250"/>
  <c r="L10" i="250"/>
  <c r="L11" i="250"/>
  <c r="K8" i="250"/>
  <c r="K9" i="250"/>
  <c r="K10" i="250"/>
  <c r="K11" i="250"/>
  <c r="J8" i="250"/>
  <c r="J9" i="250"/>
  <c r="J10" i="250"/>
  <c r="J11" i="250"/>
  <c r="F8" i="250"/>
  <c r="F9" i="250"/>
  <c r="F10" i="250"/>
  <c r="F11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K7" i="249"/>
  <c r="J7" i="249"/>
  <c r="F7" i="249"/>
  <c r="F6" i="249" s="1"/>
  <c r="S9" i="247"/>
  <c r="S10" i="247"/>
  <c r="S11" i="247"/>
  <c r="S12" i="247"/>
  <c r="S8" i="247"/>
  <c r="P8" i="247"/>
  <c r="P9" i="247"/>
  <c r="P10" i="247"/>
  <c r="P11" i="247"/>
  <c r="P12" i="247"/>
  <c r="O8" i="247"/>
  <c r="O9" i="247"/>
  <c r="O10" i="247"/>
  <c r="O11" i="247"/>
  <c r="O12" i="247"/>
  <c r="N8" i="247"/>
  <c r="N9" i="247"/>
  <c r="N10" i="247"/>
  <c r="N11" i="247"/>
  <c r="N12" i="247"/>
  <c r="J8" i="247"/>
  <c r="J9" i="247"/>
  <c r="J10" i="247"/>
  <c r="J11" i="247"/>
  <c r="J12" i="247"/>
  <c r="E7" i="246"/>
  <c r="E11" i="246" s="1"/>
  <c r="G7" i="246"/>
  <c r="H7" i="246"/>
  <c r="H11" i="246" s="1"/>
  <c r="I7" i="246"/>
  <c r="I11" i="246" s="1"/>
  <c r="D7" i="246"/>
  <c r="D11" i="246" s="1"/>
  <c r="L8" i="246"/>
  <c r="L9" i="246"/>
  <c r="L10" i="246"/>
  <c r="K8" i="246"/>
  <c r="K9" i="246"/>
  <c r="K10" i="246"/>
  <c r="J8" i="246"/>
  <c r="J9" i="246"/>
  <c r="J10" i="246"/>
  <c r="F8" i="246"/>
  <c r="F9" i="246"/>
  <c r="F10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K7" i="245"/>
  <c r="K8" i="245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J7" i="245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F7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S9" i="243"/>
  <c r="S10" i="243"/>
  <c r="S11" i="243"/>
  <c r="S12" i="243"/>
  <c r="S13" i="243"/>
  <c r="S14" i="243"/>
  <c r="S15" i="243"/>
  <c r="S16" i="243"/>
  <c r="S17" i="243"/>
  <c r="S8" i="243"/>
  <c r="P8" i="243"/>
  <c r="P9" i="243"/>
  <c r="P10" i="243"/>
  <c r="P11" i="243"/>
  <c r="P12" i="243"/>
  <c r="P13" i="243"/>
  <c r="P14" i="243"/>
  <c r="P15" i="243"/>
  <c r="P16" i="243"/>
  <c r="P17" i="243"/>
  <c r="O8" i="243"/>
  <c r="O9" i="243"/>
  <c r="O10" i="243"/>
  <c r="O11" i="243"/>
  <c r="O12" i="243"/>
  <c r="O13" i="243"/>
  <c r="O14" i="243"/>
  <c r="O15" i="243"/>
  <c r="O16" i="243"/>
  <c r="O17" i="243"/>
  <c r="N8" i="243"/>
  <c r="N9" i="243"/>
  <c r="N10" i="243"/>
  <c r="N11" i="243"/>
  <c r="N12" i="243"/>
  <c r="N13" i="243"/>
  <c r="N14" i="243"/>
  <c r="N15" i="243"/>
  <c r="N16" i="243"/>
  <c r="N17" i="243"/>
  <c r="J8" i="243"/>
  <c r="J9" i="243"/>
  <c r="J10" i="243"/>
  <c r="J11" i="243"/>
  <c r="J12" i="243"/>
  <c r="J13" i="243"/>
  <c r="J14" i="243"/>
  <c r="J15" i="243"/>
  <c r="J16" i="243"/>
  <c r="J17" i="243"/>
  <c r="E7" i="242"/>
  <c r="E11" i="242" s="1"/>
  <c r="G7" i="242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L25" i="241"/>
  <c r="L26" i="241"/>
  <c r="L27" i="241"/>
  <c r="L28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J25" i="241"/>
  <c r="J26" i="241"/>
  <c r="J27" i="241"/>
  <c r="J28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F25" i="241"/>
  <c r="F26" i="241"/>
  <c r="F27" i="241"/>
  <c r="F28" i="241"/>
  <c r="S9" i="239"/>
  <c r="S10" i="239"/>
  <c r="S11" i="239"/>
  <c r="S12" i="239"/>
  <c r="S13" i="239"/>
  <c r="S14" i="239"/>
  <c r="S15" i="239"/>
  <c r="S8" i="239"/>
  <c r="P8" i="239"/>
  <c r="P9" i="239"/>
  <c r="P10" i="239"/>
  <c r="P11" i="239"/>
  <c r="P12" i="239"/>
  <c r="P13" i="239"/>
  <c r="P14" i="239"/>
  <c r="P15" i="239"/>
  <c r="O8" i="239"/>
  <c r="O9" i="239"/>
  <c r="O10" i="239"/>
  <c r="O11" i="239"/>
  <c r="O12" i="239"/>
  <c r="O13" i="239"/>
  <c r="O14" i="239"/>
  <c r="O15" i="239"/>
  <c r="N8" i="239"/>
  <c r="N9" i="239"/>
  <c r="N10" i="239"/>
  <c r="N11" i="239"/>
  <c r="N12" i="239"/>
  <c r="N13" i="239"/>
  <c r="N14" i="239"/>
  <c r="N15" i="239"/>
  <c r="J8" i="239"/>
  <c r="J9" i="239"/>
  <c r="J10" i="239"/>
  <c r="J11" i="239"/>
  <c r="J12" i="239"/>
  <c r="J13" i="239"/>
  <c r="J14" i="239"/>
  <c r="J15" i="239"/>
  <c r="E7" i="238"/>
  <c r="E12" i="238" s="1"/>
  <c r="G7" i="238"/>
  <c r="G12" i="238" s="1"/>
  <c r="H7" i="238"/>
  <c r="H12" i="238" s="1"/>
  <c r="I7" i="238"/>
  <c r="I12" i="238" s="1"/>
  <c r="D7" i="238"/>
  <c r="D12" i="238" s="1"/>
  <c r="L8" i="238"/>
  <c r="L9" i="238"/>
  <c r="L10" i="238"/>
  <c r="L11" i="238"/>
  <c r="K8" i="238"/>
  <c r="K9" i="238"/>
  <c r="K10" i="238"/>
  <c r="K11" i="238"/>
  <c r="J8" i="238"/>
  <c r="J9" i="238"/>
  <c r="J10" i="238"/>
  <c r="J11" i="238"/>
  <c r="F8" i="238"/>
  <c r="F9" i="238"/>
  <c r="F10" i="238"/>
  <c r="F11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K7" i="237"/>
  <c r="J7" i="237"/>
  <c r="F7" i="237"/>
  <c r="F6" i="237" s="1"/>
  <c r="S9" i="235"/>
  <c r="S10" i="235"/>
  <c r="S11" i="235"/>
  <c r="S12" i="235"/>
  <c r="S13" i="235"/>
  <c r="S14" i="235"/>
  <c r="S8" i="235"/>
  <c r="P8" i="235"/>
  <c r="P9" i="235"/>
  <c r="P10" i="235"/>
  <c r="P11" i="235"/>
  <c r="P12" i="235"/>
  <c r="P13" i="235"/>
  <c r="P14" i="235"/>
  <c r="O8" i="235"/>
  <c r="O9" i="235"/>
  <c r="O10" i="235"/>
  <c r="O11" i="235"/>
  <c r="O12" i="235"/>
  <c r="O13" i="235"/>
  <c r="O14" i="235"/>
  <c r="N8" i="235"/>
  <c r="N9" i="235"/>
  <c r="N10" i="235"/>
  <c r="N11" i="235"/>
  <c r="N12" i="235"/>
  <c r="N13" i="235"/>
  <c r="N14" i="235"/>
  <c r="J8" i="235"/>
  <c r="J9" i="235"/>
  <c r="J10" i="235"/>
  <c r="J11" i="235"/>
  <c r="J12" i="235"/>
  <c r="J13" i="235"/>
  <c r="J14" i="235"/>
  <c r="E7" i="234"/>
  <c r="E11" i="234" s="1"/>
  <c r="G7" i="234"/>
  <c r="H7" i="234"/>
  <c r="H11" i="234" s="1"/>
  <c r="I7" i="234"/>
  <c r="I11" i="234" s="1"/>
  <c r="D7" i="234"/>
  <c r="D11" i="234" s="1"/>
  <c r="L8" i="234"/>
  <c r="L9" i="234"/>
  <c r="L10" i="234"/>
  <c r="K8" i="234"/>
  <c r="K9" i="234"/>
  <c r="K10" i="234"/>
  <c r="J8" i="234"/>
  <c r="J9" i="234"/>
  <c r="J10" i="234"/>
  <c r="F8" i="234"/>
  <c r="F9" i="234"/>
  <c r="F10" i="234"/>
  <c r="E7" i="232"/>
  <c r="G7" i="232"/>
  <c r="H7" i="232"/>
  <c r="I7" i="232"/>
  <c r="D7" i="232"/>
  <c r="L8" i="232"/>
  <c r="L10" i="232"/>
  <c r="K8" i="232"/>
  <c r="K10" i="232"/>
  <c r="J8" i="232"/>
  <c r="J10" i="232"/>
  <c r="F8" i="232"/>
  <c r="F7" i="232" s="1"/>
  <c r="F10" i="232"/>
  <c r="E6" i="233"/>
  <c r="G6" i="233"/>
  <c r="H6" i="233"/>
  <c r="I6" i="233"/>
  <c r="D6" i="233"/>
  <c r="L7" i="233"/>
  <c r="L8" i="233"/>
  <c r="L9" i="233"/>
  <c r="L10" i="233"/>
  <c r="L11" i="233"/>
  <c r="L12" i="233"/>
  <c r="L13" i="233"/>
  <c r="L14" i="233"/>
  <c r="L15" i="233"/>
  <c r="L16" i="233"/>
  <c r="L17" i="233"/>
  <c r="L18" i="233"/>
  <c r="L19" i="233"/>
  <c r="L20" i="233"/>
  <c r="L21" i="233"/>
  <c r="L22" i="233"/>
  <c r="L23" i="233"/>
  <c r="L24" i="233"/>
  <c r="L25" i="233"/>
  <c r="L26" i="233"/>
  <c r="L27" i="233"/>
  <c r="L28" i="233"/>
  <c r="L29" i="233"/>
  <c r="K7" i="233"/>
  <c r="K8" i="233"/>
  <c r="K9" i="233"/>
  <c r="K10" i="233"/>
  <c r="K11" i="233"/>
  <c r="K12" i="233"/>
  <c r="K13" i="233"/>
  <c r="K14" i="233"/>
  <c r="K15" i="233"/>
  <c r="K16" i="233"/>
  <c r="K17" i="233"/>
  <c r="K18" i="233"/>
  <c r="K19" i="233"/>
  <c r="K20" i="233"/>
  <c r="K21" i="233"/>
  <c r="K22" i="233"/>
  <c r="K23" i="233"/>
  <c r="K24" i="233"/>
  <c r="K25" i="233"/>
  <c r="K26" i="233"/>
  <c r="K27" i="233"/>
  <c r="K28" i="233"/>
  <c r="K29" i="233"/>
  <c r="J7" i="233"/>
  <c r="J8" i="233"/>
  <c r="J9" i="233"/>
  <c r="J10" i="233"/>
  <c r="J11" i="233"/>
  <c r="J12" i="233"/>
  <c r="J13" i="233"/>
  <c r="J14" i="233"/>
  <c r="J15" i="233"/>
  <c r="J16" i="233"/>
  <c r="J17" i="233"/>
  <c r="J18" i="233"/>
  <c r="J19" i="233"/>
  <c r="J20" i="233"/>
  <c r="J21" i="233"/>
  <c r="J22" i="233"/>
  <c r="J23" i="233"/>
  <c r="J24" i="233"/>
  <c r="J25" i="233"/>
  <c r="J26" i="233"/>
  <c r="J27" i="233"/>
  <c r="J28" i="233"/>
  <c r="J29" i="233"/>
  <c r="F7" i="233"/>
  <c r="F8" i="233"/>
  <c r="F9" i="233"/>
  <c r="F10" i="233"/>
  <c r="F11" i="233"/>
  <c r="F12" i="233"/>
  <c r="F13" i="233"/>
  <c r="F14" i="233"/>
  <c r="F15" i="233"/>
  <c r="F16" i="233"/>
  <c r="F17" i="233"/>
  <c r="F18" i="233"/>
  <c r="F19" i="233"/>
  <c r="F20" i="233"/>
  <c r="F21" i="233"/>
  <c r="F22" i="233"/>
  <c r="F23" i="233"/>
  <c r="F24" i="233"/>
  <c r="F25" i="233"/>
  <c r="F26" i="233"/>
  <c r="F27" i="233"/>
  <c r="F28" i="233"/>
  <c r="F29" i="233"/>
  <c r="S9" i="231"/>
  <c r="S10" i="231"/>
  <c r="S11" i="231"/>
  <c r="S8" i="231"/>
  <c r="P8" i="231"/>
  <c r="P9" i="231"/>
  <c r="P10" i="231"/>
  <c r="P11" i="231"/>
  <c r="O8" i="231"/>
  <c r="O9" i="231"/>
  <c r="O10" i="231"/>
  <c r="O11" i="231"/>
  <c r="N8" i="231"/>
  <c r="N9" i="231"/>
  <c r="N10" i="231"/>
  <c r="N11" i="231"/>
  <c r="J8" i="231"/>
  <c r="J9" i="231"/>
  <c r="J10" i="231"/>
  <c r="J11" i="231"/>
  <c r="E7" i="230"/>
  <c r="E10" i="230" s="1"/>
  <c r="G7" i="230"/>
  <c r="H7" i="230"/>
  <c r="H10" i="230" s="1"/>
  <c r="I7" i="230"/>
  <c r="I10" i="230" s="1"/>
  <c r="D7" i="230"/>
  <c r="D10" i="230" s="1"/>
  <c r="L8" i="230"/>
  <c r="L9" i="230"/>
  <c r="K8" i="230"/>
  <c r="K9" i="230"/>
  <c r="J8" i="230"/>
  <c r="J9" i="230"/>
  <c r="F8" i="230"/>
  <c r="F9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L13" i="228"/>
  <c r="L14" i="228"/>
  <c r="L15" i="228"/>
  <c r="L16" i="228"/>
  <c r="L17" i="228"/>
  <c r="L18" i="228"/>
  <c r="K8" i="228"/>
  <c r="K10" i="228"/>
  <c r="K11" i="228"/>
  <c r="K12" i="228"/>
  <c r="K13" i="228"/>
  <c r="K14" i="228"/>
  <c r="K15" i="228"/>
  <c r="K16" i="228"/>
  <c r="K17" i="228"/>
  <c r="K18" i="228"/>
  <c r="J8" i="228"/>
  <c r="J10" i="228"/>
  <c r="J11" i="228"/>
  <c r="J12" i="228"/>
  <c r="J13" i="228"/>
  <c r="J14" i="228"/>
  <c r="J15" i="228"/>
  <c r="J16" i="228"/>
  <c r="J17" i="228"/>
  <c r="J18" i="228"/>
  <c r="F8" i="228"/>
  <c r="F7" i="228" s="1"/>
  <c r="F10" i="228"/>
  <c r="F11" i="228"/>
  <c r="F12" i="228"/>
  <c r="F13" i="228"/>
  <c r="F14" i="228"/>
  <c r="F15" i="228"/>
  <c r="F16" i="228"/>
  <c r="F17" i="228"/>
  <c r="F18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L29" i="229"/>
  <c r="L30" i="229"/>
  <c r="L31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31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S9" i="227"/>
  <c r="S10" i="227"/>
  <c r="S11" i="227"/>
  <c r="S12" i="227"/>
  <c r="S13" i="227"/>
  <c r="S14" i="227"/>
  <c r="S15" i="227"/>
  <c r="S16" i="227"/>
  <c r="S17" i="227"/>
  <c r="S18" i="227"/>
  <c r="S19" i="227"/>
  <c r="S20" i="227"/>
  <c r="S8" i="227"/>
  <c r="P8" i="227"/>
  <c r="P9" i="227"/>
  <c r="P10" i="227"/>
  <c r="P11" i="227"/>
  <c r="P12" i="227"/>
  <c r="P13" i="227"/>
  <c r="P14" i="227"/>
  <c r="P15" i="227"/>
  <c r="P16" i="227"/>
  <c r="P17" i="227"/>
  <c r="P18" i="227"/>
  <c r="P19" i="227"/>
  <c r="P20" i="227"/>
  <c r="O8" i="227"/>
  <c r="O9" i="227"/>
  <c r="O10" i="227"/>
  <c r="O11" i="227"/>
  <c r="O12" i="227"/>
  <c r="O13" i="227"/>
  <c r="O14" i="227"/>
  <c r="O15" i="227"/>
  <c r="O16" i="227"/>
  <c r="O17" i="227"/>
  <c r="O18" i="227"/>
  <c r="O19" i="227"/>
  <c r="O20" i="227"/>
  <c r="N8" i="227"/>
  <c r="N9" i="227"/>
  <c r="N10" i="227"/>
  <c r="N11" i="227"/>
  <c r="N12" i="227"/>
  <c r="N13" i="227"/>
  <c r="N14" i="227"/>
  <c r="N15" i="227"/>
  <c r="N16" i="227"/>
  <c r="N17" i="227"/>
  <c r="N18" i="227"/>
  <c r="N19" i="227"/>
  <c r="N20" i="227"/>
  <c r="J8" i="227"/>
  <c r="J9" i="227"/>
  <c r="J10" i="227"/>
  <c r="J11" i="227"/>
  <c r="J12" i="227"/>
  <c r="J13" i="227"/>
  <c r="J14" i="227"/>
  <c r="J15" i="227"/>
  <c r="J16" i="227"/>
  <c r="J17" i="227"/>
  <c r="J18" i="227"/>
  <c r="J19" i="227"/>
  <c r="J20" i="227"/>
  <c r="E7" i="226"/>
  <c r="E14" i="226" s="1"/>
  <c r="G7" i="226"/>
  <c r="G14" i="226" s="1"/>
  <c r="H7" i="226"/>
  <c r="H14" i="226" s="1"/>
  <c r="I7" i="226"/>
  <c r="I14" i="226" s="1"/>
  <c r="D7" i="226"/>
  <c r="D14" i="226" s="1"/>
  <c r="L8" i="226"/>
  <c r="L9" i="226"/>
  <c r="L10" i="226"/>
  <c r="L11" i="226"/>
  <c r="L12" i="226"/>
  <c r="L13" i="226"/>
  <c r="K8" i="226"/>
  <c r="K9" i="226"/>
  <c r="K10" i="226"/>
  <c r="K11" i="226"/>
  <c r="K12" i="226"/>
  <c r="K13" i="226"/>
  <c r="J8" i="226"/>
  <c r="J9" i="226"/>
  <c r="J10" i="226"/>
  <c r="J11" i="226"/>
  <c r="J12" i="226"/>
  <c r="J13" i="226"/>
  <c r="F8" i="226"/>
  <c r="F9" i="226"/>
  <c r="F10" i="226"/>
  <c r="F11" i="226"/>
  <c r="F12" i="226"/>
  <c r="F13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L26" i="224"/>
  <c r="L27" i="224"/>
  <c r="L28" i="224"/>
  <c r="L29" i="224"/>
  <c r="L30" i="224"/>
  <c r="L31" i="224"/>
  <c r="L32" i="224"/>
  <c r="L33" i="224"/>
  <c r="L34" i="224"/>
  <c r="L35" i="224"/>
  <c r="K8" i="224"/>
  <c r="K10" i="224"/>
  <c r="K11" i="224"/>
  <c r="K12" i="224"/>
  <c r="K13" i="224"/>
  <c r="K14" i="224"/>
  <c r="K15" i="224"/>
  <c r="K16" i="224"/>
  <c r="K17" i="224"/>
  <c r="K18" i="224"/>
  <c r="K19" i="224"/>
  <c r="K20" i="224"/>
  <c r="K21" i="224"/>
  <c r="K22" i="224"/>
  <c r="K23" i="224"/>
  <c r="K24" i="224"/>
  <c r="K25" i="224"/>
  <c r="K26" i="224"/>
  <c r="K27" i="224"/>
  <c r="K28" i="224"/>
  <c r="K29" i="224"/>
  <c r="K30" i="224"/>
  <c r="K31" i="224"/>
  <c r="K32" i="224"/>
  <c r="K33" i="224"/>
  <c r="K34" i="224"/>
  <c r="K35" i="224"/>
  <c r="J8" i="224"/>
  <c r="J10" i="224"/>
  <c r="J11" i="224"/>
  <c r="J12" i="224"/>
  <c r="J13" i="224"/>
  <c r="J14" i="224"/>
  <c r="J15" i="224"/>
  <c r="J16" i="224"/>
  <c r="J17" i="224"/>
  <c r="J18" i="224"/>
  <c r="J19" i="224"/>
  <c r="J20" i="224"/>
  <c r="J21" i="224"/>
  <c r="J22" i="224"/>
  <c r="J23" i="224"/>
  <c r="J24" i="224"/>
  <c r="J25" i="224"/>
  <c r="J26" i="224"/>
  <c r="J27" i="224"/>
  <c r="J28" i="224"/>
  <c r="J29" i="224"/>
  <c r="J30" i="224"/>
  <c r="J31" i="224"/>
  <c r="J32" i="224"/>
  <c r="J33" i="224"/>
  <c r="J34" i="224"/>
  <c r="J35" i="224"/>
  <c r="F8" i="224"/>
  <c r="F7" i="224" s="1"/>
  <c r="F10" i="224"/>
  <c r="F11" i="224"/>
  <c r="F12" i="224"/>
  <c r="F13" i="224"/>
  <c r="F14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N21" i="223"/>
  <c r="N22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E7" i="222"/>
  <c r="E12" i="222" s="1"/>
  <c r="G7" i="222"/>
  <c r="G12" i="222" s="1"/>
  <c r="H7" i="222"/>
  <c r="H12" i="222" s="1"/>
  <c r="I7" i="222"/>
  <c r="I12" i="222" s="1"/>
  <c r="D7" i="222"/>
  <c r="D12" i="222" s="1"/>
  <c r="L8" i="222"/>
  <c r="L9" i="222"/>
  <c r="L10" i="222"/>
  <c r="L11" i="222"/>
  <c r="K8" i="222"/>
  <c r="K9" i="222"/>
  <c r="K10" i="222"/>
  <c r="K11" i="222"/>
  <c r="J8" i="222"/>
  <c r="J9" i="222"/>
  <c r="J10" i="222"/>
  <c r="J11" i="222"/>
  <c r="F8" i="222"/>
  <c r="F9" i="222"/>
  <c r="F10" i="222"/>
  <c r="F11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S9" i="219"/>
  <c r="S10" i="219"/>
  <c r="S11" i="219"/>
  <c r="S12" i="219"/>
  <c r="S13" i="219"/>
  <c r="S14" i="219"/>
  <c r="S15" i="219"/>
  <c r="S16" i="219"/>
  <c r="S17" i="219"/>
  <c r="S18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O8" i="219"/>
  <c r="O9" i="219"/>
  <c r="O10" i="219"/>
  <c r="O11" i="219"/>
  <c r="O12" i="219"/>
  <c r="O13" i="219"/>
  <c r="O14" i="219"/>
  <c r="O15" i="219"/>
  <c r="O16" i="219"/>
  <c r="O17" i="219"/>
  <c r="O18" i="219"/>
  <c r="N8" i="219"/>
  <c r="N9" i="219"/>
  <c r="N10" i="219"/>
  <c r="N11" i="219"/>
  <c r="N12" i="219"/>
  <c r="N13" i="219"/>
  <c r="N14" i="219"/>
  <c r="N15" i="219"/>
  <c r="N16" i="219"/>
  <c r="N17" i="219"/>
  <c r="N18" i="219"/>
  <c r="J8" i="219"/>
  <c r="J9" i="219"/>
  <c r="J10" i="219"/>
  <c r="J11" i="219"/>
  <c r="J12" i="219"/>
  <c r="J13" i="219"/>
  <c r="J14" i="219"/>
  <c r="J15" i="219"/>
  <c r="J16" i="219"/>
  <c r="J17" i="219"/>
  <c r="J18" i="219"/>
  <c r="E7" i="218"/>
  <c r="E18" i="218" s="1"/>
  <c r="G7" i="218"/>
  <c r="H7" i="218"/>
  <c r="H18" i="218" s="1"/>
  <c r="I7" i="218"/>
  <c r="I18" i="218" s="1"/>
  <c r="D7" i="218"/>
  <c r="D18" i="218" s="1"/>
  <c r="L8" i="218"/>
  <c r="L9" i="218"/>
  <c r="L10" i="218"/>
  <c r="L11" i="218"/>
  <c r="L12" i="218"/>
  <c r="L13" i="218"/>
  <c r="L14" i="218"/>
  <c r="L15" i="218"/>
  <c r="L16" i="218"/>
  <c r="L17" i="218"/>
  <c r="K8" i="218"/>
  <c r="K9" i="218"/>
  <c r="K10" i="218"/>
  <c r="K11" i="218"/>
  <c r="K12" i="218"/>
  <c r="K13" i="218"/>
  <c r="K14" i="218"/>
  <c r="K15" i="218"/>
  <c r="K16" i="218"/>
  <c r="K17" i="218"/>
  <c r="J8" i="218"/>
  <c r="J9" i="218"/>
  <c r="J10" i="218"/>
  <c r="J11" i="218"/>
  <c r="J12" i="218"/>
  <c r="J13" i="218"/>
  <c r="J14" i="218"/>
  <c r="J15" i="218"/>
  <c r="J16" i="218"/>
  <c r="J17" i="218"/>
  <c r="F8" i="218"/>
  <c r="F9" i="218"/>
  <c r="F10" i="218"/>
  <c r="F11" i="218"/>
  <c r="F12" i="218"/>
  <c r="F13" i="218"/>
  <c r="F14" i="218"/>
  <c r="F15" i="218"/>
  <c r="F16" i="218"/>
  <c r="F17" i="218"/>
  <c r="E10" i="216"/>
  <c r="G10" i="216"/>
  <c r="H10" i="216"/>
  <c r="I10" i="216"/>
  <c r="D10" i="216"/>
  <c r="E7" i="216"/>
  <c r="G7" i="216"/>
  <c r="H7" i="216"/>
  <c r="I7" i="216"/>
  <c r="D7" i="216"/>
  <c r="L8" i="216"/>
  <c r="L9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L36" i="216"/>
  <c r="K8" i="216"/>
  <c r="K9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K36" i="216"/>
  <c r="J8" i="216"/>
  <c r="J9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J36" i="216"/>
  <c r="F8" i="216"/>
  <c r="F9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F36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S9" i="215"/>
  <c r="S10" i="215"/>
  <c r="S11" i="215"/>
  <c r="S12" i="215"/>
  <c r="S8" i="215"/>
  <c r="P8" i="215"/>
  <c r="P9" i="215"/>
  <c r="P10" i="215"/>
  <c r="P11" i="215"/>
  <c r="P12" i="215"/>
  <c r="O8" i="215"/>
  <c r="O9" i="215"/>
  <c r="O10" i="215"/>
  <c r="O11" i="215"/>
  <c r="O12" i="215"/>
  <c r="N8" i="215"/>
  <c r="N9" i="215"/>
  <c r="N10" i="215"/>
  <c r="N11" i="215"/>
  <c r="N12" i="215"/>
  <c r="J8" i="215"/>
  <c r="J9" i="215"/>
  <c r="J10" i="215"/>
  <c r="J11" i="215"/>
  <c r="J12" i="215"/>
  <c r="E7" i="214"/>
  <c r="E11" i="214" s="1"/>
  <c r="G7" i="214"/>
  <c r="G11" i="214" s="1"/>
  <c r="H7" i="214"/>
  <c r="H11" i="214" s="1"/>
  <c r="I7" i="214"/>
  <c r="I11" i="214" s="1"/>
  <c r="D7" i="214"/>
  <c r="D11" i="214" s="1"/>
  <c r="L8" i="214"/>
  <c r="L9" i="214"/>
  <c r="L10" i="214"/>
  <c r="K8" i="214"/>
  <c r="K9" i="214"/>
  <c r="K10" i="214"/>
  <c r="J8" i="214"/>
  <c r="J9" i="214"/>
  <c r="J10" i="214"/>
  <c r="F8" i="214"/>
  <c r="F9" i="214"/>
  <c r="F10" i="214"/>
  <c r="E10" i="212"/>
  <c r="G10" i="212"/>
  <c r="H10" i="212"/>
  <c r="I10" i="212"/>
  <c r="D10" i="212"/>
  <c r="E7" i="212"/>
  <c r="G7" i="212"/>
  <c r="H7" i="212"/>
  <c r="I7" i="212"/>
  <c r="D7" i="212"/>
  <c r="L8" i="212"/>
  <c r="L9" i="212"/>
  <c r="L11" i="212"/>
  <c r="L12" i="212"/>
  <c r="L13" i="212"/>
  <c r="K8" i="212"/>
  <c r="K9" i="212"/>
  <c r="K11" i="212"/>
  <c r="K12" i="212"/>
  <c r="K13" i="212"/>
  <c r="J8" i="212"/>
  <c r="J9" i="212"/>
  <c r="J11" i="212"/>
  <c r="J12" i="212"/>
  <c r="J13" i="212"/>
  <c r="F8" i="212"/>
  <c r="F9" i="212"/>
  <c r="F11" i="212"/>
  <c r="F10" i="212" s="1"/>
  <c r="F12" i="212"/>
  <c r="F13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K7" i="213"/>
  <c r="K8" i="213"/>
  <c r="K9" i="213"/>
  <c r="K10" i="213"/>
  <c r="K11" i="213"/>
  <c r="K12" i="213"/>
  <c r="K13" i="213"/>
  <c r="K14" i="213"/>
  <c r="K15" i="213"/>
  <c r="K16" i="213"/>
  <c r="J7" i="213"/>
  <c r="J8" i="213"/>
  <c r="J9" i="213"/>
  <c r="J10" i="213"/>
  <c r="J11" i="213"/>
  <c r="J12" i="213"/>
  <c r="J13" i="213"/>
  <c r="J14" i="213"/>
  <c r="J15" i="213"/>
  <c r="J16" i="213"/>
  <c r="F7" i="213"/>
  <c r="F8" i="213"/>
  <c r="F9" i="213"/>
  <c r="F10" i="213"/>
  <c r="F11" i="213"/>
  <c r="F12" i="213"/>
  <c r="F13" i="213"/>
  <c r="F14" i="213"/>
  <c r="F15" i="213"/>
  <c r="F16" i="213"/>
  <c r="S9" i="211"/>
  <c r="S10" i="211"/>
  <c r="S11" i="211"/>
  <c r="S12" i="211"/>
  <c r="S13" i="211"/>
  <c r="S14" i="211"/>
  <c r="S15" i="211"/>
  <c r="S16" i="211"/>
  <c r="S17" i="211"/>
  <c r="S18" i="211"/>
  <c r="S19" i="211"/>
  <c r="S20" i="211"/>
  <c r="S21" i="211"/>
  <c r="S8" i="211"/>
  <c r="P8" i="211"/>
  <c r="P9" i="211"/>
  <c r="P10" i="211"/>
  <c r="P11" i="211"/>
  <c r="P12" i="211"/>
  <c r="P13" i="211"/>
  <c r="P14" i="211"/>
  <c r="P15" i="211"/>
  <c r="P16" i="211"/>
  <c r="P17" i="211"/>
  <c r="P18" i="211"/>
  <c r="P19" i="211"/>
  <c r="P20" i="211"/>
  <c r="P21" i="211"/>
  <c r="O8" i="211"/>
  <c r="O9" i="211"/>
  <c r="O10" i="211"/>
  <c r="O11" i="211"/>
  <c r="O12" i="211"/>
  <c r="O13" i="211"/>
  <c r="O14" i="211"/>
  <c r="O15" i="211"/>
  <c r="O16" i="211"/>
  <c r="O17" i="211"/>
  <c r="O18" i="211"/>
  <c r="O19" i="211"/>
  <c r="O20" i="211"/>
  <c r="O21" i="211"/>
  <c r="N8" i="211"/>
  <c r="N9" i="211"/>
  <c r="N10" i="211"/>
  <c r="N11" i="211"/>
  <c r="N12" i="211"/>
  <c r="N13" i="211"/>
  <c r="N14" i="211"/>
  <c r="N15" i="211"/>
  <c r="N16" i="211"/>
  <c r="N17" i="211"/>
  <c r="N18" i="211"/>
  <c r="N19" i="211"/>
  <c r="N20" i="211"/>
  <c r="N21" i="211"/>
  <c r="J8" i="211"/>
  <c r="J9" i="211"/>
  <c r="J10" i="211"/>
  <c r="J11" i="211"/>
  <c r="J12" i="211"/>
  <c r="J13" i="211"/>
  <c r="J14" i="211"/>
  <c r="J15" i="211"/>
  <c r="J16" i="211"/>
  <c r="J17" i="211"/>
  <c r="J18" i="211"/>
  <c r="J19" i="211"/>
  <c r="J20" i="211"/>
  <c r="J21" i="211"/>
  <c r="E7" i="210"/>
  <c r="E12" i="210" s="1"/>
  <c r="G7" i="210"/>
  <c r="G12" i="210" s="1"/>
  <c r="H7" i="210"/>
  <c r="H12" i="210" s="1"/>
  <c r="I7" i="210"/>
  <c r="I12" i="210" s="1"/>
  <c r="D7" i="210"/>
  <c r="D12" i="210" s="1"/>
  <c r="L8" i="210"/>
  <c r="L9" i="210"/>
  <c r="L10" i="210"/>
  <c r="L11" i="210"/>
  <c r="K8" i="210"/>
  <c r="K9" i="210"/>
  <c r="K10" i="210"/>
  <c r="K11" i="210"/>
  <c r="J8" i="210"/>
  <c r="J9" i="210"/>
  <c r="J10" i="210"/>
  <c r="J11" i="210"/>
  <c r="F8" i="210"/>
  <c r="F9" i="210"/>
  <c r="F10" i="210"/>
  <c r="F11" i="210"/>
  <c r="E9" i="208"/>
  <c r="G9" i="208"/>
  <c r="H9" i="208"/>
  <c r="I9" i="208"/>
  <c r="D9" i="208"/>
  <c r="E7" i="208"/>
  <c r="G7" i="208"/>
  <c r="H7" i="208"/>
  <c r="I7" i="208"/>
  <c r="D7" i="208"/>
  <c r="L8" i="208"/>
  <c r="L10" i="208"/>
  <c r="L11" i="208"/>
  <c r="L12" i="208"/>
  <c r="L13" i="208"/>
  <c r="L14" i="208"/>
  <c r="L15" i="208"/>
  <c r="L16" i="208"/>
  <c r="L17" i="208"/>
  <c r="L18" i="208"/>
  <c r="L19" i="208"/>
  <c r="L20" i="208"/>
  <c r="L21" i="208"/>
  <c r="L22" i="208"/>
  <c r="L23" i="208"/>
  <c r="L24" i="208"/>
  <c r="L25" i="208"/>
  <c r="L26" i="208"/>
  <c r="L27" i="208"/>
  <c r="K8" i="208"/>
  <c r="K10" i="208"/>
  <c r="K11" i="208"/>
  <c r="K12" i="208"/>
  <c r="K13" i="208"/>
  <c r="K14" i="208"/>
  <c r="K15" i="208"/>
  <c r="K16" i="208"/>
  <c r="K17" i="208"/>
  <c r="K18" i="208"/>
  <c r="K19" i="208"/>
  <c r="K20" i="208"/>
  <c r="K21" i="208"/>
  <c r="K22" i="208"/>
  <c r="K23" i="208"/>
  <c r="K24" i="208"/>
  <c r="K25" i="208"/>
  <c r="K26" i="208"/>
  <c r="K27" i="208"/>
  <c r="J8" i="208"/>
  <c r="J10" i="208"/>
  <c r="J11" i="208"/>
  <c r="J12" i="208"/>
  <c r="J13" i="208"/>
  <c r="J14" i="208"/>
  <c r="J15" i="208"/>
  <c r="J16" i="208"/>
  <c r="J17" i="208"/>
  <c r="J18" i="208"/>
  <c r="J19" i="208"/>
  <c r="J20" i="208"/>
  <c r="J21" i="208"/>
  <c r="J22" i="208"/>
  <c r="J23" i="208"/>
  <c r="J24" i="208"/>
  <c r="J25" i="208"/>
  <c r="J26" i="208"/>
  <c r="J27" i="208"/>
  <c r="F8" i="208"/>
  <c r="F7" i="208" s="1"/>
  <c r="F10" i="208"/>
  <c r="F11" i="208"/>
  <c r="F12" i="208"/>
  <c r="F13" i="208"/>
  <c r="F14" i="208"/>
  <c r="F15" i="208"/>
  <c r="F16" i="208"/>
  <c r="F17" i="208"/>
  <c r="F18" i="208"/>
  <c r="F19" i="208"/>
  <c r="F20" i="208"/>
  <c r="F21" i="208"/>
  <c r="F22" i="208"/>
  <c r="F23" i="208"/>
  <c r="F24" i="208"/>
  <c r="F25" i="208"/>
  <c r="F26" i="208"/>
  <c r="F27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L23" i="209"/>
  <c r="L24" i="209"/>
  <c r="L25" i="209"/>
  <c r="L26" i="209"/>
  <c r="L27" i="209"/>
  <c r="L28" i="209"/>
  <c r="L29" i="209"/>
  <c r="L30" i="209"/>
  <c r="L31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K23" i="209"/>
  <c r="K24" i="209"/>
  <c r="K25" i="209"/>
  <c r="K26" i="209"/>
  <c r="K27" i="209"/>
  <c r="K28" i="209"/>
  <c r="K29" i="209"/>
  <c r="K30" i="209"/>
  <c r="K31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J23" i="209"/>
  <c r="J24" i="209"/>
  <c r="J25" i="209"/>
  <c r="J26" i="209"/>
  <c r="J27" i="209"/>
  <c r="J28" i="209"/>
  <c r="J29" i="209"/>
  <c r="J30" i="209"/>
  <c r="J31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30" i="209"/>
  <c r="F31" i="209"/>
  <c r="S9" i="207"/>
  <c r="S10" i="207"/>
  <c r="S11" i="207"/>
  <c r="S12" i="207"/>
  <c r="S13" i="207"/>
  <c r="S14" i="207"/>
  <c r="S15" i="207"/>
  <c r="S16" i="207"/>
  <c r="S17" i="207"/>
  <c r="S8" i="207"/>
  <c r="P8" i="207"/>
  <c r="P9" i="207"/>
  <c r="P10" i="207"/>
  <c r="P11" i="207"/>
  <c r="P12" i="207"/>
  <c r="P13" i="207"/>
  <c r="P14" i="207"/>
  <c r="P15" i="207"/>
  <c r="P16" i="207"/>
  <c r="P17" i="207"/>
  <c r="O8" i="207"/>
  <c r="O9" i="207"/>
  <c r="O10" i="207"/>
  <c r="O11" i="207"/>
  <c r="O12" i="207"/>
  <c r="O13" i="207"/>
  <c r="O14" i="207"/>
  <c r="O15" i="207"/>
  <c r="O16" i="207"/>
  <c r="O17" i="207"/>
  <c r="N8" i="207"/>
  <c r="N9" i="207"/>
  <c r="N10" i="207"/>
  <c r="N11" i="207"/>
  <c r="N12" i="207"/>
  <c r="N13" i="207"/>
  <c r="N14" i="207"/>
  <c r="N15" i="207"/>
  <c r="N16" i="207"/>
  <c r="N17" i="207"/>
  <c r="J8" i="207"/>
  <c r="J9" i="207"/>
  <c r="J10" i="207"/>
  <c r="J11" i="207"/>
  <c r="J12" i="207"/>
  <c r="J13" i="207"/>
  <c r="J14" i="207"/>
  <c r="J15" i="207"/>
  <c r="J16" i="207"/>
  <c r="J17" i="207"/>
  <c r="E7" i="206"/>
  <c r="E12" i="206" s="1"/>
  <c r="G7" i="206"/>
  <c r="G12" i="206" s="1"/>
  <c r="H7" i="206"/>
  <c r="H12" i="206" s="1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9" i="206"/>
  <c r="F10" i="206"/>
  <c r="F11" i="206"/>
  <c r="E7" i="204"/>
  <c r="G7" i="204"/>
  <c r="H7" i="204"/>
  <c r="I7" i="204"/>
  <c r="D7" i="204"/>
  <c r="L8" i="204"/>
  <c r="L10" i="204"/>
  <c r="K8" i="204"/>
  <c r="K10" i="204"/>
  <c r="J8" i="204"/>
  <c r="J10" i="204"/>
  <c r="F8" i="204"/>
  <c r="F7" i="204" s="1"/>
  <c r="F10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L18" i="205"/>
  <c r="L19" i="205"/>
  <c r="L20" i="205"/>
  <c r="K7" i="205"/>
  <c r="K8" i="205"/>
  <c r="K9" i="205"/>
  <c r="K10" i="205"/>
  <c r="K11" i="205"/>
  <c r="K12" i="205"/>
  <c r="K13" i="205"/>
  <c r="K14" i="205"/>
  <c r="K15" i="205"/>
  <c r="K16" i="205"/>
  <c r="K17" i="205"/>
  <c r="K18" i="205"/>
  <c r="K19" i="205"/>
  <c r="K20" i="205"/>
  <c r="J7" i="205"/>
  <c r="J8" i="205"/>
  <c r="J9" i="205"/>
  <c r="J10" i="205"/>
  <c r="J11" i="205"/>
  <c r="J12" i="205"/>
  <c r="J13" i="205"/>
  <c r="J14" i="205"/>
  <c r="J15" i="205"/>
  <c r="J16" i="205"/>
  <c r="J17" i="205"/>
  <c r="J18" i="205"/>
  <c r="J19" i="205"/>
  <c r="J20" i="205"/>
  <c r="F7" i="205"/>
  <c r="F8" i="205"/>
  <c r="F9" i="205"/>
  <c r="F10" i="205"/>
  <c r="F11" i="205"/>
  <c r="F12" i="205"/>
  <c r="F13" i="205"/>
  <c r="F14" i="205"/>
  <c r="F15" i="205"/>
  <c r="F16" i="205"/>
  <c r="F17" i="205"/>
  <c r="F18" i="205"/>
  <c r="F19" i="205"/>
  <c r="F20" i="205"/>
  <c r="S9" i="203"/>
  <c r="S10" i="203"/>
  <c r="S11" i="203"/>
  <c r="S12" i="203"/>
  <c r="S13" i="203"/>
  <c r="S14" i="203"/>
  <c r="S15" i="203"/>
  <c r="S16" i="203"/>
  <c r="S17" i="203"/>
  <c r="S8" i="203"/>
  <c r="P8" i="203"/>
  <c r="P9" i="203"/>
  <c r="P10" i="203"/>
  <c r="P11" i="203"/>
  <c r="P12" i="203"/>
  <c r="P13" i="203"/>
  <c r="P14" i="203"/>
  <c r="P15" i="203"/>
  <c r="P16" i="203"/>
  <c r="P17" i="203"/>
  <c r="O8" i="203"/>
  <c r="O9" i="203"/>
  <c r="O10" i="203"/>
  <c r="O11" i="203"/>
  <c r="O12" i="203"/>
  <c r="O13" i="203"/>
  <c r="O14" i="203"/>
  <c r="O15" i="203"/>
  <c r="O16" i="203"/>
  <c r="O17" i="203"/>
  <c r="N8" i="203"/>
  <c r="N9" i="203"/>
  <c r="N10" i="203"/>
  <c r="N11" i="203"/>
  <c r="N12" i="203"/>
  <c r="N13" i="203"/>
  <c r="N14" i="203"/>
  <c r="N15" i="203"/>
  <c r="N16" i="203"/>
  <c r="N17" i="203"/>
  <c r="J8" i="203"/>
  <c r="J9" i="203"/>
  <c r="J10" i="203"/>
  <c r="J11" i="203"/>
  <c r="J12" i="203"/>
  <c r="J13" i="203"/>
  <c r="J14" i="203"/>
  <c r="J15" i="203"/>
  <c r="J16" i="203"/>
  <c r="J17" i="203"/>
  <c r="E7" i="202"/>
  <c r="E11" i="202" s="1"/>
  <c r="G7" i="202"/>
  <c r="G11" i="202" s="1"/>
  <c r="H7" i="202"/>
  <c r="H11" i="202" s="1"/>
  <c r="I7" i="202"/>
  <c r="I11" i="202" s="1"/>
  <c r="D7" i="202"/>
  <c r="D11" i="202" s="1"/>
  <c r="L8" i="202"/>
  <c r="L9" i="202"/>
  <c r="L10" i="202"/>
  <c r="K8" i="202"/>
  <c r="K9" i="202"/>
  <c r="K10" i="202"/>
  <c r="J8" i="202"/>
  <c r="J9" i="202"/>
  <c r="J10" i="202"/>
  <c r="F8" i="202"/>
  <c r="F9" i="202"/>
  <c r="F10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28" i="201"/>
  <c r="L29" i="201"/>
  <c r="L30" i="201"/>
  <c r="L31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K21" i="201"/>
  <c r="K22" i="201"/>
  <c r="K23" i="201"/>
  <c r="K24" i="201"/>
  <c r="K25" i="201"/>
  <c r="K26" i="201"/>
  <c r="K27" i="201"/>
  <c r="K28" i="201"/>
  <c r="K29" i="201"/>
  <c r="K30" i="201"/>
  <c r="K31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J21" i="201"/>
  <c r="J22" i="201"/>
  <c r="J23" i="201"/>
  <c r="J24" i="201"/>
  <c r="J25" i="201"/>
  <c r="J26" i="201"/>
  <c r="J27" i="201"/>
  <c r="J28" i="201"/>
  <c r="J29" i="201"/>
  <c r="J30" i="201"/>
  <c r="J31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30" i="201"/>
  <c r="F31" i="201"/>
  <c r="S9" i="199"/>
  <c r="S10" i="199"/>
  <c r="S11" i="199"/>
  <c r="S8" i="199"/>
  <c r="P8" i="199"/>
  <c r="P9" i="199"/>
  <c r="P10" i="199"/>
  <c r="P11" i="199"/>
  <c r="O8" i="199"/>
  <c r="O9" i="199"/>
  <c r="O10" i="199"/>
  <c r="O11" i="199"/>
  <c r="N8" i="199"/>
  <c r="N9" i="199"/>
  <c r="N10" i="199"/>
  <c r="N11" i="199"/>
  <c r="J8" i="199"/>
  <c r="J9" i="199"/>
  <c r="J10" i="199"/>
  <c r="J11" i="199"/>
  <c r="E7" i="198"/>
  <c r="E10" i="198" s="1"/>
  <c r="G7" i="198"/>
  <c r="H7" i="198"/>
  <c r="H10" i="198" s="1"/>
  <c r="I7" i="198"/>
  <c r="I10" i="198" s="1"/>
  <c r="D7" i="198"/>
  <c r="D10" i="198" s="1"/>
  <c r="L8" i="198"/>
  <c r="L9" i="198"/>
  <c r="K8" i="198"/>
  <c r="K9" i="198"/>
  <c r="J8" i="198"/>
  <c r="J9" i="198"/>
  <c r="F8" i="198"/>
  <c r="F9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S9" i="195"/>
  <c r="S10" i="195"/>
  <c r="S11" i="195"/>
  <c r="S12" i="195"/>
  <c r="S13" i="195"/>
  <c r="S14" i="195"/>
  <c r="S15" i="195"/>
  <c r="S16" i="195"/>
  <c r="S17" i="195"/>
  <c r="S18" i="195"/>
  <c r="S8" i="195"/>
  <c r="P8" i="195"/>
  <c r="P9" i="195"/>
  <c r="P10" i="195"/>
  <c r="P11" i="195"/>
  <c r="P12" i="195"/>
  <c r="P13" i="195"/>
  <c r="P14" i="195"/>
  <c r="P15" i="195"/>
  <c r="P16" i="195"/>
  <c r="P17" i="195"/>
  <c r="P18" i="195"/>
  <c r="O8" i="195"/>
  <c r="O9" i="195"/>
  <c r="O10" i="195"/>
  <c r="O11" i="195"/>
  <c r="O12" i="195"/>
  <c r="O13" i="195"/>
  <c r="O14" i="195"/>
  <c r="O15" i="195"/>
  <c r="O16" i="195"/>
  <c r="O17" i="195"/>
  <c r="O18" i="195"/>
  <c r="N8" i="195"/>
  <c r="N9" i="195"/>
  <c r="N10" i="195"/>
  <c r="N11" i="195"/>
  <c r="N12" i="195"/>
  <c r="N13" i="195"/>
  <c r="N14" i="195"/>
  <c r="N15" i="195"/>
  <c r="N16" i="195"/>
  <c r="N17" i="195"/>
  <c r="N18" i="195"/>
  <c r="J8" i="195"/>
  <c r="J9" i="195"/>
  <c r="J10" i="195"/>
  <c r="J11" i="195"/>
  <c r="J12" i="195"/>
  <c r="J13" i="195"/>
  <c r="J14" i="195"/>
  <c r="J15" i="195"/>
  <c r="J16" i="195"/>
  <c r="J17" i="195"/>
  <c r="J18" i="195"/>
  <c r="E7" i="194"/>
  <c r="E14" i="194" s="1"/>
  <c r="G7" i="194"/>
  <c r="G14" i="194" s="1"/>
  <c r="H7" i="194"/>
  <c r="H14" i="194" s="1"/>
  <c r="I7" i="194"/>
  <c r="I14" i="194" s="1"/>
  <c r="D7" i="194"/>
  <c r="D14" i="194" s="1"/>
  <c r="L8" i="194"/>
  <c r="L9" i="194"/>
  <c r="L10" i="194"/>
  <c r="L11" i="194"/>
  <c r="L12" i="194"/>
  <c r="L13" i="194"/>
  <c r="K8" i="194"/>
  <c r="K9" i="194"/>
  <c r="K10" i="194"/>
  <c r="K11" i="194"/>
  <c r="K12" i="194"/>
  <c r="K13" i="194"/>
  <c r="J8" i="194"/>
  <c r="J9" i="194"/>
  <c r="J10" i="194"/>
  <c r="J11" i="194"/>
  <c r="J12" i="194"/>
  <c r="J13" i="194"/>
  <c r="F8" i="194"/>
  <c r="F9" i="194"/>
  <c r="F10" i="194"/>
  <c r="F11" i="194"/>
  <c r="F12" i="194"/>
  <c r="F13" i="194"/>
  <c r="E7" i="192"/>
  <c r="G7" i="192"/>
  <c r="H7" i="192"/>
  <c r="I7" i="192"/>
  <c r="D7" i="192"/>
  <c r="L8" i="192"/>
  <c r="L9" i="192"/>
  <c r="L10" i="192"/>
  <c r="L12" i="192"/>
  <c r="K8" i="192"/>
  <c r="K9" i="192"/>
  <c r="K10" i="192"/>
  <c r="K12" i="192"/>
  <c r="J8" i="192"/>
  <c r="J9" i="192"/>
  <c r="J10" i="192"/>
  <c r="J12" i="192"/>
  <c r="F8" i="192"/>
  <c r="F7" i="192" s="1"/>
  <c r="F9" i="192"/>
  <c r="F10" i="192"/>
  <c r="F12" i="192"/>
  <c r="E6" i="193"/>
  <c r="G6" i="193"/>
  <c r="H6" i="193"/>
  <c r="I6" i="193"/>
  <c r="D6" i="193"/>
  <c r="L7" i="193"/>
  <c r="L8" i="193"/>
  <c r="L9" i="193"/>
  <c r="L10" i="193"/>
  <c r="L11" i="193"/>
  <c r="K7" i="193"/>
  <c r="K8" i="193"/>
  <c r="K9" i="193"/>
  <c r="K10" i="193"/>
  <c r="K11" i="193"/>
  <c r="J7" i="193"/>
  <c r="J8" i="193"/>
  <c r="J9" i="193"/>
  <c r="J10" i="193"/>
  <c r="J11" i="193"/>
  <c r="F7" i="193"/>
  <c r="F8" i="193"/>
  <c r="F9" i="193"/>
  <c r="F10" i="193"/>
  <c r="F11" i="193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2" i="190" s="1"/>
  <c r="G7" i="190"/>
  <c r="H7" i="190"/>
  <c r="H12" i="190" s="1"/>
  <c r="I7" i="190"/>
  <c r="I12" i="190" s="1"/>
  <c r="D7" i="190"/>
  <c r="D12" i="190" s="1"/>
  <c r="L8" i="190"/>
  <c r="L9" i="190"/>
  <c r="L10" i="190"/>
  <c r="L11" i="190"/>
  <c r="K8" i="190"/>
  <c r="K9" i="190"/>
  <c r="K10" i="190"/>
  <c r="K11" i="190"/>
  <c r="J8" i="190"/>
  <c r="J9" i="190"/>
  <c r="J10" i="190"/>
  <c r="J11" i="190"/>
  <c r="F8" i="190"/>
  <c r="F9" i="190"/>
  <c r="F10" i="190"/>
  <c r="F11" i="190"/>
  <c r="E13" i="188"/>
  <c r="G13" i="188"/>
  <c r="H13" i="188"/>
  <c r="I13" i="188"/>
  <c r="D13" i="188"/>
  <c r="E7" i="188"/>
  <c r="G7" i="188"/>
  <c r="H7" i="188"/>
  <c r="I7" i="188"/>
  <c r="D7" i="188"/>
  <c r="L8" i="188"/>
  <c r="L9" i="188"/>
  <c r="L10" i="188"/>
  <c r="L11" i="188"/>
  <c r="L12" i="188"/>
  <c r="L14" i="188"/>
  <c r="L15" i="188"/>
  <c r="L16" i="188"/>
  <c r="L17" i="188"/>
  <c r="L18" i="188"/>
  <c r="K8" i="188"/>
  <c r="K9" i="188"/>
  <c r="K10" i="188"/>
  <c r="K11" i="188"/>
  <c r="K12" i="188"/>
  <c r="K14" i="188"/>
  <c r="K15" i="188"/>
  <c r="K16" i="188"/>
  <c r="K17" i="188"/>
  <c r="K18" i="188"/>
  <c r="J8" i="188"/>
  <c r="J9" i="188"/>
  <c r="J10" i="188"/>
  <c r="J11" i="188"/>
  <c r="J12" i="188"/>
  <c r="J14" i="188"/>
  <c r="J15" i="188"/>
  <c r="J16" i="188"/>
  <c r="J17" i="188"/>
  <c r="J18" i="188"/>
  <c r="F8" i="188"/>
  <c r="F9" i="188"/>
  <c r="F10" i="188"/>
  <c r="F11" i="188"/>
  <c r="F12" i="188"/>
  <c r="F14" i="188"/>
  <c r="F15" i="188"/>
  <c r="F16" i="188"/>
  <c r="F17" i="188"/>
  <c r="F18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F7" i="189"/>
  <c r="F8" i="189"/>
  <c r="F9" i="189"/>
  <c r="F10" i="189"/>
  <c r="F11" i="189"/>
  <c r="F12" i="189"/>
  <c r="F13" i="189"/>
  <c r="F14" i="189"/>
  <c r="F15" i="189"/>
  <c r="F16" i="189"/>
  <c r="F17" i="189"/>
  <c r="F18" i="189"/>
  <c r="S9" i="187"/>
  <c r="S10" i="187"/>
  <c r="S11" i="187"/>
  <c r="S12" i="187"/>
  <c r="S13" i="187"/>
  <c r="S14" i="187"/>
  <c r="S15" i="187"/>
  <c r="S16" i="187"/>
  <c r="S17" i="187"/>
  <c r="S8" i="187"/>
  <c r="P8" i="187"/>
  <c r="P9" i="187"/>
  <c r="P10" i="187"/>
  <c r="P11" i="187"/>
  <c r="P12" i="187"/>
  <c r="P13" i="187"/>
  <c r="P14" i="187"/>
  <c r="P15" i="187"/>
  <c r="P16" i="187"/>
  <c r="P17" i="187"/>
  <c r="O8" i="187"/>
  <c r="O9" i="187"/>
  <c r="O10" i="187"/>
  <c r="O11" i="187"/>
  <c r="O12" i="187"/>
  <c r="O13" i="187"/>
  <c r="O14" i="187"/>
  <c r="O15" i="187"/>
  <c r="O16" i="187"/>
  <c r="O17" i="187"/>
  <c r="N8" i="187"/>
  <c r="N9" i="187"/>
  <c r="N10" i="187"/>
  <c r="N11" i="187"/>
  <c r="N12" i="187"/>
  <c r="N13" i="187"/>
  <c r="N14" i="187"/>
  <c r="N15" i="187"/>
  <c r="N16" i="187"/>
  <c r="N17" i="187"/>
  <c r="J8" i="187"/>
  <c r="J9" i="187"/>
  <c r="J10" i="187"/>
  <c r="J11" i="187"/>
  <c r="J12" i="187"/>
  <c r="J13" i="187"/>
  <c r="J14" i="187"/>
  <c r="J15" i="187"/>
  <c r="J16" i="187"/>
  <c r="J17" i="187"/>
  <c r="E7" i="186"/>
  <c r="E12" i="186" s="1"/>
  <c r="G7" i="186"/>
  <c r="G12" i="186" s="1"/>
  <c r="H7" i="186"/>
  <c r="H12" i="186" s="1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2" i="184"/>
  <c r="G12" i="184"/>
  <c r="H12" i="184"/>
  <c r="I12" i="184"/>
  <c r="D12" i="184"/>
  <c r="E7" i="184"/>
  <c r="G7" i="184"/>
  <c r="H7" i="184"/>
  <c r="I7" i="184"/>
  <c r="D7" i="184"/>
  <c r="L8" i="184"/>
  <c r="L9" i="184"/>
  <c r="L10" i="184"/>
  <c r="L11" i="184"/>
  <c r="L13" i="184"/>
  <c r="L14" i="184"/>
  <c r="L15" i="184"/>
  <c r="L16" i="184"/>
  <c r="K8" i="184"/>
  <c r="K9" i="184"/>
  <c r="K10" i="184"/>
  <c r="K11" i="184"/>
  <c r="K13" i="184"/>
  <c r="K14" i="184"/>
  <c r="K15" i="184"/>
  <c r="K16" i="184"/>
  <c r="J8" i="184"/>
  <c r="J9" i="184"/>
  <c r="J10" i="184"/>
  <c r="J11" i="184"/>
  <c r="J13" i="184"/>
  <c r="J14" i="184"/>
  <c r="J15" i="184"/>
  <c r="J16" i="184"/>
  <c r="F8" i="184"/>
  <c r="F9" i="184"/>
  <c r="F10" i="184"/>
  <c r="F11" i="184"/>
  <c r="F13" i="184"/>
  <c r="F14" i="184"/>
  <c r="F15" i="184"/>
  <c r="F16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L21" i="185"/>
  <c r="L22" i="185"/>
  <c r="L23" i="185"/>
  <c r="L24" i="185"/>
  <c r="L25" i="185"/>
  <c r="L26" i="185"/>
  <c r="L27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K21" i="185"/>
  <c r="K22" i="185"/>
  <c r="K23" i="185"/>
  <c r="K24" i="185"/>
  <c r="K25" i="185"/>
  <c r="K26" i="185"/>
  <c r="K27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J21" i="185"/>
  <c r="J22" i="185"/>
  <c r="J23" i="185"/>
  <c r="J24" i="185"/>
  <c r="J25" i="185"/>
  <c r="J26" i="185"/>
  <c r="J27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S9" i="183"/>
  <c r="S10" i="183"/>
  <c r="S11" i="183"/>
  <c r="S12" i="183"/>
  <c r="S13" i="183"/>
  <c r="S14" i="183"/>
  <c r="S15" i="183"/>
  <c r="S16" i="183"/>
  <c r="S17" i="183"/>
  <c r="S18" i="183"/>
  <c r="S19" i="183"/>
  <c r="S20" i="183"/>
  <c r="S21" i="183"/>
  <c r="S22" i="183"/>
  <c r="S23" i="183"/>
  <c r="S24" i="183"/>
  <c r="S8" i="183"/>
  <c r="P8" i="183"/>
  <c r="P9" i="183"/>
  <c r="P10" i="183"/>
  <c r="P11" i="183"/>
  <c r="P12" i="183"/>
  <c r="P13" i="183"/>
  <c r="P14" i="183"/>
  <c r="P15" i="183"/>
  <c r="P16" i="183"/>
  <c r="P17" i="183"/>
  <c r="P18" i="183"/>
  <c r="P19" i="183"/>
  <c r="P20" i="183"/>
  <c r="P21" i="183"/>
  <c r="P22" i="183"/>
  <c r="P23" i="183"/>
  <c r="P24" i="183"/>
  <c r="O8" i="183"/>
  <c r="O9" i="183"/>
  <c r="O10" i="183"/>
  <c r="O11" i="183"/>
  <c r="O12" i="183"/>
  <c r="O13" i="183"/>
  <c r="O14" i="183"/>
  <c r="O15" i="183"/>
  <c r="O16" i="183"/>
  <c r="O17" i="183"/>
  <c r="O18" i="183"/>
  <c r="O19" i="183"/>
  <c r="O20" i="183"/>
  <c r="O21" i="183"/>
  <c r="O22" i="183"/>
  <c r="O23" i="183"/>
  <c r="O24" i="183"/>
  <c r="N8" i="183"/>
  <c r="N9" i="183"/>
  <c r="N10" i="183"/>
  <c r="N11" i="183"/>
  <c r="N12" i="183"/>
  <c r="N13" i="183"/>
  <c r="N14" i="183"/>
  <c r="N15" i="183"/>
  <c r="N16" i="183"/>
  <c r="N17" i="183"/>
  <c r="N18" i="183"/>
  <c r="N19" i="183"/>
  <c r="N20" i="183"/>
  <c r="N21" i="183"/>
  <c r="N22" i="183"/>
  <c r="N23" i="183"/>
  <c r="N24" i="183"/>
  <c r="J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J24" i="183"/>
  <c r="E7" i="182"/>
  <c r="G7" i="182"/>
  <c r="G13" i="182" s="1"/>
  <c r="H7" i="182"/>
  <c r="H13" i="182" s="1"/>
  <c r="I7" i="182"/>
  <c r="I13" i="182" s="1"/>
  <c r="D7" i="182"/>
  <c r="D13" i="182" s="1"/>
  <c r="L8" i="182"/>
  <c r="L9" i="182"/>
  <c r="L10" i="182"/>
  <c r="L11" i="182"/>
  <c r="L12" i="182"/>
  <c r="K8" i="182"/>
  <c r="K9" i="182"/>
  <c r="K10" i="182"/>
  <c r="K11" i="182"/>
  <c r="K12" i="182"/>
  <c r="J8" i="182"/>
  <c r="J9" i="182"/>
  <c r="J10" i="182"/>
  <c r="J11" i="182"/>
  <c r="J12" i="182"/>
  <c r="F8" i="182"/>
  <c r="F9" i="182"/>
  <c r="F10" i="182"/>
  <c r="F11" i="182"/>
  <c r="F12" i="182"/>
  <c r="E10" i="180"/>
  <c r="G10" i="180"/>
  <c r="H10" i="180"/>
  <c r="I10" i="180"/>
  <c r="D10" i="180"/>
  <c r="E7" i="180"/>
  <c r="G7" i="180"/>
  <c r="H7" i="180"/>
  <c r="I7" i="180"/>
  <c r="D7" i="180"/>
  <c r="L8" i="180"/>
  <c r="L9" i="180"/>
  <c r="L11" i="180"/>
  <c r="L12" i="180"/>
  <c r="K8" i="180"/>
  <c r="K9" i="180"/>
  <c r="K11" i="180"/>
  <c r="K12" i="180"/>
  <c r="J8" i="180"/>
  <c r="J9" i="180"/>
  <c r="J11" i="180"/>
  <c r="J12" i="180"/>
  <c r="F8" i="180"/>
  <c r="F9" i="180"/>
  <c r="F11" i="180"/>
  <c r="F10" i="180" s="1"/>
  <c r="F12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K22" i="181"/>
  <c r="K23" i="181"/>
  <c r="K24" i="181"/>
  <c r="K25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J22" i="181"/>
  <c r="J23" i="181"/>
  <c r="J24" i="181"/>
  <c r="J25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2" i="178" s="1"/>
  <c r="G7" i="178"/>
  <c r="H7" i="178"/>
  <c r="H12" i="178" s="1"/>
  <c r="I7" i="178"/>
  <c r="I12" i="178" s="1"/>
  <c r="D7" i="178"/>
  <c r="D12" i="178" s="1"/>
  <c r="L8" i="178"/>
  <c r="L9" i="178"/>
  <c r="L10" i="178"/>
  <c r="L11" i="178"/>
  <c r="K8" i="178"/>
  <c r="K9" i="178"/>
  <c r="K10" i="178"/>
  <c r="K11" i="178"/>
  <c r="J8" i="178"/>
  <c r="J9" i="178"/>
  <c r="J10" i="178"/>
  <c r="J11" i="178"/>
  <c r="F8" i="178"/>
  <c r="F9" i="178"/>
  <c r="F10" i="178"/>
  <c r="F11" i="178"/>
  <c r="E9" i="176"/>
  <c r="G9" i="176"/>
  <c r="H9" i="176"/>
  <c r="I9" i="176"/>
  <c r="D9" i="176"/>
  <c r="E7" i="176"/>
  <c r="G7" i="176"/>
  <c r="H7" i="176"/>
  <c r="I7" i="176"/>
  <c r="D7" i="176"/>
  <c r="L8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K8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J8" i="176"/>
  <c r="J10" i="176"/>
  <c r="J11" i="176"/>
  <c r="J12" i="176"/>
  <c r="J13" i="176"/>
  <c r="J14" i="176"/>
  <c r="J15" i="176"/>
  <c r="J16" i="176"/>
  <c r="J17" i="176"/>
  <c r="J18" i="176"/>
  <c r="J19" i="176"/>
  <c r="J20" i="176"/>
  <c r="J21" i="176"/>
  <c r="J22" i="176"/>
  <c r="J23" i="176"/>
  <c r="J24" i="176"/>
  <c r="J25" i="176"/>
  <c r="J26" i="176"/>
  <c r="J27" i="176"/>
  <c r="J28" i="176"/>
  <c r="J29" i="176"/>
  <c r="J30" i="176"/>
  <c r="J31" i="176"/>
  <c r="J32" i="176"/>
  <c r="J33" i="176"/>
  <c r="J34" i="176"/>
  <c r="J35" i="176"/>
  <c r="F8" i="176"/>
  <c r="F7" i="176" s="1"/>
  <c r="F10" i="176"/>
  <c r="F11" i="176"/>
  <c r="F12" i="176"/>
  <c r="F13" i="176"/>
  <c r="F14" i="176"/>
  <c r="F15" i="176"/>
  <c r="F16" i="176"/>
  <c r="F17" i="176"/>
  <c r="F18" i="176"/>
  <c r="F19" i="176"/>
  <c r="F20" i="176"/>
  <c r="F21" i="176"/>
  <c r="F22" i="176"/>
  <c r="F23" i="176"/>
  <c r="F24" i="176"/>
  <c r="F25" i="176"/>
  <c r="F26" i="176"/>
  <c r="F27" i="176"/>
  <c r="F28" i="176"/>
  <c r="F29" i="176"/>
  <c r="F30" i="176"/>
  <c r="F31" i="176"/>
  <c r="F32" i="176"/>
  <c r="F33" i="176"/>
  <c r="F34" i="176"/>
  <c r="F35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J25" i="177"/>
  <c r="J26" i="177"/>
  <c r="J27" i="177"/>
  <c r="J28" i="177"/>
  <c r="J29" i="177"/>
  <c r="J30" i="177"/>
  <c r="J31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30" i="177"/>
  <c r="F31" i="177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S36" i="175"/>
  <c r="S37" i="175"/>
  <c r="S38" i="175"/>
  <c r="S39" i="175"/>
  <c r="S40" i="175"/>
  <c r="S41" i="175"/>
  <c r="S42" i="175"/>
  <c r="S43" i="175"/>
  <c r="S44" i="175"/>
  <c r="S45" i="175"/>
  <c r="S46" i="175"/>
  <c r="S47" i="175"/>
  <c r="S48" i="175"/>
  <c r="S49" i="175"/>
  <c r="S50" i="175"/>
  <c r="S51" i="175"/>
  <c r="S52" i="175"/>
  <c r="S5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P24" i="175"/>
  <c r="P25" i="175"/>
  <c r="P26" i="175"/>
  <c r="P27" i="175"/>
  <c r="P28" i="175"/>
  <c r="P29" i="175"/>
  <c r="P30" i="175"/>
  <c r="P31" i="175"/>
  <c r="P32" i="175"/>
  <c r="P33" i="175"/>
  <c r="P34" i="175"/>
  <c r="P35" i="175"/>
  <c r="P36" i="175"/>
  <c r="P37" i="175"/>
  <c r="P38" i="175"/>
  <c r="P39" i="175"/>
  <c r="P40" i="175"/>
  <c r="P41" i="175"/>
  <c r="P42" i="175"/>
  <c r="P43" i="175"/>
  <c r="P44" i="175"/>
  <c r="P45" i="175"/>
  <c r="P46" i="175"/>
  <c r="P47" i="175"/>
  <c r="P48" i="175"/>
  <c r="P49" i="175"/>
  <c r="P50" i="175"/>
  <c r="P51" i="175"/>
  <c r="P52" i="175"/>
  <c r="P5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O24" i="175"/>
  <c r="O25" i="175"/>
  <c r="O26" i="175"/>
  <c r="O27" i="175"/>
  <c r="O28" i="175"/>
  <c r="O29" i="175"/>
  <c r="O30" i="175"/>
  <c r="O31" i="175"/>
  <c r="O32" i="175"/>
  <c r="O33" i="175"/>
  <c r="O34" i="175"/>
  <c r="O35" i="175"/>
  <c r="O36" i="175"/>
  <c r="O37" i="175"/>
  <c r="O38" i="175"/>
  <c r="O39" i="175"/>
  <c r="O40" i="175"/>
  <c r="O41" i="175"/>
  <c r="O42" i="175"/>
  <c r="O43" i="175"/>
  <c r="O44" i="175"/>
  <c r="O45" i="175"/>
  <c r="O46" i="175"/>
  <c r="O47" i="175"/>
  <c r="O48" i="175"/>
  <c r="O49" i="175"/>
  <c r="O50" i="175"/>
  <c r="O51" i="175"/>
  <c r="O52" i="175"/>
  <c r="O5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N24" i="175"/>
  <c r="N25" i="175"/>
  <c r="N26" i="175"/>
  <c r="N27" i="175"/>
  <c r="N28" i="175"/>
  <c r="N29" i="175"/>
  <c r="N30" i="175"/>
  <c r="N31" i="175"/>
  <c r="N32" i="175"/>
  <c r="N33" i="175"/>
  <c r="N34" i="175"/>
  <c r="N35" i="175"/>
  <c r="N36" i="175"/>
  <c r="N37" i="175"/>
  <c r="N38" i="175"/>
  <c r="N39" i="175"/>
  <c r="N40" i="175"/>
  <c r="N41" i="175"/>
  <c r="N42" i="175"/>
  <c r="N43" i="175"/>
  <c r="N44" i="175"/>
  <c r="N45" i="175"/>
  <c r="N46" i="175"/>
  <c r="N47" i="175"/>
  <c r="N48" i="175"/>
  <c r="N49" i="175"/>
  <c r="N50" i="175"/>
  <c r="N51" i="175"/>
  <c r="N52" i="175"/>
  <c r="N5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J24" i="175"/>
  <c r="J25" i="175"/>
  <c r="J26" i="175"/>
  <c r="J27" i="175"/>
  <c r="J28" i="175"/>
  <c r="J29" i="175"/>
  <c r="J30" i="175"/>
  <c r="J31" i="175"/>
  <c r="J32" i="175"/>
  <c r="J33" i="175"/>
  <c r="J34" i="175"/>
  <c r="J35" i="175"/>
  <c r="J36" i="175"/>
  <c r="J37" i="175"/>
  <c r="J38" i="175"/>
  <c r="J39" i="175"/>
  <c r="J40" i="175"/>
  <c r="J41" i="175"/>
  <c r="J42" i="175"/>
  <c r="J43" i="175"/>
  <c r="J44" i="175"/>
  <c r="J45" i="175"/>
  <c r="J46" i="175"/>
  <c r="J47" i="175"/>
  <c r="J48" i="175"/>
  <c r="J49" i="175"/>
  <c r="J50" i="175"/>
  <c r="J51" i="175"/>
  <c r="J52" i="175"/>
  <c r="J53" i="175"/>
  <c r="E7" i="174"/>
  <c r="E13" i="174" s="1"/>
  <c r="G7" i="174"/>
  <c r="G13" i="174" s="1"/>
  <c r="H7" i="174"/>
  <c r="H13" i="174" s="1"/>
  <c r="I7" i="174"/>
  <c r="I13" i="174" s="1"/>
  <c r="D7" i="174"/>
  <c r="D13" i="174" s="1"/>
  <c r="L8" i="174"/>
  <c r="L9" i="174"/>
  <c r="L10" i="174"/>
  <c r="L11" i="174"/>
  <c r="L12" i="174"/>
  <c r="K8" i="174"/>
  <c r="K9" i="174"/>
  <c r="K10" i="174"/>
  <c r="K11" i="174"/>
  <c r="K12" i="174"/>
  <c r="J8" i="174"/>
  <c r="J9" i="174"/>
  <c r="J10" i="174"/>
  <c r="J11" i="174"/>
  <c r="J12" i="174"/>
  <c r="F8" i="174"/>
  <c r="F9" i="174"/>
  <c r="F10" i="174"/>
  <c r="F11" i="174"/>
  <c r="F12" i="174"/>
  <c r="E10" i="172"/>
  <c r="G10" i="172"/>
  <c r="H10" i="172"/>
  <c r="I10" i="172"/>
  <c r="D10" i="172"/>
  <c r="E7" i="172"/>
  <c r="G7" i="172"/>
  <c r="H7" i="172"/>
  <c r="I7" i="172"/>
  <c r="D7" i="172"/>
  <c r="L8" i="172"/>
  <c r="L9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L36" i="172"/>
  <c r="K8" i="172"/>
  <c r="K9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K36" i="172"/>
  <c r="J8" i="172"/>
  <c r="J9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J36" i="172"/>
  <c r="F8" i="172"/>
  <c r="F9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F36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S9" i="171"/>
  <c r="S10" i="171"/>
  <c r="S11" i="171"/>
  <c r="S12" i="171"/>
  <c r="S13" i="171"/>
  <c r="S14" i="171"/>
  <c r="S15" i="171"/>
  <c r="S16" i="171"/>
  <c r="S8" i="171"/>
  <c r="P8" i="171"/>
  <c r="P9" i="171"/>
  <c r="P10" i="171"/>
  <c r="P11" i="171"/>
  <c r="P12" i="171"/>
  <c r="P13" i="171"/>
  <c r="P14" i="171"/>
  <c r="P15" i="171"/>
  <c r="P16" i="171"/>
  <c r="O8" i="171"/>
  <c r="O9" i="171"/>
  <c r="O10" i="171"/>
  <c r="O11" i="171"/>
  <c r="O12" i="171"/>
  <c r="O13" i="171"/>
  <c r="O14" i="171"/>
  <c r="O15" i="171"/>
  <c r="O16" i="171"/>
  <c r="N8" i="171"/>
  <c r="N9" i="171"/>
  <c r="N10" i="171"/>
  <c r="N11" i="171"/>
  <c r="N12" i="171"/>
  <c r="N13" i="171"/>
  <c r="N14" i="171"/>
  <c r="N15" i="171"/>
  <c r="N16" i="171"/>
  <c r="J8" i="171"/>
  <c r="J9" i="171"/>
  <c r="J10" i="171"/>
  <c r="J11" i="171"/>
  <c r="J12" i="171"/>
  <c r="J13" i="171"/>
  <c r="J14" i="171"/>
  <c r="J15" i="171"/>
  <c r="J16" i="171"/>
  <c r="E7" i="170"/>
  <c r="E11" i="170" s="1"/>
  <c r="G7" i="170"/>
  <c r="H7" i="170"/>
  <c r="H11" i="170" s="1"/>
  <c r="I7" i="170"/>
  <c r="I11" i="170" s="1"/>
  <c r="D7" i="170"/>
  <c r="D11" i="170" s="1"/>
  <c r="L8" i="170"/>
  <c r="L9" i="170"/>
  <c r="L10" i="170"/>
  <c r="K8" i="170"/>
  <c r="K9" i="170"/>
  <c r="K10" i="170"/>
  <c r="J8" i="170"/>
  <c r="J9" i="170"/>
  <c r="J10" i="170"/>
  <c r="F8" i="170"/>
  <c r="F9" i="170"/>
  <c r="F10" i="170"/>
  <c r="E11" i="168"/>
  <c r="G11" i="168"/>
  <c r="H11" i="168"/>
  <c r="I11" i="168"/>
  <c r="D11" i="168"/>
  <c r="E7" i="168"/>
  <c r="G7" i="168"/>
  <c r="H7" i="168"/>
  <c r="I7" i="168"/>
  <c r="D7" i="168"/>
  <c r="L8" i="168"/>
  <c r="L9" i="168"/>
  <c r="L10" i="168"/>
  <c r="L12" i="168"/>
  <c r="L13" i="168"/>
  <c r="L14" i="168"/>
  <c r="K8" i="168"/>
  <c r="K9" i="168"/>
  <c r="K10" i="168"/>
  <c r="K12" i="168"/>
  <c r="K13" i="168"/>
  <c r="K14" i="168"/>
  <c r="J8" i="168"/>
  <c r="J9" i="168"/>
  <c r="J10" i="168"/>
  <c r="J12" i="168"/>
  <c r="J13" i="168"/>
  <c r="J14" i="168"/>
  <c r="F8" i="168"/>
  <c r="F9" i="168"/>
  <c r="F10" i="168"/>
  <c r="F12" i="168"/>
  <c r="F11" i="168" s="1"/>
  <c r="F13" i="168"/>
  <c r="F14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S9" i="167"/>
  <c r="S10" i="167"/>
  <c r="S11" i="167"/>
  <c r="S12" i="167"/>
  <c r="S13" i="167"/>
  <c r="S14" i="167"/>
  <c r="S15" i="167"/>
  <c r="S16" i="167"/>
  <c r="S17" i="167"/>
  <c r="S8" i="167"/>
  <c r="P8" i="167"/>
  <c r="P9" i="167"/>
  <c r="P10" i="167"/>
  <c r="P11" i="167"/>
  <c r="P12" i="167"/>
  <c r="P13" i="167"/>
  <c r="P14" i="167"/>
  <c r="P15" i="167"/>
  <c r="P16" i="167"/>
  <c r="P17" i="167"/>
  <c r="O8" i="167"/>
  <c r="O9" i="167"/>
  <c r="O10" i="167"/>
  <c r="O11" i="167"/>
  <c r="O12" i="167"/>
  <c r="O13" i="167"/>
  <c r="O14" i="167"/>
  <c r="O15" i="167"/>
  <c r="O16" i="167"/>
  <c r="O17" i="167"/>
  <c r="N8" i="167"/>
  <c r="N9" i="167"/>
  <c r="N10" i="167"/>
  <c r="N11" i="167"/>
  <c r="N12" i="167"/>
  <c r="N13" i="167"/>
  <c r="N14" i="167"/>
  <c r="N15" i="167"/>
  <c r="N16" i="167"/>
  <c r="N17" i="167"/>
  <c r="J8" i="167"/>
  <c r="J9" i="167"/>
  <c r="J10" i="167"/>
  <c r="J11" i="167"/>
  <c r="J12" i="167"/>
  <c r="J13" i="167"/>
  <c r="J14" i="167"/>
  <c r="J15" i="167"/>
  <c r="J16" i="167"/>
  <c r="J17" i="167"/>
  <c r="E7" i="166"/>
  <c r="E13" i="166" s="1"/>
  <c r="G7" i="166"/>
  <c r="G13" i="166" s="1"/>
  <c r="H7" i="166"/>
  <c r="H13" i="166" s="1"/>
  <c r="I7" i="166"/>
  <c r="I13" i="166" s="1"/>
  <c r="D7" i="166"/>
  <c r="D13" i="166" s="1"/>
  <c r="L8" i="166"/>
  <c r="L9" i="166"/>
  <c r="L10" i="166"/>
  <c r="L11" i="166"/>
  <c r="L12" i="166"/>
  <c r="K8" i="166"/>
  <c r="K9" i="166"/>
  <c r="K10" i="166"/>
  <c r="K11" i="166"/>
  <c r="K12" i="166"/>
  <c r="J8" i="166"/>
  <c r="J9" i="166"/>
  <c r="J10" i="166"/>
  <c r="J11" i="166"/>
  <c r="J12" i="166"/>
  <c r="F8" i="166"/>
  <c r="F9" i="166"/>
  <c r="F10" i="166"/>
  <c r="F11" i="166"/>
  <c r="F12" i="166"/>
  <c r="E9" i="164"/>
  <c r="G9" i="164"/>
  <c r="H9" i="164"/>
  <c r="I9" i="164"/>
  <c r="D9" i="164"/>
  <c r="E7" i="164"/>
  <c r="G7" i="164"/>
  <c r="H7" i="164"/>
  <c r="I7" i="164"/>
  <c r="D7" i="164"/>
  <c r="L8" i="164"/>
  <c r="L10" i="164"/>
  <c r="L11" i="164"/>
  <c r="L12" i="164"/>
  <c r="L13" i="164"/>
  <c r="K8" i="164"/>
  <c r="K10" i="164"/>
  <c r="K11" i="164"/>
  <c r="K12" i="164"/>
  <c r="K13" i="164"/>
  <c r="J8" i="164"/>
  <c r="J10" i="164"/>
  <c r="J11" i="164"/>
  <c r="J12" i="164"/>
  <c r="J13" i="164"/>
  <c r="F8" i="164"/>
  <c r="F7" i="164" s="1"/>
  <c r="F10" i="164"/>
  <c r="F11" i="164"/>
  <c r="F12" i="164"/>
  <c r="F13" i="164"/>
  <c r="E6" i="165"/>
  <c r="G6" i="165"/>
  <c r="H6" i="165"/>
  <c r="I6" i="165"/>
  <c r="D6" i="165"/>
  <c r="L7" i="165"/>
  <c r="L8" i="165"/>
  <c r="L9" i="165"/>
  <c r="L10" i="165"/>
  <c r="K7" i="165"/>
  <c r="K8" i="165"/>
  <c r="K9" i="165"/>
  <c r="K10" i="165"/>
  <c r="J7" i="165"/>
  <c r="J8" i="165"/>
  <c r="J9" i="165"/>
  <c r="J10" i="165"/>
  <c r="F7" i="165"/>
  <c r="F8" i="165"/>
  <c r="F9" i="165"/>
  <c r="F10" i="165"/>
  <c r="S9" i="163"/>
  <c r="S10" i="163"/>
  <c r="S11" i="163"/>
  <c r="S12" i="163"/>
  <c r="S13" i="163"/>
  <c r="S14" i="163"/>
  <c r="S15" i="163"/>
  <c r="S16" i="163"/>
  <c r="S17" i="163"/>
  <c r="S18" i="163"/>
  <c r="S8" i="163"/>
  <c r="P8" i="163"/>
  <c r="P9" i="163"/>
  <c r="P10" i="163"/>
  <c r="P11" i="163"/>
  <c r="P12" i="163"/>
  <c r="P13" i="163"/>
  <c r="P14" i="163"/>
  <c r="P15" i="163"/>
  <c r="P16" i="163"/>
  <c r="P17" i="163"/>
  <c r="P18" i="163"/>
  <c r="O8" i="163"/>
  <c r="O9" i="163"/>
  <c r="O10" i="163"/>
  <c r="O11" i="163"/>
  <c r="O12" i="163"/>
  <c r="O13" i="163"/>
  <c r="O14" i="163"/>
  <c r="O15" i="163"/>
  <c r="O16" i="163"/>
  <c r="O17" i="163"/>
  <c r="O18" i="163"/>
  <c r="N8" i="163"/>
  <c r="N9" i="163"/>
  <c r="N10" i="163"/>
  <c r="N11" i="163"/>
  <c r="N12" i="163"/>
  <c r="N13" i="163"/>
  <c r="N14" i="163"/>
  <c r="N15" i="163"/>
  <c r="N16" i="163"/>
  <c r="N17" i="163"/>
  <c r="N18" i="163"/>
  <c r="J8" i="163"/>
  <c r="J9" i="163"/>
  <c r="J10" i="163"/>
  <c r="J11" i="163"/>
  <c r="J12" i="163"/>
  <c r="J13" i="163"/>
  <c r="J14" i="163"/>
  <c r="J15" i="163"/>
  <c r="J16" i="163"/>
  <c r="J17" i="163"/>
  <c r="J18" i="163"/>
  <c r="E7" i="162"/>
  <c r="E11" i="162" s="1"/>
  <c r="G7" i="162"/>
  <c r="H7" i="162"/>
  <c r="H11" i="162" s="1"/>
  <c r="I7" i="162"/>
  <c r="I11" i="162" s="1"/>
  <c r="D7" i="162"/>
  <c r="D11" i="162" s="1"/>
  <c r="L8" i="162"/>
  <c r="L9" i="162"/>
  <c r="L10" i="162"/>
  <c r="K8" i="162"/>
  <c r="K9" i="162"/>
  <c r="K10" i="162"/>
  <c r="J8" i="162"/>
  <c r="J9" i="162"/>
  <c r="J10" i="162"/>
  <c r="F8" i="162"/>
  <c r="F9" i="162"/>
  <c r="F10" i="162"/>
  <c r="E9" i="160"/>
  <c r="G9" i="160"/>
  <c r="H9" i="160"/>
  <c r="I9" i="160"/>
  <c r="D9" i="160"/>
  <c r="E7" i="160"/>
  <c r="G7" i="160"/>
  <c r="H7" i="160"/>
  <c r="I7" i="160"/>
  <c r="D7" i="160"/>
  <c r="L8" i="160"/>
  <c r="L10" i="160"/>
  <c r="L11" i="160"/>
  <c r="L12" i="160"/>
  <c r="K8" i="160"/>
  <c r="K10" i="160"/>
  <c r="K11" i="160"/>
  <c r="K12" i="160"/>
  <c r="J8" i="160"/>
  <c r="J10" i="160"/>
  <c r="J11" i="160"/>
  <c r="J12" i="160"/>
  <c r="F8" i="160"/>
  <c r="F7" i="160" s="1"/>
  <c r="F10" i="160"/>
  <c r="F9" i="160" s="1"/>
  <c r="F11" i="160"/>
  <c r="F12" i="160"/>
  <c r="E6" i="161"/>
  <c r="G6" i="161"/>
  <c r="H6" i="161"/>
  <c r="I6" i="161"/>
  <c r="D6" i="161"/>
  <c r="L7" i="161"/>
  <c r="L8" i="161"/>
  <c r="L9" i="161"/>
  <c r="K7" i="161"/>
  <c r="K8" i="161"/>
  <c r="K9" i="161"/>
  <c r="J7" i="161"/>
  <c r="J8" i="161"/>
  <c r="J9" i="161"/>
  <c r="F7" i="161"/>
  <c r="F8" i="161"/>
  <c r="F9" i="161"/>
  <c r="S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8" i="159"/>
  <c r="P8" i="159"/>
  <c r="P9" i="159"/>
  <c r="P10" i="159"/>
  <c r="P11" i="159"/>
  <c r="P12" i="159"/>
  <c r="P13" i="159"/>
  <c r="P14" i="159"/>
  <c r="P15" i="159"/>
  <c r="P16" i="159"/>
  <c r="P17" i="159"/>
  <c r="P18" i="159"/>
  <c r="P19" i="159"/>
  <c r="P20" i="159"/>
  <c r="P21" i="159"/>
  <c r="P22" i="159"/>
  <c r="P23" i="159"/>
  <c r="P24" i="159"/>
  <c r="P25" i="159"/>
  <c r="O8" i="159"/>
  <c r="O9" i="159"/>
  <c r="O10" i="159"/>
  <c r="O11" i="159"/>
  <c r="O12" i="159"/>
  <c r="O13" i="159"/>
  <c r="O14" i="159"/>
  <c r="O15" i="159"/>
  <c r="O16" i="159"/>
  <c r="O17" i="159"/>
  <c r="O18" i="159"/>
  <c r="O19" i="159"/>
  <c r="O20" i="159"/>
  <c r="O21" i="159"/>
  <c r="O22" i="159"/>
  <c r="O23" i="159"/>
  <c r="O24" i="159"/>
  <c r="O25" i="159"/>
  <c r="N8" i="159"/>
  <c r="N9" i="159"/>
  <c r="N10" i="159"/>
  <c r="N11" i="159"/>
  <c r="N12" i="159"/>
  <c r="N13" i="159"/>
  <c r="N14" i="159"/>
  <c r="N15" i="159"/>
  <c r="N16" i="159"/>
  <c r="N17" i="159"/>
  <c r="N18" i="159"/>
  <c r="N19" i="159"/>
  <c r="N20" i="159"/>
  <c r="N21" i="159"/>
  <c r="N22" i="159"/>
  <c r="N23" i="159"/>
  <c r="N24" i="159"/>
  <c r="N25" i="159"/>
  <c r="J8" i="159"/>
  <c r="J9" i="159"/>
  <c r="J10" i="159"/>
  <c r="J11" i="159"/>
  <c r="J12" i="159"/>
  <c r="J13" i="159"/>
  <c r="J14" i="159"/>
  <c r="J15" i="159"/>
  <c r="J16" i="159"/>
  <c r="J17" i="159"/>
  <c r="J18" i="159"/>
  <c r="J19" i="159"/>
  <c r="J20" i="159"/>
  <c r="J21" i="159"/>
  <c r="J22" i="159"/>
  <c r="J23" i="159"/>
  <c r="J24" i="159"/>
  <c r="J25" i="159"/>
  <c r="E7" i="158"/>
  <c r="E15" i="158" s="1"/>
  <c r="G7" i="158"/>
  <c r="H7" i="158"/>
  <c r="H15" i="158" s="1"/>
  <c r="I7" i="158"/>
  <c r="I15" i="158" s="1"/>
  <c r="D7" i="158"/>
  <c r="D15" i="158" s="1"/>
  <c r="L8" i="158"/>
  <c r="L9" i="158"/>
  <c r="L10" i="158"/>
  <c r="L11" i="158"/>
  <c r="L12" i="158"/>
  <c r="L13" i="158"/>
  <c r="L14" i="158"/>
  <c r="K8" i="158"/>
  <c r="K9" i="158"/>
  <c r="K10" i="158"/>
  <c r="K11" i="158"/>
  <c r="K12" i="158"/>
  <c r="K13" i="158"/>
  <c r="K14" i="158"/>
  <c r="J8" i="158"/>
  <c r="J9" i="158"/>
  <c r="J10" i="158"/>
  <c r="J11" i="158"/>
  <c r="J12" i="158"/>
  <c r="J13" i="158"/>
  <c r="J14" i="158"/>
  <c r="F8" i="158"/>
  <c r="F9" i="158"/>
  <c r="F10" i="158"/>
  <c r="F11" i="158"/>
  <c r="F12" i="158"/>
  <c r="F13" i="158"/>
  <c r="F14" i="158"/>
  <c r="E12" i="156"/>
  <c r="G12" i="156"/>
  <c r="H12" i="156"/>
  <c r="I12" i="156"/>
  <c r="D12" i="156"/>
  <c r="E7" i="156"/>
  <c r="G7" i="156"/>
  <c r="H7" i="156"/>
  <c r="I7" i="156"/>
  <c r="D7" i="156"/>
  <c r="L8" i="156"/>
  <c r="L9" i="156"/>
  <c r="L10" i="156"/>
  <c r="L11" i="156"/>
  <c r="L13" i="156"/>
  <c r="L14" i="156"/>
  <c r="K8" i="156"/>
  <c r="K9" i="156"/>
  <c r="K10" i="156"/>
  <c r="K11" i="156"/>
  <c r="K13" i="156"/>
  <c r="K14" i="156"/>
  <c r="J8" i="156"/>
  <c r="J9" i="156"/>
  <c r="J10" i="156"/>
  <c r="J11" i="156"/>
  <c r="J13" i="156"/>
  <c r="J14" i="156"/>
  <c r="F8" i="156"/>
  <c r="F9" i="156"/>
  <c r="F10" i="156"/>
  <c r="F11" i="156"/>
  <c r="F13" i="156"/>
  <c r="F12" i="156" s="1"/>
  <c r="F14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L15" i="157"/>
  <c r="L16" i="157"/>
  <c r="L17" i="157"/>
  <c r="L18" i="157"/>
  <c r="L19" i="157"/>
  <c r="L20" i="157"/>
  <c r="L21" i="157"/>
  <c r="L22" i="157"/>
  <c r="L23" i="157"/>
  <c r="L24" i="157"/>
  <c r="L25" i="157"/>
  <c r="L26" i="157"/>
  <c r="L27" i="157"/>
  <c r="L28" i="157"/>
  <c r="L29" i="157"/>
  <c r="L30" i="157"/>
  <c r="L31" i="157"/>
  <c r="K7" i="157"/>
  <c r="K8" i="157"/>
  <c r="K9" i="157"/>
  <c r="K10" i="157"/>
  <c r="K11" i="157"/>
  <c r="K12" i="157"/>
  <c r="K13" i="157"/>
  <c r="K14" i="157"/>
  <c r="K15" i="157"/>
  <c r="K16" i="157"/>
  <c r="K17" i="157"/>
  <c r="K18" i="157"/>
  <c r="K19" i="157"/>
  <c r="K20" i="157"/>
  <c r="K21" i="157"/>
  <c r="K22" i="157"/>
  <c r="K23" i="157"/>
  <c r="K24" i="157"/>
  <c r="K25" i="157"/>
  <c r="K26" i="157"/>
  <c r="K27" i="157"/>
  <c r="K28" i="157"/>
  <c r="K29" i="157"/>
  <c r="K30" i="157"/>
  <c r="K31" i="157"/>
  <c r="J7" i="157"/>
  <c r="J8" i="157"/>
  <c r="J9" i="157"/>
  <c r="J10" i="157"/>
  <c r="J11" i="157"/>
  <c r="J12" i="157"/>
  <c r="J13" i="157"/>
  <c r="J14" i="157"/>
  <c r="J15" i="157"/>
  <c r="J16" i="157"/>
  <c r="J17" i="157"/>
  <c r="J18" i="157"/>
  <c r="J19" i="157"/>
  <c r="J20" i="157"/>
  <c r="J21" i="157"/>
  <c r="J22" i="157"/>
  <c r="J23" i="157"/>
  <c r="J24" i="157"/>
  <c r="J25" i="157"/>
  <c r="J26" i="157"/>
  <c r="J27" i="157"/>
  <c r="J28" i="157"/>
  <c r="J29" i="157"/>
  <c r="J30" i="157"/>
  <c r="J31" i="157"/>
  <c r="F7" i="157"/>
  <c r="F8" i="157"/>
  <c r="F9" i="157"/>
  <c r="F10" i="157"/>
  <c r="F11" i="157"/>
  <c r="F12" i="157"/>
  <c r="F13" i="157"/>
  <c r="F14" i="157"/>
  <c r="F15" i="157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30" i="157"/>
  <c r="F31" i="157"/>
  <c r="S9" i="155"/>
  <c r="S10" i="155"/>
  <c r="S11" i="155"/>
  <c r="S12" i="155"/>
  <c r="S13" i="155"/>
  <c r="S14" i="155"/>
  <c r="S15" i="155"/>
  <c r="S16" i="155"/>
  <c r="S8" i="155"/>
  <c r="P8" i="155"/>
  <c r="P9" i="155"/>
  <c r="P10" i="155"/>
  <c r="P11" i="155"/>
  <c r="P12" i="155"/>
  <c r="P13" i="155"/>
  <c r="P14" i="155"/>
  <c r="P15" i="155"/>
  <c r="P16" i="155"/>
  <c r="O8" i="155"/>
  <c r="O9" i="155"/>
  <c r="O10" i="155"/>
  <c r="O11" i="155"/>
  <c r="O12" i="155"/>
  <c r="O13" i="155"/>
  <c r="O14" i="155"/>
  <c r="O15" i="155"/>
  <c r="O16" i="155"/>
  <c r="N8" i="155"/>
  <c r="N9" i="155"/>
  <c r="N10" i="155"/>
  <c r="N11" i="155"/>
  <c r="N12" i="155"/>
  <c r="N13" i="155"/>
  <c r="N14" i="155"/>
  <c r="N15" i="155"/>
  <c r="N16" i="155"/>
  <c r="J8" i="155"/>
  <c r="J9" i="155"/>
  <c r="J10" i="155"/>
  <c r="J11" i="155"/>
  <c r="J12" i="155"/>
  <c r="J13" i="155"/>
  <c r="J14" i="155"/>
  <c r="J15" i="155"/>
  <c r="J16" i="155"/>
  <c r="E7" i="154"/>
  <c r="E10" i="154" s="1"/>
  <c r="G7" i="154"/>
  <c r="H7" i="154"/>
  <c r="H10" i="154" s="1"/>
  <c r="I7" i="154"/>
  <c r="I10" i="154" s="1"/>
  <c r="D7" i="154"/>
  <c r="D10" i="154" s="1"/>
  <c r="L8" i="154"/>
  <c r="L9" i="154"/>
  <c r="K8" i="154"/>
  <c r="K9" i="154"/>
  <c r="J8" i="154"/>
  <c r="J9" i="154"/>
  <c r="F8" i="154"/>
  <c r="F9" i="154"/>
  <c r="E9" i="152"/>
  <c r="G9" i="152"/>
  <c r="H9" i="152"/>
  <c r="I9" i="152"/>
  <c r="D9" i="152"/>
  <c r="E7" i="152"/>
  <c r="G7" i="152"/>
  <c r="H7" i="152"/>
  <c r="I7" i="152"/>
  <c r="D7" i="152"/>
  <c r="L8" i="152"/>
  <c r="L10" i="152"/>
  <c r="L11" i="152"/>
  <c r="L12" i="152"/>
  <c r="L13" i="152"/>
  <c r="L14" i="152"/>
  <c r="L15" i="152"/>
  <c r="L16" i="152"/>
  <c r="L17" i="152"/>
  <c r="L18" i="152"/>
  <c r="L19" i="152"/>
  <c r="L20" i="152"/>
  <c r="L21" i="152"/>
  <c r="L22" i="152"/>
  <c r="L23" i="152"/>
  <c r="L24" i="152"/>
  <c r="L25" i="152"/>
  <c r="L26" i="152"/>
  <c r="L27" i="152"/>
  <c r="L28" i="152"/>
  <c r="L29" i="152"/>
  <c r="L30" i="152"/>
  <c r="L31" i="152"/>
  <c r="L32" i="152"/>
  <c r="L33" i="152"/>
  <c r="L34" i="152"/>
  <c r="K8" i="152"/>
  <c r="K10" i="152"/>
  <c r="K11" i="152"/>
  <c r="K12" i="152"/>
  <c r="K13" i="152"/>
  <c r="K14" i="152"/>
  <c r="K15" i="152"/>
  <c r="K16" i="152"/>
  <c r="K17" i="152"/>
  <c r="K18" i="152"/>
  <c r="K19" i="152"/>
  <c r="K20" i="152"/>
  <c r="K21" i="152"/>
  <c r="K22" i="152"/>
  <c r="K23" i="152"/>
  <c r="K24" i="152"/>
  <c r="K25" i="152"/>
  <c r="K26" i="152"/>
  <c r="K27" i="152"/>
  <c r="K28" i="152"/>
  <c r="K29" i="152"/>
  <c r="K30" i="152"/>
  <c r="K31" i="152"/>
  <c r="K32" i="152"/>
  <c r="K33" i="152"/>
  <c r="K34" i="152"/>
  <c r="J8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J28" i="152"/>
  <c r="J29" i="152"/>
  <c r="J30" i="152"/>
  <c r="J31" i="152"/>
  <c r="J32" i="152"/>
  <c r="J33" i="152"/>
  <c r="J34" i="152"/>
  <c r="F8" i="152"/>
  <c r="F7" i="152" s="1"/>
  <c r="F10" i="152"/>
  <c r="F11" i="152"/>
  <c r="F12" i="152"/>
  <c r="F13" i="152"/>
  <c r="F14" i="152"/>
  <c r="F15" i="152"/>
  <c r="F16" i="152"/>
  <c r="F17" i="152"/>
  <c r="F18" i="152"/>
  <c r="F19" i="152"/>
  <c r="F20" i="152"/>
  <c r="F21" i="152"/>
  <c r="F22" i="152"/>
  <c r="F23" i="152"/>
  <c r="F24" i="152"/>
  <c r="F25" i="152"/>
  <c r="F26" i="152"/>
  <c r="F27" i="152"/>
  <c r="F28" i="152"/>
  <c r="F29" i="152"/>
  <c r="F30" i="152"/>
  <c r="F31" i="152"/>
  <c r="F32" i="152"/>
  <c r="F33" i="152"/>
  <c r="F34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S9" i="151"/>
  <c r="S10" i="151"/>
  <c r="S11" i="151"/>
  <c r="S12" i="151"/>
  <c r="S13" i="151"/>
  <c r="S14" i="151"/>
  <c r="S15" i="151"/>
  <c r="S16" i="151"/>
  <c r="S17" i="151"/>
  <c r="S8" i="151"/>
  <c r="P8" i="151"/>
  <c r="P9" i="151"/>
  <c r="P10" i="151"/>
  <c r="P11" i="151"/>
  <c r="P12" i="151"/>
  <c r="P13" i="151"/>
  <c r="P14" i="151"/>
  <c r="P15" i="151"/>
  <c r="P16" i="151"/>
  <c r="P17" i="151"/>
  <c r="O8" i="151"/>
  <c r="O9" i="151"/>
  <c r="O10" i="151"/>
  <c r="O11" i="151"/>
  <c r="O12" i="151"/>
  <c r="O13" i="151"/>
  <c r="O14" i="151"/>
  <c r="O15" i="151"/>
  <c r="O16" i="151"/>
  <c r="O17" i="151"/>
  <c r="N8" i="151"/>
  <c r="N9" i="151"/>
  <c r="N10" i="151"/>
  <c r="N11" i="151"/>
  <c r="N12" i="151"/>
  <c r="N13" i="151"/>
  <c r="N14" i="151"/>
  <c r="N15" i="151"/>
  <c r="N16" i="151"/>
  <c r="N17" i="151"/>
  <c r="J8" i="151"/>
  <c r="J9" i="151"/>
  <c r="J10" i="151"/>
  <c r="J11" i="151"/>
  <c r="J12" i="151"/>
  <c r="J13" i="151"/>
  <c r="J14" i="151"/>
  <c r="J15" i="151"/>
  <c r="J16" i="151"/>
  <c r="J17" i="151"/>
  <c r="E7" i="150"/>
  <c r="E12" i="150" s="1"/>
  <c r="G7" i="150"/>
  <c r="G12" i="150" s="1"/>
  <c r="H7" i="150"/>
  <c r="H12" i="150" s="1"/>
  <c r="I7" i="150"/>
  <c r="I12" i="150" s="1"/>
  <c r="D7" i="150"/>
  <c r="D12" i="150" s="1"/>
  <c r="L8" i="150"/>
  <c r="L9" i="150"/>
  <c r="L10" i="150"/>
  <c r="L11" i="150"/>
  <c r="K8" i="150"/>
  <c r="K9" i="150"/>
  <c r="K10" i="150"/>
  <c r="K11" i="150"/>
  <c r="J8" i="150"/>
  <c r="J9" i="150"/>
  <c r="J10" i="150"/>
  <c r="J11" i="150"/>
  <c r="F8" i="150"/>
  <c r="F9" i="150"/>
  <c r="F10" i="150"/>
  <c r="F11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28" i="148"/>
  <c r="L29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8" i="148"/>
  <c r="K29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L31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K31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J31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P21" i="147"/>
  <c r="P22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O21" i="147"/>
  <c r="O22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J21" i="147"/>
  <c r="J22" i="147"/>
  <c r="E7" i="146"/>
  <c r="E11" i="146" s="1"/>
  <c r="G7" i="146"/>
  <c r="H7" i="146"/>
  <c r="H11" i="146" s="1"/>
  <c r="I7" i="146"/>
  <c r="I11" i="146" s="1"/>
  <c r="D7" i="146"/>
  <c r="D11" i="146" s="1"/>
  <c r="L8" i="146"/>
  <c r="L9" i="146"/>
  <c r="L10" i="146"/>
  <c r="K8" i="146"/>
  <c r="K9" i="146"/>
  <c r="K10" i="146"/>
  <c r="J8" i="146"/>
  <c r="J9" i="146"/>
  <c r="J10" i="146"/>
  <c r="F8" i="146"/>
  <c r="F9" i="146"/>
  <c r="F10" i="146"/>
  <c r="E9" i="144"/>
  <c r="G9" i="144"/>
  <c r="H9" i="144"/>
  <c r="I9" i="144"/>
  <c r="D9" i="144"/>
  <c r="E7" i="144"/>
  <c r="G7" i="144"/>
  <c r="H7" i="144"/>
  <c r="I7" i="144"/>
  <c r="D7" i="144"/>
  <c r="L8" i="144"/>
  <c r="L10" i="144"/>
  <c r="L11" i="144"/>
  <c r="K8" i="144"/>
  <c r="K10" i="144"/>
  <c r="K11" i="144"/>
  <c r="J8" i="144"/>
  <c r="J10" i="144"/>
  <c r="J11" i="144"/>
  <c r="F8" i="144"/>
  <c r="F7" i="144" s="1"/>
  <c r="F10" i="144"/>
  <c r="F9" i="144" s="1"/>
  <c r="F11" i="144"/>
  <c r="E6" i="145"/>
  <c r="G6" i="145"/>
  <c r="H6" i="145"/>
  <c r="I6" i="145"/>
  <c r="D6" i="145"/>
  <c r="L7" i="145"/>
  <c r="L8" i="145"/>
  <c r="L9" i="145"/>
  <c r="K7" i="145"/>
  <c r="K8" i="145"/>
  <c r="K9" i="145"/>
  <c r="J7" i="145"/>
  <c r="J8" i="145"/>
  <c r="J9" i="145"/>
  <c r="F7" i="145"/>
  <c r="F8" i="145"/>
  <c r="F9" i="145"/>
  <c r="S9" i="143"/>
  <c r="S10" i="143"/>
  <c r="S11" i="143"/>
  <c r="S12" i="143"/>
  <c r="S13" i="143"/>
  <c r="S14" i="143"/>
  <c r="S15" i="143"/>
  <c r="S16" i="143"/>
  <c r="S8" i="143"/>
  <c r="P8" i="143"/>
  <c r="P9" i="143"/>
  <c r="P10" i="143"/>
  <c r="P11" i="143"/>
  <c r="P12" i="143"/>
  <c r="P13" i="143"/>
  <c r="P14" i="143"/>
  <c r="P15" i="143"/>
  <c r="P16" i="143"/>
  <c r="O8" i="143"/>
  <c r="O9" i="143"/>
  <c r="O10" i="143"/>
  <c r="O11" i="143"/>
  <c r="O12" i="143"/>
  <c r="O13" i="143"/>
  <c r="O14" i="143"/>
  <c r="O15" i="143"/>
  <c r="O16" i="143"/>
  <c r="N8" i="143"/>
  <c r="N9" i="143"/>
  <c r="N10" i="143"/>
  <c r="N11" i="143"/>
  <c r="N12" i="143"/>
  <c r="N13" i="143"/>
  <c r="N14" i="143"/>
  <c r="N15" i="143"/>
  <c r="N16" i="143"/>
  <c r="J8" i="143"/>
  <c r="J9" i="143"/>
  <c r="J10" i="143"/>
  <c r="J11" i="143"/>
  <c r="J12" i="143"/>
  <c r="J13" i="143"/>
  <c r="J14" i="143"/>
  <c r="J15" i="143"/>
  <c r="J16" i="143"/>
  <c r="E7" i="142"/>
  <c r="E17" i="142" s="1"/>
  <c r="G7" i="142"/>
  <c r="H7" i="142"/>
  <c r="H17" i="142" s="1"/>
  <c r="I7" i="142"/>
  <c r="I17" i="142" s="1"/>
  <c r="D7" i="142"/>
  <c r="D17" i="142" s="1"/>
  <c r="L8" i="142"/>
  <c r="L9" i="142"/>
  <c r="L10" i="142"/>
  <c r="L11" i="142"/>
  <c r="L12" i="142"/>
  <c r="L13" i="142"/>
  <c r="L14" i="142"/>
  <c r="L15" i="142"/>
  <c r="L16" i="142"/>
  <c r="K8" i="142"/>
  <c r="K9" i="142"/>
  <c r="K10" i="142"/>
  <c r="K11" i="142"/>
  <c r="K12" i="142"/>
  <c r="K13" i="142"/>
  <c r="K14" i="142"/>
  <c r="K15" i="142"/>
  <c r="K16" i="142"/>
  <c r="J8" i="142"/>
  <c r="J9" i="142"/>
  <c r="J10" i="142"/>
  <c r="J11" i="142"/>
  <c r="J12" i="142"/>
  <c r="J13" i="142"/>
  <c r="J14" i="142"/>
  <c r="J15" i="142"/>
  <c r="J16" i="142"/>
  <c r="F8" i="142"/>
  <c r="F9" i="142"/>
  <c r="F10" i="142"/>
  <c r="F11" i="142"/>
  <c r="F12" i="142"/>
  <c r="F13" i="142"/>
  <c r="F14" i="142"/>
  <c r="F15" i="142"/>
  <c r="F16" i="142"/>
  <c r="E7" i="140"/>
  <c r="G7" i="140"/>
  <c r="H7" i="140"/>
  <c r="I7" i="140"/>
  <c r="D7" i="140"/>
  <c r="L8" i="140"/>
  <c r="L10" i="140"/>
  <c r="K8" i="140"/>
  <c r="K10" i="140"/>
  <c r="J8" i="140"/>
  <c r="J10" i="140"/>
  <c r="F8" i="140"/>
  <c r="F7" i="140" s="1"/>
  <c r="F10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L27" i="141"/>
  <c r="L28" i="141"/>
  <c r="L29" i="141"/>
  <c r="L30" i="141"/>
  <c r="L31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K28" i="141"/>
  <c r="K29" i="141"/>
  <c r="K30" i="141"/>
  <c r="K31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30" i="141"/>
  <c r="F31" i="141"/>
  <c r="S9" i="139"/>
  <c r="S10" i="139"/>
  <c r="S11" i="139"/>
  <c r="S12" i="139"/>
  <c r="S13" i="139"/>
  <c r="S14" i="139"/>
  <c r="S15" i="139"/>
  <c r="S16" i="139"/>
  <c r="S17" i="139"/>
  <c r="S8" i="139"/>
  <c r="P8" i="139"/>
  <c r="P9" i="139"/>
  <c r="P10" i="139"/>
  <c r="P11" i="139"/>
  <c r="P12" i="139"/>
  <c r="P13" i="139"/>
  <c r="P14" i="139"/>
  <c r="P15" i="139"/>
  <c r="P16" i="139"/>
  <c r="P17" i="139"/>
  <c r="O8" i="139"/>
  <c r="O9" i="139"/>
  <c r="O10" i="139"/>
  <c r="O11" i="139"/>
  <c r="O12" i="139"/>
  <c r="O13" i="139"/>
  <c r="O14" i="139"/>
  <c r="O15" i="139"/>
  <c r="O16" i="139"/>
  <c r="O17" i="139"/>
  <c r="N8" i="139"/>
  <c r="N9" i="139"/>
  <c r="N10" i="139"/>
  <c r="N11" i="139"/>
  <c r="N12" i="139"/>
  <c r="N13" i="139"/>
  <c r="N14" i="139"/>
  <c r="N15" i="139"/>
  <c r="N16" i="139"/>
  <c r="N17" i="139"/>
  <c r="J8" i="139"/>
  <c r="J9" i="139"/>
  <c r="J10" i="139"/>
  <c r="J11" i="139"/>
  <c r="J12" i="139"/>
  <c r="J13" i="139"/>
  <c r="J14" i="139"/>
  <c r="J15" i="139"/>
  <c r="J16" i="139"/>
  <c r="J17" i="139"/>
  <c r="E7" i="138"/>
  <c r="E11" i="138" s="1"/>
  <c r="G7" i="138"/>
  <c r="H7" i="138"/>
  <c r="H11" i="138" s="1"/>
  <c r="I7" i="138"/>
  <c r="I11" i="138" s="1"/>
  <c r="D7" i="138"/>
  <c r="D11" i="138" s="1"/>
  <c r="L8" i="138"/>
  <c r="L9" i="138"/>
  <c r="L10" i="138"/>
  <c r="K8" i="138"/>
  <c r="K9" i="138"/>
  <c r="K10" i="138"/>
  <c r="J8" i="138"/>
  <c r="J9" i="138"/>
  <c r="J10" i="138"/>
  <c r="F8" i="138"/>
  <c r="F9" i="138"/>
  <c r="F10" i="138"/>
  <c r="E14" i="136"/>
  <c r="G14" i="136"/>
  <c r="H14" i="136"/>
  <c r="I14" i="136"/>
  <c r="D14" i="136"/>
  <c r="E7" i="136"/>
  <c r="G7" i="136"/>
  <c r="H7" i="136"/>
  <c r="I7" i="136"/>
  <c r="D7" i="136"/>
  <c r="L8" i="136"/>
  <c r="L9" i="136"/>
  <c r="L10" i="136"/>
  <c r="L11" i="136"/>
  <c r="L12" i="136"/>
  <c r="L13" i="136"/>
  <c r="L15" i="136"/>
  <c r="L16" i="136"/>
  <c r="L17" i="136"/>
  <c r="L18" i="136"/>
  <c r="K8" i="136"/>
  <c r="K9" i="136"/>
  <c r="K10" i="136"/>
  <c r="K11" i="136"/>
  <c r="K12" i="136"/>
  <c r="K13" i="136"/>
  <c r="K15" i="136"/>
  <c r="K16" i="136"/>
  <c r="K17" i="136"/>
  <c r="K18" i="136"/>
  <c r="J8" i="136"/>
  <c r="J9" i="136"/>
  <c r="J10" i="136"/>
  <c r="J11" i="136"/>
  <c r="J12" i="136"/>
  <c r="J13" i="136"/>
  <c r="J15" i="136"/>
  <c r="J16" i="136"/>
  <c r="J17" i="136"/>
  <c r="J18" i="136"/>
  <c r="F8" i="136"/>
  <c r="F9" i="136"/>
  <c r="F10" i="136"/>
  <c r="F11" i="136"/>
  <c r="F12" i="136"/>
  <c r="F13" i="136"/>
  <c r="F15" i="136"/>
  <c r="F16" i="136"/>
  <c r="F17" i="136"/>
  <c r="F18" i="136"/>
  <c r="E6" i="137"/>
  <c r="G6" i="137"/>
  <c r="H6" i="137"/>
  <c r="I6" i="137"/>
  <c r="D6" i="137"/>
  <c r="L7" i="137"/>
  <c r="L8" i="137"/>
  <c r="L9" i="137"/>
  <c r="L10" i="137"/>
  <c r="L11" i="137"/>
  <c r="L12" i="137"/>
  <c r="K7" i="137"/>
  <c r="K8" i="137"/>
  <c r="K9" i="137"/>
  <c r="K10" i="137"/>
  <c r="K11" i="137"/>
  <c r="K12" i="137"/>
  <c r="J7" i="137"/>
  <c r="J8" i="137"/>
  <c r="J9" i="137"/>
  <c r="J10" i="137"/>
  <c r="J11" i="137"/>
  <c r="J12" i="137"/>
  <c r="F7" i="137"/>
  <c r="F8" i="137"/>
  <c r="F9" i="137"/>
  <c r="F10" i="137"/>
  <c r="F11" i="137"/>
  <c r="F12" i="137"/>
  <c r="S9" i="135"/>
  <c r="S10" i="135"/>
  <c r="S8" i="135"/>
  <c r="P8" i="135"/>
  <c r="P9" i="135"/>
  <c r="P10" i="135"/>
  <c r="O8" i="135"/>
  <c r="O9" i="135"/>
  <c r="O10" i="135"/>
  <c r="N8" i="135"/>
  <c r="N9" i="135"/>
  <c r="N10" i="135"/>
  <c r="J8" i="135"/>
  <c r="J9" i="135"/>
  <c r="J10" i="135"/>
  <c r="E7" i="134"/>
  <c r="E9" i="134" s="1"/>
  <c r="G7" i="134"/>
  <c r="H7" i="134"/>
  <c r="H9" i="134" s="1"/>
  <c r="I7" i="134"/>
  <c r="I9" i="134" s="1"/>
  <c r="D7" i="134"/>
  <c r="D9" i="134" s="1"/>
  <c r="L8" i="134"/>
  <c r="K8" i="134"/>
  <c r="J8" i="134"/>
  <c r="F8" i="134"/>
  <c r="F7" i="134" s="1"/>
  <c r="F9" i="134" s="1"/>
  <c r="E9" i="132"/>
  <c r="G9" i="132"/>
  <c r="H9" i="132"/>
  <c r="I9" i="132"/>
  <c r="D9" i="132"/>
  <c r="E7" i="132"/>
  <c r="G7" i="132"/>
  <c r="H7" i="132"/>
  <c r="I7" i="132"/>
  <c r="D7" i="132"/>
  <c r="L8" i="132"/>
  <c r="L10" i="132"/>
  <c r="L11" i="132"/>
  <c r="L12" i="132"/>
  <c r="K8" i="132"/>
  <c r="K10" i="132"/>
  <c r="K11" i="132"/>
  <c r="K12" i="132"/>
  <c r="J8" i="132"/>
  <c r="J10" i="132"/>
  <c r="J11" i="132"/>
  <c r="J12" i="132"/>
  <c r="F8" i="132"/>
  <c r="F7" i="132" s="1"/>
  <c r="F10" i="132"/>
  <c r="F11" i="132"/>
  <c r="F12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K19" i="133"/>
  <c r="K20" i="133"/>
  <c r="K21" i="133"/>
  <c r="K22" i="133"/>
  <c r="K23" i="133"/>
  <c r="K24" i="133"/>
  <c r="K25" i="133"/>
  <c r="K26" i="133"/>
  <c r="K27" i="133"/>
  <c r="K28" i="133"/>
  <c r="K29" i="133"/>
  <c r="K30" i="133"/>
  <c r="K31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30" i="133"/>
  <c r="F31" i="133"/>
  <c r="S9" i="131"/>
  <c r="S10" i="131"/>
  <c r="S11" i="131"/>
  <c r="S12" i="131"/>
  <c r="S13" i="131"/>
  <c r="S14" i="131"/>
  <c r="S15" i="131"/>
  <c r="S16" i="131"/>
  <c r="S8" i="131"/>
  <c r="P8" i="131"/>
  <c r="P9" i="131"/>
  <c r="P10" i="131"/>
  <c r="P11" i="131"/>
  <c r="P12" i="131"/>
  <c r="P13" i="131"/>
  <c r="P14" i="131"/>
  <c r="P15" i="131"/>
  <c r="P16" i="131"/>
  <c r="O8" i="131"/>
  <c r="O9" i="131"/>
  <c r="O10" i="131"/>
  <c r="O11" i="131"/>
  <c r="O12" i="131"/>
  <c r="O13" i="131"/>
  <c r="O14" i="131"/>
  <c r="O15" i="131"/>
  <c r="O16" i="131"/>
  <c r="N8" i="131"/>
  <c r="N9" i="131"/>
  <c r="N10" i="131"/>
  <c r="N11" i="131"/>
  <c r="N12" i="131"/>
  <c r="N13" i="131"/>
  <c r="N14" i="131"/>
  <c r="N15" i="131"/>
  <c r="N16" i="131"/>
  <c r="J8" i="131"/>
  <c r="J9" i="131"/>
  <c r="J10" i="131"/>
  <c r="J11" i="131"/>
  <c r="J12" i="131"/>
  <c r="J13" i="131"/>
  <c r="J14" i="131"/>
  <c r="J15" i="131"/>
  <c r="J16" i="131"/>
  <c r="E7" i="130"/>
  <c r="E10" i="130" s="1"/>
  <c r="G7" i="130"/>
  <c r="H7" i="130"/>
  <c r="H10" i="130" s="1"/>
  <c r="I7" i="130"/>
  <c r="I10" i="130" s="1"/>
  <c r="D7" i="130"/>
  <c r="D10" i="130" s="1"/>
  <c r="L8" i="130"/>
  <c r="L9" i="130"/>
  <c r="K8" i="130"/>
  <c r="K9" i="130"/>
  <c r="J8" i="130"/>
  <c r="J9" i="130"/>
  <c r="F8" i="130"/>
  <c r="F9" i="130"/>
  <c r="E9" i="128"/>
  <c r="G9" i="128"/>
  <c r="H9" i="128"/>
  <c r="I9" i="128"/>
  <c r="D9" i="128"/>
  <c r="E7" i="128"/>
  <c r="G7" i="128"/>
  <c r="H7" i="128"/>
  <c r="I7" i="128"/>
  <c r="D7" i="128"/>
  <c r="L8" i="128"/>
  <c r="L10" i="128"/>
  <c r="L11" i="128"/>
  <c r="L12" i="128"/>
  <c r="L13" i="128"/>
  <c r="L14" i="128"/>
  <c r="L15" i="128"/>
  <c r="L16" i="128"/>
  <c r="L17" i="128"/>
  <c r="K8" i="128"/>
  <c r="K10" i="128"/>
  <c r="K11" i="128"/>
  <c r="K12" i="128"/>
  <c r="K13" i="128"/>
  <c r="K14" i="128"/>
  <c r="K15" i="128"/>
  <c r="K16" i="128"/>
  <c r="K17" i="128"/>
  <c r="J8" i="128"/>
  <c r="J10" i="128"/>
  <c r="J11" i="128"/>
  <c r="J12" i="128"/>
  <c r="J13" i="128"/>
  <c r="J14" i="128"/>
  <c r="J15" i="128"/>
  <c r="J16" i="128"/>
  <c r="J17" i="128"/>
  <c r="F8" i="128"/>
  <c r="F7" i="128" s="1"/>
  <c r="F10" i="128"/>
  <c r="F11" i="128"/>
  <c r="F12" i="128"/>
  <c r="F13" i="128"/>
  <c r="F14" i="128"/>
  <c r="F15" i="128"/>
  <c r="F16" i="128"/>
  <c r="F17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L20" i="129"/>
  <c r="L21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K20" i="129"/>
  <c r="K21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S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29" i="127"/>
  <c r="S30" i="127"/>
  <c r="S31" i="127"/>
  <c r="S32" i="127"/>
  <c r="S33" i="127"/>
  <c r="S34" i="127"/>
  <c r="S35" i="127"/>
  <c r="S36" i="127"/>
  <c r="S37" i="127"/>
  <c r="S38" i="127"/>
  <c r="S39" i="127"/>
  <c r="S40" i="127"/>
  <c r="S41" i="127"/>
  <c r="S42" i="127"/>
  <c r="S43" i="127"/>
  <c r="S8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P37" i="127"/>
  <c r="P38" i="127"/>
  <c r="P39" i="127"/>
  <c r="P40" i="127"/>
  <c r="P41" i="127"/>
  <c r="P42" i="127"/>
  <c r="P43" i="127"/>
  <c r="O8" i="127"/>
  <c r="O9" i="127"/>
  <c r="O10" i="127"/>
  <c r="O11" i="127"/>
  <c r="O12" i="127"/>
  <c r="O13" i="127"/>
  <c r="O14" i="127"/>
  <c r="O15" i="127"/>
  <c r="O16" i="127"/>
  <c r="O17" i="127"/>
  <c r="O18" i="127"/>
  <c r="O19" i="127"/>
  <c r="O20" i="127"/>
  <c r="O21" i="127"/>
  <c r="O22" i="127"/>
  <c r="O23" i="127"/>
  <c r="O24" i="127"/>
  <c r="O25" i="127"/>
  <c r="O26" i="127"/>
  <c r="O27" i="127"/>
  <c r="O28" i="127"/>
  <c r="O29" i="127"/>
  <c r="O30" i="127"/>
  <c r="O31" i="127"/>
  <c r="O32" i="127"/>
  <c r="O33" i="127"/>
  <c r="O34" i="127"/>
  <c r="O35" i="127"/>
  <c r="O36" i="127"/>
  <c r="O37" i="127"/>
  <c r="O38" i="127"/>
  <c r="O39" i="127"/>
  <c r="O40" i="127"/>
  <c r="O41" i="127"/>
  <c r="O42" i="127"/>
  <c r="O43" i="127"/>
  <c r="N8" i="127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N36" i="127"/>
  <c r="N37" i="127"/>
  <c r="N38" i="127"/>
  <c r="N39" i="127"/>
  <c r="N40" i="127"/>
  <c r="N41" i="127"/>
  <c r="N42" i="127"/>
  <c r="N43" i="127"/>
  <c r="J8" i="127"/>
  <c r="J9" i="127"/>
  <c r="J10" i="127"/>
  <c r="J11" i="127"/>
  <c r="J12" i="127"/>
  <c r="J13" i="127"/>
  <c r="J14" i="127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1" i="127"/>
  <c r="J32" i="127"/>
  <c r="J33" i="127"/>
  <c r="J34" i="127"/>
  <c r="J35" i="127"/>
  <c r="J36" i="127"/>
  <c r="J37" i="127"/>
  <c r="J38" i="127"/>
  <c r="J39" i="127"/>
  <c r="J40" i="127"/>
  <c r="J41" i="127"/>
  <c r="J42" i="127"/>
  <c r="J43" i="127"/>
  <c r="E7" i="126"/>
  <c r="E26" i="126" s="1"/>
  <c r="G7" i="126"/>
  <c r="H7" i="126"/>
  <c r="H26" i="126" s="1"/>
  <c r="I7" i="126"/>
  <c r="I26" i="126" s="1"/>
  <c r="D7" i="126"/>
  <c r="D26" i="126" s="1"/>
  <c r="L8" i="126"/>
  <c r="L9" i="126"/>
  <c r="L10" i="126"/>
  <c r="L11" i="126"/>
  <c r="L12" i="126"/>
  <c r="L13" i="126"/>
  <c r="L14" i="126"/>
  <c r="L15" i="126"/>
  <c r="L16" i="126"/>
  <c r="L17" i="126"/>
  <c r="L18" i="126"/>
  <c r="L19" i="126"/>
  <c r="L20" i="126"/>
  <c r="L21" i="126"/>
  <c r="L22" i="126"/>
  <c r="L23" i="126"/>
  <c r="L24" i="126"/>
  <c r="L25" i="126"/>
  <c r="K8" i="126"/>
  <c r="K9" i="126"/>
  <c r="K10" i="126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F8" i="126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L8" i="124"/>
  <c r="L9" i="124"/>
  <c r="L10" i="124"/>
  <c r="L11" i="124"/>
  <c r="L12" i="124"/>
  <c r="L13" i="124"/>
  <c r="L14" i="124"/>
  <c r="L15" i="124"/>
  <c r="L16" i="124"/>
  <c r="L17" i="124"/>
  <c r="L18" i="124"/>
  <c r="L19" i="124"/>
  <c r="L20" i="124"/>
  <c r="L21" i="124"/>
  <c r="L22" i="124"/>
  <c r="L23" i="124"/>
  <c r="L24" i="124"/>
  <c r="L25" i="124"/>
  <c r="L26" i="124"/>
  <c r="L27" i="124"/>
  <c r="L29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L55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7" i="124"/>
  <c r="K29" i="124"/>
  <c r="K30" i="124"/>
  <c r="K31" i="124"/>
  <c r="K32" i="124"/>
  <c r="K33" i="124"/>
  <c r="K34" i="124"/>
  <c r="K35" i="124"/>
  <c r="K36" i="124"/>
  <c r="K37" i="124"/>
  <c r="K38" i="124"/>
  <c r="K39" i="124"/>
  <c r="K40" i="124"/>
  <c r="K41" i="124"/>
  <c r="K42" i="124"/>
  <c r="K43" i="124"/>
  <c r="K44" i="124"/>
  <c r="K45" i="124"/>
  <c r="K46" i="124"/>
  <c r="K47" i="124"/>
  <c r="K48" i="124"/>
  <c r="K49" i="124"/>
  <c r="K50" i="124"/>
  <c r="K51" i="124"/>
  <c r="K52" i="124"/>
  <c r="K53" i="124"/>
  <c r="K54" i="124"/>
  <c r="K55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7" i="124"/>
  <c r="J29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J55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7" i="124"/>
  <c r="F29" i="124"/>
  <c r="F30" i="124"/>
  <c r="F31" i="124"/>
  <c r="F32" i="124"/>
  <c r="F33" i="124"/>
  <c r="F34" i="124"/>
  <c r="F35" i="124"/>
  <c r="F36" i="124"/>
  <c r="F37" i="124"/>
  <c r="F38" i="124"/>
  <c r="F39" i="124"/>
  <c r="F40" i="124"/>
  <c r="F41" i="124"/>
  <c r="F42" i="124"/>
  <c r="F43" i="124"/>
  <c r="F44" i="124"/>
  <c r="F45" i="124"/>
  <c r="F46" i="124"/>
  <c r="F47" i="124"/>
  <c r="F48" i="124"/>
  <c r="F49" i="124"/>
  <c r="F50" i="124"/>
  <c r="F51" i="124"/>
  <c r="F52" i="124"/>
  <c r="F53" i="124"/>
  <c r="F54" i="124"/>
  <c r="F55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L25" i="125"/>
  <c r="L26" i="125"/>
  <c r="L27" i="125"/>
  <c r="L28" i="125"/>
  <c r="L29" i="125"/>
  <c r="L30" i="125"/>
  <c r="L31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29" i="125"/>
  <c r="K30" i="125"/>
  <c r="K31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S9" i="123"/>
  <c r="S10" i="123"/>
  <c r="S11" i="123"/>
  <c r="S12" i="123"/>
  <c r="S13" i="123"/>
  <c r="S14" i="123"/>
  <c r="S15" i="123"/>
  <c r="S16" i="123"/>
  <c r="S8" i="123"/>
  <c r="P8" i="123"/>
  <c r="P9" i="123"/>
  <c r="P10" i="123"/>
  <c r="P11" i="123"/>
  <c r="P12" i="123"/>
  <c r="P13" i="123"/>
  <c r="P14" i="123"/>
  <c r="P15" i="123"/>
  <c r="P16" i="123"/>
  <c r="O8" i="123"/>
  <c r="O9" i="123"/>
  <c r="O10" i="123"/>
  <c r="O11" i="123"/>
  <c r="O12" i="123"/>
  <c r="O13" i="123"/>
  <c r="O14" i="123"/>
  <c r="O15" i="123"/>
  <c r="O16" i="123"/>
  <c r="N8" i="123"/>
  <c r="N9" i="123"/>
  <c r="N10" i="123"/>
  <c r="N11" i="123"/>
  <c r="N12" i="123"/>
  <c r="N13" i="123"/>
  <c r="N14" i="123"/>
  <c r="N15" i="123"/>
  <c r="N16" i="123"/>
  <c r="J8" i="123"/>
  <c r="J9" i="123"/>
  <c r="J10" i="123"/>
  <c r="J11" i="123"/>
  <c r="J12" i="123"/>
  <c r="J13" i="123"/>
  <c r="J14" i="123"/>
  <c r="J15" i="123"/>
  <c r="J16" i="123"/>
  <c r="E7" i="122"/>
  <c r="E12" i="122" s="1"/>
  <c r="G7" i="122"/>
  <c r="H7" i="122"/>
  <c r="H12" i="122" s="1"/>
  <c r="I7" i="122"/>
  <c r="I12" i="122" s="1"/>
  <c r="D7" i="122"/>
  <c r="D12" i="122" s="1"/>
  <c r="L8" i="122"/>
  <c r="L9" i="122"/>
  <c r="L10" i="122"/>
  <c r="L11" i="122"/>
  <c r="K8" i="122"/>
  <c r="K9" i="122"/>
  <c r="K10" i="122"/>
  <c r="K11" i="122"/>
  <c r="J8" i="122"/>
  <c r="J9" i="122"/>
  <c r="J10" i="122"/>
  <c r="J11" i="122"/>
  <c r="F8" i="122"/>
  <c r="F9" i="122"/>
  <c r="F10" i="122"/>
  <c r="F11" i="122"/>
  <c r="E7" i="120"/>
  <c r="G7" i="120"/>
  <c r="H7" i="120"/>
  <c r="I7" i="120"/>
  <c r="D7" i="120"/>
  <c r="L8" i="120"/>
  <c r="L10" i="120"/>
  <c r="K8" i="120"/>
  <c r="K10" i="120"/>
  <c r="J8" i="120"/>
  <c r="J10" i="120"/>
  <c r="F8" i="120"/>
  <c r="F7" i="120" s="1"/>
  <c r="F10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S9" i="119"/>
  <c r="S10" i="119"/>
  <c r="S11" i="119"/>
  <c r="S12" i="119"/>
  <c r="S13" i="119"/>
  <c r="S14" i="119"/>
  <c r="S15" i="119"/>
  <c r="S16" i="119"/>
  <c r="S17" i="119"/>
  <c r="S18" i="119"/>
  <c r="S19" i="119"/>
  <c r="S20" i="119"/>
  <c r="S21" i="119"/>
  <c r="S22" i="119"/>
  <c r="S23" i="119"/>
  <c r="S24" i="119"/>
  <c r="S8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O8" i="119"/>
  <c r="O9" i="119"/>
  <c r="O10" i="119"/>
  <c r="O11" i="119"/>
  <c r="O12" i="119"/>
  <c r="O13" i="119"/>
  <c r="O14" i="119"/>
  <c r="O15" i="119"/>
  <c r="O16" i="119"/>
  <c r="O17" i="119"/>
  <c r="O18" i="119"/>
  <c r="O19" i="119"/>
  <c r="O20" i="119"/>
  <c r="O21" i="119"/>
  <c r="O22" i="119"/>
  <c r="O23" i="119"/>
  <c r="O24" i="119"/>
  <c r="N8" i="119"/>
  <c r="N9" i="119"/>
  <c r="N10" i="119"/>
  <c r="N11" i="119"/>
  <c r="N12" i="119"/>
  <c r="N13" i="119"/>
  <c r="N14" i="119"/>
  <c r="N15" i="119"/>
  <c r="N16" i="119"/>
  <c r="N17" i="119"/>
  <c r="N18" i="119"/>
  <c r="N19" i="119"/>
  <c r="N20" i="119"/>
  <c r="N21" i="119"/>
  <c r="N22" i="119"/>
  <c r="N23" i="119"/>
  <c r="N24" i="119"/>
  <c r="J8" i="119"/>
  <c r="J9" i="119"/>
  <c r="J10" i="119"/>
  <c r="J11" i="119"/>
  <c r="J12" i="119"/>
  <c r="J13" i="119"/>
  <c r="J14" i="119"/>
  <c r="J15" i="119"/>
  <c r="J16" i="119"/>
  <c r="J17" i="119"/>
  <c r="J18" i="119"/>
  <c r="J19" i="119"/>
  <c r="J20" i="119"/>
  <c r="J21" i="119"/>
  <c r="J22" i="119"/>
  <c r="J23" i="119"/>
  <c r="J24" i="119"/>
  <c r="E7" i="118"/>
  <c r="E14" i="118" s="1"/>
  <c r="G7" i="118"/>
  <c r="G14" i="118" s="1"/>
  <c r="H7" i="118"/>
  <c r="H14" i="118" s="1"/>
  <c r="I7" i="118"/>
  <c r="I14" i="118" s="1"/>
  <c r="D7" i="118"/>
  <c r="D14" i="118" s="1"/>
  <c r="L8" i="118"/>
  <c r="L9" i="118"/>
  <c r="L10" i="118"/>
  <c r="L11" i="118"/>
  <c r="L12" i="118"/>
  <c r="L13" i="118"/>
  <c r="K8" i="118"/>
  <c r="K9" i="118"/>
  <c r="K10" i="118"/>
  <c r="K11" i="118"/>
  <c r="K12" i="118"/>
  <c r="K13" i="118"/>
  <c r="J8" i="118"/>
  <c r="J9" i="118"/>
  <c r="J10" i="118"/>
  <c r="J11" i="118"/>
  <c r="J12" i="118"/>
  <c r="J13" i="118"/>
  <c r="F8" i="118"/>
  <c r="F9" i="118"/>
  <c r="F10" i="118"/>
  <c r="F11" i="118"/>
  <c r="F12" i="118"/>
  <c r="F13" i="118"/>
  <c r="L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L47" i="116"/>
  <c r="L48" i="116"/>
  <c r="L49" i="116"/>
  <c r="L50" i="116"/>
  <c r="L51" i="116"/>
  <c r="L53" i="116"/>
  <c r="L54" i="116"/>
  <c r="K8" i="116"/>
  <c r="K9" i="116"/>
  <c r="K10" i="116"/>
  <c r="K11" i="116"/>
  <c r="K12" i="116"/>
  <c r="K13" i="116"/>
  <c r="K14" i="116"/>
  <c r="K15" i="116"/>
  <c r="K16" i="116"/>
  <c r="K17" i="116"/>
  <c r="K18" i="116"/>
  <c r="K19" i="116"/>
  <c r="K20" i="116"/>
  <c r="K21" i="116"/>
  <c r="K22" i="116"/>
  <c r="K23" i="116"/>
  <c r="K24" i="116"/>
  <c r="K25" i="116"/>
  <c r="K26" i="116"/>
  <c r="K27" i="116"/>
  <c r="K28" i="116"/>
  <c r="K29" i="116"/>
  <c r="K30" i="116"/>
  <c r="K31" i="116"/>
  <c r="K32" i="116"/>
  <c r="K33" i="116"/>
  <c r="K34" i="116"/>
  <c r="K35" i="116"/>
  <c r="K36" i="116"/>
  <c r="K37" i="116"/>
  <c r="K38" i="116"/>
  <c r="K39" i="116"/>
  <c r="K40" i="116"/>
  <c r="K41" i="116"/>
  <c r="K42" i="116"/>
  <c r="K43" i="116"/>
  <c r="K44" i="116"/>
  <c r="K45" i="116"/>
  <c r="K46" i="116"/>
  <c r="K47" i="116"/>
  <c r="K48" i="116"/>
  <c r="K49" i="116"/>
  <c r="K50" i="116"/>
  <c r="K51" i="116"/>
  <c r="K53" i="116"/>
  <c r="K54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3" i="116"/>
  <c r="J54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53" i="116"/>
  <c r="F52" i="116" s="1"/>
  <c r="F54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K7" i="117"/>
  <c r="K8" i="117"/>
  <c r="K9" i="117"/>
  <c r="K10" i="117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23" i="117"/>
  <c r="K24" i="117"/>
  <c r="K25" i="117"/>
  <c r="K26" i="117"/>
  <c r="K27" i="117"/>
  <c r="K28" i="117"/>
  <c r="K29" i="117"/>
  <c r="K30" i="117"/>
  <c r="K31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F7" i="117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S9" i="115"/>
  <c r="S10" i="115"/>
  <c r="S11" i="115"/>
  <c r="S12" i="115"/>
  <c r="S13" i="115"/>
  <c r="S14" i="115"/>
  <c r="S8" i="115"/>
  <c r="P8" i="115"/>
  <c r="P9" i="115"/>
  <c r="P10" i="115"/>
  <c r="P11" i="115"/>
  <c r="P12" i="115"/>
  <c r="P13" i="115"/>
  <c r="P14" i="115"/>
  <c r="O8" i="115"/>
  <c r="O9" i="115"/>
  <c r="O10" i="115"/>
  <c r="O11" i="115"/>
  <c r="O12" i="115"/>
  <c r="O13" i="115"/>
  <c r="O14" i="115"/>
  <c r="N8" i="115"/>
  <c r="N9" i="115"/>
  <c r="N10" i="115"/>
  <c r="N11" i="115"/>
  <c r="N12" i="115"/>
  <c r="N13" i="115"/>
  <c r="N14" i="115"/>
  <c r="J8" i="115"/>
  <c r="J9" i="115"/>
  <c r="J10" i="115"/>
  <c r="J11" i="115"/>
  <c r="J12" i="115"/>
  <c r="J13" i="115"/>
  <c r="J14" i="115"/>
  <c r="E7" i="114"/>
  <c r="E12" i="114" s="1"/>
  <c r="G7" i="114"/>
  <c r="G12" i="114" s="1"/>
  <c r="H7" i="114"/>
  <c r="H12" i="114" s="1"/>
  <c r="I7" i="114"/>
  <c r="I12" i="114" s="1"/>
  <c r="D7" i="114"/>
  <c r="D12" i="114" s="1"/>
  <c r="L8" i="114"/>
  <c r="L9" i="114"/>
  <c r="L10" i="114"/>
  <c r="L11" i="114"/>
  <c r="K8" i="114"/>
  <c r="K9" i="114"/>
  <c r="K10" i="114"/>
  <c r="K11" i="114"/>
  <c r="J8" i="114"/>
  <c r="J9" i="114"/>
  <c r="J10" i="114"/>
  <c r="J11" i="114"/>
  <c r="F8" i="114"/>
  <c r="F9" i="114"/>
  <c r="F10" i="114"/>
  <c r="F11" i="114"/>
  <c r="E10" i="112"/>
  <c r="G10" i="112"/>
  <c r="H10" i="112"/>
  <c r="I10" i="112"/>
  <c r="D10" i="112"/>
  <c r="E7" i="112"/>
  <c r="G7" i="112"/>
  <c r="H7" i="112"/>
  <c r="I7" i="112"/>
  <c r="D7" i="112"/>
  <c r="L8" i="112"/>
  <c r="L9" i="112"/>
  <c r="L11" i="112"/>
  <c r="L12" i="112"/>
  <c r="K8" i="112"/>
  <c r="K9" i="112"/>
  <c r="K11" i="112"/>
  <c r="K12" i="112"/>
  <c r="J8" i="112"/>
  <c r="J9" i="112"/>
  <c r="J11" i="112"/>
  <c r="J12" i="112"/>
  <c r="F8" i="112"/>
  <c r="F9" i="112"/>
  <c r="F11" i="112"/>
  <c r="F10" i="112" s="1"/>
  <c r="F12" i="112"/>
  <c r="E6" i="113"/>
  <c r="G6" i="113"/>
  <c r="H6" i="113"/>
  <c r="I6" i="113"/>
  <c r="D6" i="113"/>
  <c r="L7" i="113"/>
  <c r="L8" i="113"/>
  <c r="L9" i="113"/>
  <c r="K7" i="113"/>
  <c r="K8" i="113"/>
  <c r="K9" i="113"/>
  <c r="J7" i="113"/>
  <c r="J8" i="113"/>
  <c r="J9" i="113"/>
  <c r="F7" i="113"/>
  <c r="F8" i="113"/>
  <c r="F9" i="113"/>
  <c r="S9" i="111"/>
  <c r="S10" i="111"/>
  <c r="S11" i="111"/>
  <c r="S12" i="111"/>
  <c r="S8" i="111"/>
  <c r="P8" i="111"/>
  <c r="P9" i="111"/>
  <c r="P10" i="111"/>
  <c r="P11" i="111"/>
  <c r="P12" i="111"/>
  <c r="O8" i="111"/>
  <c r="O9" i="111"/>
  <c r="O10" i="111"/>
  <c r="O11" i="111"/>
  <c r="O12" i="111"/>
  <c r="N8" i="111"/>
  <c r="N9" i="111"/>
  <c r="N10" i="111"/>
  <c r="N11" i="111"/>
  <c r="N12" i="111"/>
  <c r="J8" i="111"/>
  <c r="J9" i="111"/>
  <c r="J10" i="111"/>
  <c r="J11" i="111"/>
  <c r="J12" i="111"/>
  <c r="E7" i="110"/>
  <c r="E11" i="110" s="1"/>
  <c r="G7" i="110"/>
  <c r="H7" i="110"/>
  <c r="H11" i="110" s="1"/>
  <c r="I7" i="110"/>
  <c r="I11" i="110" s="1"/>
  <c r="D7" i="110"/>
  <c r="D11" i="110" s="1"/>
  <c r="L8" i="110"/>
  <c r="L9" i="110"/>
  <c r="L10" i="110"/>
  <c r="K8" i="110"/>
  <c r="K9" i="110"/>
  <c r="K10" i="110"/>
  <c r="J8" i="110"/>
  <c r="J9" i="110"/>
  <c r="J10" i="110"/>
  <c r="F8" i="110"/>
  <c r="F9" i="110"/>
  <c r="F10" i="110"/>
  <c r="E7" i="108"/>
  <c r="G7" i="108"/>
  <c r="H7" i="108"/>
  <c r="I7" i="108"/>
  <c r="D7" i="108"/>
  <c r="L8" i="108"/>
  <c r="L10" i="108"/>
  <c r="K8" i="108"/>
  <c r="K10" i="108"/>
  <c r="J8" i="108"/>
  <c r="J10" i="108"/>
  <c r="F8" i="108"/>
  <c r="F7" i="108" s="1"/>
  <c r="F10" i="108"/>
  <c r="E6" i="109"/>
  <c r="G6" i="109"/>
  <c r="H6" i="109"/>
  <c r="I6" i="109"/>
  <c r="D6" i="109"/>
  <c r="L7" i="109"/>
  <c r="L8" i="109"/>
  <c r="K7" i="109"/>
  <c r="K8" i="109"/>
  <c r="J7" i="109"/>
  <c r="J8" i="109"/>
  <c r="F7" i="109"/>
  <c r="F8" i="109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0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50" i="107"/>
  <c r="S51" i="107"/>
  <c r="S52" i="107"/>
  <c r="S8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P51" i="107"/>
  <c r="P52" i="107"/>
  <c r="O8" i="107"/>
  <c r="O9" i="107"/>
  <c r="O10" i="107"/>
  <c r="O11" i="107"/>
  <c r="O12" i="107"/>
  <c r="O13" i="107"/>
  <c r="O14" i="107"/>
  <c r="O15" i="107"/>
  <c r="O16" i="107"/>
  <c r="O17" i="107"/>
  <c r="O18" i="107"/>
  <c r="O19" i="107"/>
  <c r="O20" i="107"/>
  <c r="O21" i="107"/>
  <c r="O22" i="107"/>
  <c r="O23" i="107"/>
  <c r="O24" i="107"/>
  <c r="O25" i="107"/>
  <c r="O26" i="107"/>
  <c r="O27" i="107"/>
  <c r="O28" i="107"/>
  <c r="O29" i="107"/>
  <c r="O30" i="107"/>
  <c r="O31" i="107"/>
  <c r="O32" i="107"/>
  <c r="O33" i="107"/>
  <c r="O34" i="107"/>
  <c r="O35" i="107"/>
  <c r="O36" i="107"/>
  <c r="O37" i="107"/>
  <c r="O38" i="107"/>
  <c r="O39" i="107"/>
  <c r="O40" i="107"/>
  <c r="O41" i="107"/>
  <c r="O42" i="107"/>
  <c r="O43" i="107"/>
  <c r="O44" i="107"/>
  <c r="O45" i="107"/>
  <c r="O46" i="107"/>
  <c r="O47" i="107"/>
  <c r="O48" i="107"/>
  <c r="O49" i="107"/>
  <c r="O50" i="107"/>
  <c r="O51" i="107"/>
  <c r="O52" i="107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36" i="107"/>
  <c r="N37" i="107"/>
  <c r="N38" i="107"/>
  <c r="N39" i="107"/>
  <c r="N40" i="107"/>
  <c r="N41" i="107"/>
  <c r="N42" i="107"/>
  <c r="N43" i="107"/>
  <c r="N44" i="107"/>
  <c r="N45" i="107"/>
  <c r="N46" i="107"/>
  <c r="N47" i="107"/>
  <c r="N48" i="107"/>
  <c r="N49" i="107"/>
  <c r="N50" i="107"/>
  <c r="N51" i="107"/>
  <c r="N52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J51" i="107"/>
  <c r="J52" i="107"/>
  <c r="E7" i="106"/>
  <c r="E20" i="106" s="1"/>
  <c r="G7" i="106"/>
  <c r="H7" i="106"/>
  <c r="H20" i="106" s="1"/>
  <c r="I7" i="106"/>
  <c r="I20" i="106" s="1"/>
  <c r="D7" i="106"/>
  <c r="D20" i="106" s="1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K8" i="106"/>
  <c r="K9" i="106"/>
  <c r="K10" i="106"/>
  <c r="K11" i="106"/>
  <c r="K12" i="106"/>
  <c r="K13" i="106"/>
  <c r="K14" i="106"/>
  <c r="K15" i="106"/>
  <c r="K16" i="106"/>
  <c r="K17" i="106"/>
  <c r="K18" i="106"/>
  <c r="K19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E10" i="104"/>
  <c r="G10" i="104"/>
  <c r="H10" i="104"/>
  <c r="I10" i="104"/>
  <c r="D10" i="104"/>
  <c r="E7" i="104"/>
  <c r="G7" i="104"/>
  <c r="H7" i="104"/>
  <c r="I7" i="104"/>
  <c r="D7" i="104"/>
  <c r="L8" i="104"/>
  <c r="L9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K8" i="104"/>
  <c r="K9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J8" i="104"/>
  <c r="J9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F8" i="104"/>
  <c r="F9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E6" i="105"/>
  <c r="G6" i="105"/>
  <c r="H6" i="105"/>
  <c r="I6" i="105"/>
  <c r="D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I7" i="103"/>
  <c r="I16" i="103" s="1"/>
  <c r="K7" i="103"/>
  <c r="K16" i="103" s="1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10" i="100"/>
  <c r="G10" i="100"/>
  <c r="H10" i="100"/>
  <c r="I10" i="100"/>
  <c r="D10" i="100"/>
  <c r="E7" i="100"/>
  <c r="G7" i="100"/>
  <c r="H7" i="100"/>
  <c r="I7" i="100"/>
  <c r="D7" i="100"/>
  <c r="L8" i="100"/>
  <c r="L9" i="100"/>
  <c r="L11" i="100"/>
  <c r="L12" i="100"/>
  <c r="K8" i="100"/>
  <c r="K9" i="100"/>
  <c r="K11" i="100"/>
  <c r="K12" i="100"/>
  <c r="J8" i="100"/>
  <c r="J9" i="100"/>
  <c r="J11" i="100"/>
  <c r="J12" i="100"/>
  <c r="F8" i="100"/>
  <c r="F9" i="100"/>
  <c r="F11" i="100"/>
  <c r="F10" i="100" s="1"/>
  <c r="F12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K7" i="101"/>
  <c r="K8" i="101"/>
  <c r="K9" i="101"/>
  <c r="K10" i="101"/>
  <c r="K11" i="101"/>
  <c r="K12" i="101"/>
  <c r="K13" i="101"/>
  <c r="K14" i="101"/>
  <c r="J7" i="101"/>
  <c r="J8" i="101"/>
  <c r="J9" i="101"/>
  <c r="J10" i="101"/>
  <c r="J11" i="101"/>
  <c r="J12" i="101"/>
  <c r="J13" i="101"/>
  <c r="J14" i="101"/>
  <c r="F7" i="101"/>
  <c r="F8" i="101"/>
  <c r="F9" i="101"/>
  <c r="F10" i="101"/>
  <c r="F11" i="101"/>
  <c r="F12" i="101"/>
  <c r="F13" i="101"/>
  <c r="F14" i="101"/>
  <c r="I7" i="99"/>
  <c r="I14" i="99" s="1"/>
  <c r="K7" i="99"/>
  <c r="L7" i="99"/>
  <c r="L14" i="99" s="1"/>
  <c r="M7" i="99"/>
  <c r="M14" i="99" s="1"/>
  <c r="H7" i="99"/>
  <c r="H14" i="99" s="1"/>
  <c r="S9" i="99"/>
  <c r="S10" i="99"/>
  <c r="S11" i="99"/>
  <c r="S12" i="99"/>
  <c r="S13" i="99"/>
  <c r="S8" i="99"/>
  <c r="P8" i="99"/>
  <c r="P9" i="99"/>
  <c r="P10" i="99"/>
  <c r="P11" i="99"/>
  <c r="P12" i="99"/>
  <c r="P13" i="99"/>
  <c r="O8" i="99"/>
  <c r="O9" i="99"/>
  <c r="O10" i="99"/>
  <c r="O11" i="99"/>
  <c r="O12" i="99"/>
  <c r="O13" i="99"/>
  <c r="N8" i="99"/>
  <c r="N9" i="99"/>
  <c r="N10" i="99"/>
  <c r="N11" i="99"/>
  <c r="N12" i="99"/>
  <c r="N13" i="99"/>
  <c r="J8" i="99"/>
  <c r="J9" i="99"/>
  <c r="J10" i="99"/>
  <c r="J11" i="99"/>
  <c r="J12" i="99"/>
  <c r="J13" i="99"/>
  <c r="E7" i="98"/>
  <c r="E10" i="98" s="1"/>
  <c r="G7" i="98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K8" i="96"/>
  <c r="K10" i="96"/>
  <c r="K11" i="96"/>
  <c r="J8" i="96"/>
  <c r="J10" i="96"/>
  <c r="J11" i="96"/>
  <c r="F8" i="96"/>
  <c r="F7" i="96" s="1"/>
  <c r="F10" i="96"/>
  <c r="F9" i="96" s="1"/>
  <c r="F11" i="96"/>
  <c r="E6" i="97"/>
  <c r="G6" i="97"/>
  <c r="H6" i="97"/>
  <c r="I6" i="97"/>
  <c r="D6" i="97"/>
  <c r="L7" i="97"/>
  <c r="L8" i="97"/>
  <c r="K7" i="97"/>
  <c r="K8" i="97"/>
  <c r="J7" i="97"/>
  <c r="J8" i="97"/>
  <c r="F7" i="97"/>
  <c r="F8" i="97"/>
  <c r="I7" i="95"/>
  <c r="I17" i="95" s="1"/>
  <c r="K7" i="95"/>
  <c r="K17" i="95" s="1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G11" i="94" s="1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G7" i="92"/>
  <c r="H7" i="92"/>
  <c r="I7" i="92"/>
  <c r="D7" i="92"/>
  <c r="L8" i="92"/>
  <c r="L10" i="92"/>
  <c r="K8" i="92"/>
  <c r="K10" i="92"/>
  <c r="J8" i="92"/>
  <c r="J10" i="92"/>
  <c r="F8" i="92"/>
  <c r="F7" i="92" s="1"/>
  <c r="F10" i="92"/>
  <c r="E6" i="93"/>
  <c r="G6" i="93"/>
  <c r="H6" i="93"/>
  <c r="I6" i="93"/>
  <c r="D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K7" i="93"/>
  <c r="K8" i="93"/>
  <c r="K9" i="93"/>
  <c r="K10" i="93"/>
  <c r="K11" i="93"/>
  <c r="K12" i="93"/>
  <c r="K13" i="93"/>
  <c r="K14" i="93"/>
  <c r="K15" i="93"/>
  <c r="K16" i="93"/>
  <c r="K17" i="93"/>
  <c r="K18" i="93"/>
  <c r="K19" i="93"/>
  <c r="K20" i="93"/>
  <c r="K21" i="93"/>
  <c r="K22" i="93"/>
  <c r="K23" i="93"/>
  <c r="K24" i="93"/>
  <c r="K25" i="93"/>
  <c r="K26" i="93"/>
  <c r="K27" i="93"/>
  <c r="K28" i="93"/>
  <c r="K29" i="93"/>
  <c r="K30" i="93"/>
  <c r="J7" i="93"/>
  <c r="J8" i="93"/>
  <c r="J9" i="93"/>
  <c r="J10" i="93"/>
  <c r="J11" i="93"/>
  <c r="J12" i="93"/>
  <c r="J13" i="93"/>
  <c r="J14" i="93"/>
  <c r="J15" i="93"/>
  <c r="J16" i="93"/>
  <c r="J17" i="93"/>
  <c r="J18" i="93"/>
  <c r="J19" i="93"/>
  <c r="J20" i="93"/>
  <c r="J21" i="93"/>
  <c r="J22" i="93"/>
  <c r="J23" i="93"/>
  <c r="J24" i="93"/>
  <c r="J25" i="93"/>
  <c r="J26" i="93"/>
  <c r="J27" i="93"/>
  <c r="J28" i="93"/>
  <c r="J29" i="93"/>
  <c r="J30" i="93"/>
  <c r="F7" i="93"/>
  <c r="F8" i="93"/>
  <c r="F9" i="93"/>
  <c r="F10" i="93"/>
  <c r="F11" i="93"/>
  <c r="F12" i="93"/>
  <c r="F13" i="93"/>
  <c r="F14" i="93"/>
  <c r="F15" i="93"/>
  <c r="F16" i="93"/>
  <c r="F17" i="93"/>
  <c r="F18" i="93"/>
  <c r="F19" i="93"/>
  <c r="F20" i="93"/>
  <c r="F21" i="93"/>
  <c r="F22" i="93"/>
  <c r="F23" i="93"/>
  <c r="F24" i="93"/>
  <c r="F25" i="93"/>
  <c r="F26" i="93"/>
  <c r="F27" i="93"/>
  <c r="F28" i="93"/>
  <c r="F29" i="93"/>
  <c r="F30" i="93"/>
  <c r="I7" i="91"/>
  <c r="I21" i="91" s="1"/>
  <c r="K7" i="9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G14" i="90" s="1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L18" i="88"/>
  <c r="L19" i="88"/>
  <c r="K8" i="88"/>
  <c r="K10" i="88"/>
  <c r="K11" i="88"/>
  <c r="K12" i="88"/>
  <c r="K13" i="88"/>
  <c r="K14" i="88"/>
  <c r="K15" i="88"/>
  <c r="K16" i="88"/>
  <c r="K17" i="88"/>
  <c r="K18" i="88"/>
  <c r="K19" i="88"/>
  <c r="J8" i="88"/>
  <c r="J10" i="88"/>
  <c r="J11" i="88"/>
  <c r="J12" i="88"/>
  <c r="J13" i="88"/>
  <c r="J14" i="88"/>
  <c r="J15" i="88"/>
  <c r="J16" i="88"/>
  <c r="J17" i="88"/>
  <c r="J18" i="88"/>
  <c r="J19" i="88"/>
  <c r="F8" i="88"/>
  <c r="F7" i="88" s="1"/>
  <c r="F10" i="88"/>
  <c r="F11" i="88"/>
  <c r="F12" i="88"/>
  <c r="F13" i="88"/>
  <c r="F14" i="88"/>
  <c r="F15" i="88"/>
  <c r="F16" i="88"/>
  <c r="F17" i="88"/>
  <c r="F18" i="88"/>
  <c r="F19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3" i="87" s="1"/>
  <c r="K7" i="87"/>
  <c r="L7" i="87"/>
  <c r="L23" i="87" s="1"/>
  <c r="M7" i="87"/>
  <c r="M23" i="87" s="1"/>
  <c r="H7" i="87"/>
  <c r="H23" i="87" s="1"/>
  <c r="S9" i="87"/>
  <c r="S10" i="87"/>
  <c r="S11" i="87"/>
  <c r="S12" i="87"/>
  <c r="S13" i="87"/>
  <c r="S14" i="87"/>
  <c r="S15" i="87"/>
  <c r="S16" i="87"/>
  <c r="S17" i="87"/>
  <c r="S18" i="87"/>
  <c r="S19" i="87"/>
  <c r="S20" i="87"/>
  <c r="S21" i="87"/>
  <c r="S22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P22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O22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N21" i="87"/>
  <c r="N22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J22" i="87"/>
  <c r="E7" i="86"/>
  <c r="E14" i="86" s="1"/>
  <c r="G7" i="86"/>
  <c r="G14" i="86" s="1"/>
  <c r="H7" i="86"/>
  <c r="H14" i="86" s="1"/>
  <c r="I7" i="86"/>
  <c r="I14" i="86" s="1"/>
  <c r="D7" i="86"/>
  <c r="D14" i="86" s="1"/>
  <c r="L8" i="86"/>
  <c r="L9" i="86"/>
  <c r="L10" i="86"/>
  <c r="L11" i="86"/>
  <c r="L12" i="86"/>
  <c r="L13" i="86"/>
  <c r="K8" i="86"/>
  <c r="K9" i="86"/>
  <c r="K10" i="86"/>
  <c r="K11" i="86"/>
  <c r="K12" i="86"/>
  <c r="K13" i="86"/>
  <c r="J8" i="86"/>
  <c r="J9" i="86"/>
  <c r="J10" i="86"/>
  <c r="J11" i="86"/>
  <c r="J12" i="86"/>
  <c r="J13" i="86"/>
  <c r="F8" i="86"/>
  <c r="F9" i="86"/>
  <c r="F10" i="86"/>
  <c r="F11" i="86"/>
  <c r="F12" i="86"/>
  <c r="F13" i="86"/>
  <c r="E14" i="84"/>
  <c r="G14" i="84"/>
  <c r="H14" i="84"/>
  <c r="I14" i="84"/>
  <c r="D14" i="84"/>
  <c r="E7" i="84"/>
  <c r="G7" i="84"/>
  <c r="H7" i="84"/>
  <c r="I7" i="84"/>
  <c r="D7" i="84"/>
  <c r="L8" i="84"/>
  <c r="L9" i="84"/>
  <c r="L10" i="84"/>
  <c r="L11" i="84"/>
  <c r="L12" i="84"/>
  <c r="L13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K8" i="84"/>
  <c r="K9" i="84"/>
  <c r="K10" i="84"/>
  <c r="K11" i="84"/>
  <c r="K12" i="84"/>
  <c r="K13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J8" i="84"/>
  <c r="J9" i="84"/>
  <c r="J10" i="84"/>
  <c r="J11" i="84"/>
  <c r="J12" i="84"/>
  <c r="J13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F8" i="84"/>
  <c r="F9" i="84"/>
  <c r="F10" i="84"/>
  <c r="F11" i="84"/>
  <c r="F12" i="84"/>
  <c r="F13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K27" i="85"/>
  <c r="K28" i="85"/>
  <c r="K29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J29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F29" i="85"/>
  <c r="I7" i="83"/>
  <c r="I14" i="83" s="1"/>
  <c r="K7" i="83"/>
  <c r="L7" i="83"/>
  <c r="L14" i="83" s="1"/>
  <c r="M7" i="83"/>
  <c r="M14" i="83" s="1"/>
  <c r="H7" i="83"/>
  <c r="H14" i="83" s="1"/>
  <c r="S9" i="83"/>
  <c r="S10" i="83"/>
  <c r="S11" i="83"/>
  <c r="S12" i="83"/>
  <c r="S13" i="83"/>
  <c r="S8" i="83"/>
  <c r="P8" i="83"/>
  <c r="P9" i="83"/>
  <c r="P10" i="83"/>
  <c r="P11" i="83"/>
  <c r="P12" i="83"/>
  <c r="P13" i="83"/>
  <c r="O8" i="83"/>
  <c r="O9" i="83"/>
  <c r="O10" i="83"/>
  <c r="O11" i="83"/>
  <c r="O12" i="83"/>
  <c r="O13" i="83"/>
  <c r="N8" i="83"/>
  <c r="N9" i="83"/>
  <c r="N10" i="83"/>
  <c r="N11" i="83"/>
  <c r="N12" i="83"/>
  <c r="N13" i="83"/>
  <c r="J8" i="83"/>
  <c r="J9" i="83"/>
  <c r="J10" i="83"/>
  <c r="J11" i="83"/>
  <c r="J12" i="83"/>
  <c r="J13" i="83"/>
  <c r="E7" i="82"/>
  <c r="E10" i="82" s="1"/>
  <c r="G7" i="82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7" i="82" s="1"/>
  <c r="F10" i="82" s="1"/>
  <c r="F9" i="82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I7" i="79"/>
  <c r="I18" i="79" s="1"/>
  <c r="K7" i="79"/>
  <c r="L7" i="79"/>
  <c r="L18" i="79" s="1"/>
  <c r="M7" i="79"/>
  <c r="M18" i="79" s="1"/>
  <c r="H7" i="79"/>
  <c r="H18" i="79" s="1"/>
  <c r="S9" i="79"/>
  <c r="S10" i="79"/>
  <c r="S11" i="79"/>
  <c r="S12" i="79"/>
  <c r="S13" i="79"/>
  <c r="S14" i="79"/>
  <c r="S15" i="79"/>
  <c r="S16" i="79"/>
  <c r="S17" i="79"/>
  <c r="S8" i="79"/>
  <c r="P8" i="79"/>
  <c r="P9" i="79"/>
  <c r="P10" i="79"/>
  <c r="P11" i="79"/>
  <c r="P12" i="79"/>
  <c r="P13" i="79"/>
  <c r="P14" i="79"/>
  <c r="P15" i="79"/>
  <c r="P16" i="79"/>
  <c r="P17" i="79"/>
  <c r="O8" i="79"/>
  <c r="O9" i="79"/>
  <c r="O10" i="79"/>
  <c r="O11" i="79"/>
  <c r="O12" i="79"/>
  <c r="O13" i="79"/>
  <c r="O14" i="79"/>
  <c r="O15" i="79"/>
  <c r="O16" i="79"/>
  <c r="O17" i="79"/>
  <c r="N8" i="79"/>
  <c r="N9" i="79"/>
  <c r="N10" i="79"/>
  <c r="N11" i="79"/>
  <c r="N12" i="79"/>
  <c r="N13" i="79"/>
  <c r="N14" i="79"/>
  <c r="N15" i="79"/>
  <c r="N16" i="79"/>
  <c r="N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H7" i="78"/>
  <c r="H12" i="78" s="1"/>
  <c r="I7" i="78"/>
  <c r="I12" i="78" s="1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L13" i="76"/>
  <c r="L14" i="76"/>
  <c r="L15" i="76"/>
  <c r="K8" i="76"/>
  <c r="K10" i="76"/>
  <c r="K11" i="76"/>
  <c r="K12" i="76"/>
  <c r="K13" i="76"/>
  <c r="K14" i="76"/>
  <c r="K15" i="76"/>
  <c r="J8" i="76"/>
  <c r="J10" i="76"/>
  <c r="J11" i="76"/>
  <c r="J12" i="76"/>
  <c r="J13" i="76"/>
  <c r="J14" i="76"/>
  <c r="J15" i="76"/>
  <c r="F8" i="76"/>
  <c r="F7" i="76" s="1"/>
  <c r="F10" i="76"/>
  <c r="F11" i="76"/>
  <c r="F12" i="76"/>
  <c r="F13" i="76"/>
  <c r="F14" i="76"/>
  <c r="F15" i="76"/>
  <c r="E6" i="77"/>
  <c r="G6" i="77"/>
  <c r="H6" i="77"/>
  <c r="I6" i="77"/>
  <c r="D6" i="77"/>
  <c r="L7" i="77"/>
  <c r="L8" i="77"/>
  <c r="L9" i="77"/>
  <c r="L10" i="77"/>
  <c r="L11" i="77"/>
  <c r="L12" i="77"/>
  <c r="K7" i="77"/>
  <c r="K8" i="77"/>
  <c r="K9" i="77"/>
  <c r="K10" i="77"/>
  <c r="K11" i="77"/>
  <c r="K12" i="77"/>
  <c r="J7" i="77"/>
  <c r="J8" i="77"/>
  <c r="J9" i="77"/>
  <c r="J10" i="77"/>
  <c r="J11" i="77"/>
  <c r="J12" i="77"/>
  <c r="F7" i="77"/>
  <c r="F8" i="77"/>
  <c r="F9" i="77"/>
  <c r="F10" i="77"/>
  <c r="F11" i="77"/>
  <c r="F12" i="77"/>
  <c r="I7" i="75"/>
  <c r="I26" i="75" s="1"/>
  <c r="K7" i="75"/>
  <c r="L7" i="75"/>
  <c r="L26" i="75" s="1"/>
  <c r="M7" i="75"/>
  <c r="M26" i="75" s="1"/>
  <c r="H7" i="75"/>
  <c r="H26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J24" i="75"/>
  <c r="J25" i="75"/>
  <c r="E7" i="74"/>
  <c r="E13" i="74" s="1"/>
  <c r="G7" i="74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I7" i="71"/>
  <c r="I15" i="71" s="1"/>
  <c r="K7" i="71"/>
  <c r="K15" i="71" s="1"/>
  <c r="L7" i="71"/>
  <c r="L15" i="71" s="1"/>
  <c r="M7" i="71"/>
  <c r="M15" i="71" s="1"/>
  <c r="H7" i="71"/>
  <c r="H15" i="71" s="1"/>
  <c r="S9" i="71"/>
  <c r="S10" i="71"/>
  <c r="S11" i="71"/>
  <c r="S12" i="71"/>
  <c r="S13" i="71"/>
  <c r="S14" i="71"/>
  <c r="S8" i="71"/>
  <c r="P8" i="71"/>
  <c r="P9" i="71"/>
  <c r="P10" i="71"/>
  <c r="P11" i="71"/>
  <c r="P12" i="71"/>
  <c r="P13" i="71"/>
  <c r="P14" i="71"/>
  <c r="O8" i="71"/>
  <c r="O9" i="71"/>
  <c r="O10" i="71"/>
  <c r="O11" i="71"/>
  <c r="O12" i="71"/>
  <c r="O13" i="71"/>
  <c r="O14" i="71"/>
  <c r="N8" i="71"/>
  <c r="N9" i="71"/>
  <c r="N10" i="71"/>
  <c r="N11" i="71"/>
  <c r="N12" i="71"/>
  <c r="N13" i="71"/>
  <c r="N14" i="71"/>
  <c r="J8" i="71"/>
  <c r="J9" i="71"/>
  <c r="J10" i="71"/>
  <c r="J11" i="71"/>
  <c r="J12" i="71"/>
  <c r="J13" i="71"/>
  <c r="J14" i="71"/>
  <c r="E7" i="70"/>
  <c r="E12" i="70" s="1"/>
  <c r="G7" i="70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6" i="67" s="1"/>
  <c r="K7" i="67"/>
  <c r="L7" i="67"/>
  <c r="L16" i="67" s="1"/>
  <c r="M7" i="67"/>
  <c r="M16" i="67" s="1"/>
  <c r="H7" i="67"/>
  <c r="H16" i="67" s="1"/>
  <c r="S9" i="67"/>
  <c r="S10" i="67"/>
  <c r="S11" i="67"/>
  <c r="S12" i="67"/>
  <c r="S13" i="67"/>
  <c r="S14" i="67"/>
  <c r="S15" i="67"/>
  <c r="S8" i="67"/>
  <c r="P8" i="67"/>
  <c r="P9" i="67"/>
  <c r="P10" i="67"/>
  <c r="P11" i="67"/>
  <c r="P12" i="67"/>
  <c r="P13" i="67"/>
  <c r="P14" i="67"/>
  <c r="P15" i="67"/>
  <c r="O8" i="67"/>
  <c r="O9" i="67"/>
  <c r="O10" i="67"/>
  <c r="O11" i="67"/>
  <c r="O12" i="67"/>
  <c r="O13" i="67"/>
  <c r="O14" i="67"/>
  <c r="O15" i="67"/>
  <c r="N8" i="67"/>
  <c r="N9" i="67"/>
  <c r="N10" i="67"/>
  <c r="N11" i="67"/>
  <c r="N12" i="67"/>
  <c r="N13" i="67"/>
  <c r="N14" i="67"/>
  <c r="N15" i="67"/>
  <c r="J8" i="67"/>
  <c r="J9" i="67"/>
  <c r="J10" i="67"/>
  <c r="J11" i="67"/>
  <c r="J12" i="67"/>
  <c r="J13" i="67"/>
  <c r="J14" i="67"/>
  <c r="J15" i="67"/>
  <c r="E7" i="66"/>
  <c r="E11" i="66" s="1"/>
  <c r="G7" i="66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F8" i="64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5" i="63" s="1"/>
  <c r="K7" i="63"/>
  <c r="L7" i="63"/>
  <c r="L15" i="63" s="1"/>
  <c r="M7" i="63"/>
  <c r="M15" i="63" s="1"/>
  <c r="H7" i="63"/>
  <c r="H15" i="63" s="1"/>
  <c r="S9" i="63"/>
  <c r="S10" i="63"/>
  <c r="S11" i="63"/>
  <c r="S12" i="63"/>
  <c r="S13" i="63"/>
  <c r="S14" i="63"/>
  <c r="S8" i="63"/>
  <c r="P8" i="63"/>
  <c r="P9" i="63"/>
  <c r="P10" i="63"/>
  <c r="P11" i="63"/>
  <c r="P12" i="63"/>
  <c r="P13" i="63"/>
  <c r="P14" i="63"/>
  <c r="O8" i="63"/>
  <c r="O9" i="63"/>
  <c r="O10" i="63"/>
  <c r="O11" i="63"/>
  <c r="O12" i="63"/>
  <c r="O13" i="63"/>
  <c r="O14" i="63"/>
  <c r="N8" i="63"/>
  <c r="N9" i="63"/>
  <c r="N10" i="63"/>
  <c r="N11" i="63"/>
  <c r="N12" i="63"/>
  <c r="N13" i="63"/>
  <c r="N14" i="63"/>
  <c r="J8" i="63"/>
  <c r="J9" i="63"/>
  <c r="J10" i="63"/>
  <c r="J11" i="63"/>
  <c r="J12" i="63"/>
  <c r="J13" i="63"/>
  <c r="J14" i="63"/>
  <c r="E7" i="62"/>
  <c r="E10" i="62" s="1"/>
  <c r="G7" i="62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9" i="62"/>
  <c r="E9" i="60"/>
  <c r="G9" i="60"/>
  <c r="H9" i="60"/>
  <c r="I9" i="60"/>
  <c r="D9" i="60"/>
  <c r="E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9" i="59" s="1"/>
  <c r="K7" i="59"/>
  <c r="L7" i="59"/>
  <c r="L19" i="59" s="1"/>
  <c r="M7" i="59"/>
  <c r="M19" i="59" s="1"/>
  <c r="H7" i="59"/>
  <c r="H19" i="59" s="1"/>
  <c r="S9" i="59"/>
  <c r="S10" i="59"/>
  <c r="S11" i="59"/>
  <c r="S12" i="59"/>
  <c r="S13" i="59"/>
  <c r="S14" i="59"/>
  <c r="S15" i="59"/>
  <c r="S16" i="59"/>
  <c r="S17" i="59"/>
  <c r="S18" i="59"/>
  <c r="S8" i="59"/>
  <c r="P8" i="59"/>
  <c r="P9" i="59"/>
  <c r="P10" i="59"/>
  <c r="P11" i="59"/>
  <c r="P12" i="59"/>
  <c r="P13" i="59"/>
  <c r="P14" i="59"/>
  <c r="P15" i="59"/>
  <c r="P16" i="59"/>
  <c r="P17" i="59"/>
  <c r="P18" i="59"/>
  <c r="O8" i="59"/>
  <c r="O9" i="59"/>
  <c r="O10" i="59"/>
  <c r="O11" i="59"/>
  <c r="O12" i="59"/>
  <c r="O13" i="59"/>
  <c r="O14" i="59"/>
  <c r="O15" i="59"/>
  <c r="O16" i="59"/>
  <c r="O17" i="59"/>
  <c r="O18" i="59"/>
  <c r="N8" i="59"/>
  <c r="N9" i="59"/>
  <c r="N10" i="59"/>
  <c r="N11" i="59"/>
  <c r="N12" i="59"/>
  <c r="N13" i="59"/>
  <c r="N14" i="59"/>
  <c r="N15" i="59"/>
  <c r="N16" i="59"/>
  <c r="N17" i="59"/>
  <c r="N18" i="59"/>
  <c r="J8" i="59"/>
  <c r="J9" i="59"/>
  <c r="J10" i="59"/>
  <c r="J11" i="59"/>
  <c r="J12" i="59"/>
  <c r="J13" i="59"/>
  <c r="J14" i="59"/>
  <c r="J15" i="59"/>
  <c r="J16" i="59"/>
  <c r="J17" i="59"/>
  <c r="J18" i="59"/>
  <c r="E7" i="58"/>
  <c r="E11" i="58" s="1"/>
  <c r="G7" i="58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8" i="55" s="1"/>
  <c r="K7" i="55"/>
  <c r="K18" i="55" s="1"/>
  <c r="L7" i="55"/>
  <c r="L18" i="55" s="1"/>
  <c r="M7" i="55"/>
  <c r="M18" i="55" s="1"/>
  <c r="H7" i="55"/>
  <c r="H18" i="55" s="1"/>
  <c r="S9" i="55"/>
  <c r="S10" i="55"/>
  <c r="S11" i="55"/>
  <c r="S12" i="55"/>
  <c r="S13" i="55"/>
  <c r="S14" i="55"/>
  <c r="S15" i="55"/>
  <c r="S16" i="55"/>
  <c r="S17" i="55"/>
  <c r="S8" i="55"/>
  <c r="P8" i="55"/>
  <c r="P9" i="55"/>
  <c r="P10" i="55"/>
  <c r="P11" i="55"/>
  <c r="P12" i="55"/>
  <c r="P13" i="55"/>
  <c r="P14" i="55"/>
  <c r="P15" i="55"/>
  <c r="P16" i="55"/>
  <c r="P17" i="55"/>
  <c r="O8" i="55"/>
  <c r="O9" i="55"/>
  <c r="O10" i="55"/>
  <c r="O11" i="55"/>
  <c r="O12" i="55"/>
  <c r="O13" i="55"/>
  <c r="O14" i="55"/>
  <c r="O15" i="55"/>
  <c r="O16" i="55"/>
  <c r="O17" i="55"/>
  <c r="N8" i="55"/>
  <c r="N9" i="55"/>
  <c r="N10" i="55"/>
  <c r="N11" i="55"/>
  <c r="N12" i="55"/>
  <c r="N13" i="55"/>
  <c r="N14" i="55"/>
  <c r="N15" i="55"/>
  <c r="N16" i="55"/>
  <c r="N17" i="55"/>
  <c r="J8" i="55"/>
  <c r="J9" i="55"/>
  <c r="J10" i="55"/>
  <c r="J11" i="55"/>
  <c r="J12" i="55"/>
  <c r="J13" i="55"/>
  <c r="J14" i="55"/>
  <c r="J15" i="55"/>
  <c r="J16" i="55"/>
  <c r="J17" i="55"/>
  <c r="E7" i="54"/>
  <c r="E11" i="54" s="1"/>
  <c r="G7" i="54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K8" i="52"/>
  <c r="K9" i="52"/>
  <c r="K11" i="52"/>
  <c r="K12" i="52"/>
  <c r="K13" i="52"/>
  <c r="K14" i="52"/>
  <c r="K15" i="52"/>
  <c r="K16" i="52"/>
  <c r="K17" i="52"/>
  <c r="K18" i="52"/>
  <c r="J8" i="52"/>
  <c r="J9" i="52"/>
  <c r="J11" i="52"/>
  <c r="J12" i="52"/>
  <c r="J13" i="52"/>
  <c r="J14" i="52"/>
  <c r="J15" i="52"/>
  <c r="J16" i="52"/>
  <c r="J17" i="52"/>
  <c r="J18" i="52"/>
  <c r="F8" i="52"/>
  <c r="F9" i="52"/>
  <c r="F11" i="52"/>
  <c r="F12" i="52"/>
  <c r="F13" i="52"/>
  <c r="F14" i="52"/>
  <c r="F15" i="52"/>
  <c r="F16" i="52"/>
  <c r="F17" i="52"/>
  <c r="F18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0" i="51" s="1"/>
  <c r="K7" i="51"/>
  <c r="K20" i="51" s="1"/>
  <c r="L7" i="51"/>
  <c r="L20" i="51" s="1"/>
  <c r="M7" i="51"/>
  <c r="M20" i="51" s="1"/>
  <c r="H7" i="51"/>
  <c r="H20" i="51" s="1"/>
  <c r="S9" i="51"/>
  <c r="S10" i="51"/>
  <c r="S11" i="51"/>
  <c r="S12" i="51"/>
  <c r="S13" i="51"/>
  <c r="S14" i="51"/>
  <c r="S15" i="51"/>
  <c r="S16" i="51"/>
  <c r="S17" i="51"/>
  <c r="S18" i="51"/>
  <c r="S19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E7" i="50"/>
  <c r="E14" i="50" s="1"/>
  <c r="G7" i="50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K8" i="48"/>
  <c r="K10" i="48"/>
  <c r="K11" i="48"/>
  <c r="K12" i="48"/>
  <c r="J8" i="48"/>
  <c r="J10" i="48"/>
  <c r="J11" i="48"/>
  <c r="J12" i="48"/>
  <c r="F8" i="48"/>
  <c r="F7" i="48" s="1"/>
  <c r="F10" i="48"/>
  <c r="F11" i="48"/>
  <c r="F12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L7" i="47"/>
  <c r="L21" i="47" s="1"/>
  <c r="M7" i="47"/>
  <c r="M21" i="47" s="1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7" i="43" s="1"/>
  <c r="K7" i="43"/>
  <c r="L7" i="43"/>
  <c r="L27" i="43" s="1"/>
  <c r="M7" i="43"/>
  <c r="M27" i="43" s="1"/>
  <c r="H7" i="43"/>
  <c r="H27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E7" i="42"/>
  <c r="E13" i="42" s="1"/>
  <c r="G7" i="42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L14" i="37"/>
  <c r="K7" i="37"/>
  <c r="K8" i="37"/>
  <c r="K9" i="37"/>
  <c r="K10" i="37"/>
  <c r="K11" i="37"/>
  <c r="K12" i="37"/>
  <c r="K13" i="37"/>
  <c r="K14" i="37"/>
  <c r="J7" i="37"/>
  <c r="J8" i="37"/>
  <c r="J9" i="37"/>
  <c r="J10" i="37"/>
  <c r="J11" i="37"/>
  <c r="J12" i="37"/>
  <c r="J13" i="37"/>
  <c r="J14" i="37"/>
  <c r="F7" i="37"/>
  <c r="F8" i="37"/>
  <c r="F9" i="37"/>
  <c r="F10" i="37"/>
  <c r="F11" i="37"/>
  <c r="F12" i="37"/>
  <c r="F13" i="37"/>
  <c r="F14" i="37"/>
  <c r="I7" i="35"/>
  <c r="I31" i="35" s="1"/>
  <c r="K7" i="35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E14" i="34" s="1"/>
  <c r="G7" i="34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10" i="32"/>
  <c r="K8" i="32"/>
  <c r="K10" i="32"/>
  <c r="J8" i="32"/>
  <c r="J10" i="32"/>
  <c r="F8" i="32"/>
  <c r="F7" i="32" s="1"/>
  <c r="F10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L15" i="33"/>
  <c r="K7" i="33"/>
  <c r="K8" i="33"/>
  <c r="K9" i="33"/>
  <c r="K10" i="33"/>
  <c r="K11" i="33"/>
  <c r="K12" i="33"/>
  <c r="K13" i="33"/>
  <c r="K14" i="33"/>
  <c r="K15" i="33"/>
  <c r="J7" i="33"/>
  <c r="J8" i="33"/>
  <c r="J9" i="33"/>
  <c r="J10" i="33"/>
  <c r="J11" i="33"/>
  <c r="J12" i="33"/>
  <c r="J13" i="33"/>
  <c r="J14" i="33"/>
  <c r="J15" i="33"/>
  <c r="F7" i="33"/>
  <c r="F8" i="33"/>
  <c r="F9" i="33"/>
  <c r="F10" i="33"/>
  <c r="F11" i="33"/>
  <c r="F12" i="33"/>
  <c r="F13" i="33"/>
  <c r="F14" i="33"/>
  <c r="F15" i="33"/>
  <c r="I7" i="31"/>
  <c r="I27" i="31" s="1"/>
  <c r="K7" i="31"/>
  <c r="K27" i="31" s="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E14" i="30" s="1"/>
  <c r="G7" i="30"/>
  <c r="H7" i="30"/>
  <c r="H14" i="30" s="1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K8" i="28"/>
  <c r="K10" i="28"/>
  <c r="K11" i="28"/>
  <c r="K12" i="28"/>
  <c r="K13" i="28"/>
  <c r="K14" i="28"/>
  <c r="K15" i="28"/>
  <c r="K16" i="28"/>
  <c r="K17" i="28"/>
  <c r="K18" i="28"/>
  <c r="J8" i="28"/>
  <c r="J10" i="28"/>
  <c r="J11" i="28"/>
  <c r="J12" i="28"/>
  <c r="J13" i="28"/>
  <c r="J14" i="28"/>
  <c r="J15" i="28"/>
  <c r="J16" i="28"/>
  <c r="J17" i="28"/>
  <c r="J18" i="28"/>
  <c r="F8" i="28"/>
  <c r="F7" i="28" s="1"/>
  <c r="F10" i="28"/>
  <c r="F11" i="28"/>
  <c r="F12" i="28"/>
  <c r="F13" i="28"/>
  <c r="F14" i="28"/>
  <c r="F15" i="28"/>
  <c r="F16" i="28"/>
  <c r="F17" i="28"/>
  <c r="F18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K16" i="27" s="1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G40" i="26" s="1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7" i="23" s="1"/>
  <c r="K7" i="23"/>
  <c r="K17" i="23" s="1"/>
  <c r="L7" i="23"/>
  <c r="L17" i="23" s="1"/>
  <c r="M7" i="23"/>
  <c r="M17" i="23" s="1"/>
  <c r="H7" i="23"/>
  <c r="H17" i="23" s="1"/>
  <c r="S9" i="23"/>
  <c r="S10" i="23"/>
  <c r="S11" i="23"/>
  <c r="S12" i="23"/>
  <c r="S13" i="23"/>
  <c r="S14" i="23"/>
  <c r="S15" i="23"/>
  <c r="S16" i="23"/>
  <c r="S8" i="23"/>
  <c r="P8" i="23"/>
  <c r="P9" i="23"/>
  <c r="P10" i="23"/>
  <c r="P11" i="23"/>
  <c r="P12" i="23"/>
  <c r="P13" i="23"/>
  <c r="P14" i="23"/>
  <c r="P15" i="23"/>
  <c r="P16" i="23"/>
  <c r="O8" i="23"/>
  <c r="O9" i="23"/>
  <c r="O10" i="23"/>
  <c r="O11" i="23"/>
  <c r="O12" i="23"/>
  <c r="O13" i="23"/>
  <c r="O14" i="23"/>
  <c r="O15" i="23"/>
  <c r="O16" i="23"/>
  <c r="N8" i="23"/>
  <c r="N9" i="23"/>
  <c r="N10" i="23"/>
  <c r="N11" i="23"/>
  <c r="N12" i="23"/>
  <c r="N13" i="23"/>
  <c r="N14" i="23"/>
  <c r="N15" i="23"/>
  <c r="N16" i="23"/>
  <c r="J8" i="23"/>
  <c r="J9" i="23"/>
  <c r="J10" i="23"/>
  <c r="J11" i="23"/>
  <c r="J12" i="23"/>
  <c r="J13" i="23"/>
  <c r="J14" i="23"/>
  <c r="J15" i="23"/>
  <c r="J16" i="23"/>
  <c r="E7" i="22"/>
  <c r="E27" i="22" s="1"/>
  <c r="G7" i="22"/>
  <c r="G27" i="22" s="1"/>
  <c r="H7" i="22"/>
  <c r="H27" i="22" s="1"/>
  <c r="I7" i="22"/>
  <c r="I27" i="22" s="1"/>
  <c r="D7" i="22"/>
  <c r="D27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6" i="19" s="1"/>
  <c r="K7" i="19"/>
  <c r="K16" i="19" s="1"/>
  <c r="L7" i="19"/>
  <c r="L16" i="19" s="1"/>
  <c r="M7" i="19"/>
  <c r="M16" i="19" s="1"/>
  <c r="H7" i="19"/>
  <c r="H16" i="19" s="1"/>
  <c r="S9" i="19"/>
  <c r="S10" i="19"/>
  <c r="S11" i="19"/>
  <c r="S12" i="19"/>
  <c r="S13" i="19"/>
  <c r="S14" i="19"/>
  <c r="S15" i="19"/>
  <c r="S8" i="19"/>
  <c r="P8" i="19"/>
  <c r="P9" i="19"/>
  <c r="P10" i="19"/>
  <c r="P11" i="19"/>
  <c r="P12" i="19"/>
  <c r="P13" i="19"/>
  <c r="P14" i="19"/>
  <c r="P15" i="19"/>
  <c r="O8" i="19"/>
  <c r="O9" i="19"/>
  <c r="O10" i="19"/>
  <c r="O11" i="19"/>
  <c r="O12" i="19"/>
  <c r="O13" i="19"/>
  <c r="O14" i="19"/>
  <c r="O15" i="19"/>
  <c r="N8" i="19"/>
  <c r="N9" i="19"/>
  <c r="N10" i="19"/>
  <c r="N11" i="19"/>
  <c r="N12" i="19"/>
  <c r="N13" i="19"/>
  <c r="N14" i="19"/>
  <c r="N15" i="19"/>
  <c r="J8" i="19"/>
  <c r="J9" i="19"/>
  <c r="J10" i="19"/>
  <c r="J11" i="19"/>
  <c r="J12" i="19"/>
  <c r="J13" i="19"/>
  <c r="J14" i="19"/>
  <c r="J15" i="19"/>
  <c r="E7" i="18"/>
  <c r="E18" i="18" s="1"/>
  <c r="G7" i="18"/>
  <c r="G18" i="18" s="1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K16" i="15" s="1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E29" i="10" s="1"/>
  <c r="G7" i="10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G26" i="6" s="1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3" i="3"/>
  <c r="G113" i="3"/>
  <c r="H113" i="3"/>
  <c r="I113" i="3"/>
  <c r="D113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6" i="97" l="1"/>
  <c r="F7" i="112"/>
  <c r="F7" i="8"/>
  <c r="F7" i="70"/>
  <c r="F12" i="70" s="1"/>
  <c r="F6" i="109"/>
  <c r="F28" i="124"/>
  <c r="F9" i="164"/>
  <c r="F7" i="180"/>
  <c r="F13" i="188"/>
  <c r="J7" i="199"/>
  <c r="J12" i="199" s="1"/>
  <c r="J7" i="231"/>
  <c r="J12" i="231" s="1"/>
  <c r="F7" i="250"/>
  <c r="F12" i="250" s="1"/>
  <c r="F7" i="306"/>
  <c r="F12" i="306" s="1"/>
  <c r="F7" i="308"/>
  <c r="F7" i="54"/>
  <c r="F11" i="54" s="1"/>
  <c r="F7" i="124"/>
  <c r="F7" i="168"/>
  <c r="F7" i="312"/>
  <c r="F7" i="156"/>
  <c r="F7" i="238"/>
  <c r="F12" i="238" s="1"/>
  <c r="F7" i="64"/>
  <c r="F7" i="130"/>
  <c r="F10" i="130" s="1"/>
  <c r="F9" i="132"/>
  <c r="F7" i="172"/>
  <c r="F7" i="212"/>
  <c r="F6" i="325"/>
  <c r="F7" i="116"/>
  <c r="F7" i="20"/>
  <c r="F7" i="38"/>
  <c r="F11" i="38" s="1"/>
  <c r="F7" i="58"/>
  <c r="F11" i="58" s="1"/>
  <c r="F7" i="66"/>
  <c r="F11" i="66" s="1"/>
  <c r="F7" i="110"/>
  <c r="F11" i="110" s="1"/>
  <c r="F7" i="138"/>
  <c r="F11" i="138" s="1"/>
  <c r="F6" i="5"/>
  <c r="F6" i="2"/>
  <c r="F7" i="6"/>
  <c r="F26" i="6" s="1"/>
  <c r="F7" i="3"/>
  <c r="F7" i="10"/>
  <c r="F29" i="10" s="1"/>
  <c r="J7" i="11"/>
  <c r="J16" i="11" s="1"/>
  <c r="F13" i="12"/>
  <c r="F6" i="21"/>
  <c r="J7" i="23"/>
  <c r="J17" i="23" s="1"/>
  <c r="F13" i="24"/>
  <c r="F7" i="26"/>
  <c r="F40" i="26" s="1"/>
  <c r="F9" i="28"/>
  <c r="J7" i="35"/>
  <c r="J31" i="35" s="1"/>
  <c r="F6" i="41"/>
  <c r="F13" i="44"/>
  <c r="F9" i="48"/>
  <c r="F7" i="52"/>
  <c r="F9" i="60"/>
  <c r="F6" i="65"/>
  <c r="F6" i="69"/>
  <c r="F6" i="81"/>
  <c r="F6" i="85"/>
  <c r="F7" i="84"/>
  <c r="F9" i="88"/>
  <c r="F7" i="94"/>
  <c r="F11" i="94" s="1"/>
  <c r="F7" i="100"/>
  <c r="F6" i="113"/>
  <c r="F7" i="114"/>
  <c r="F12" i="114" s="1"/>
  <c r="J7" i="115"/>
  <c r="J15" i="115" s="1"/>
  <c r="F6" i="125"/>
  <c r="J7" i="127"/>
  <c r="J44" i="127" s="1"/>
  <c r="J7" i="135"/>
  <c r="J11" i="135" s="1"/>
  <c r="F7" i="146"/>
  <c r="F11" i="146" s="1"/>
  <c r="F7" i="150"/>
  <c r="F12" i="150" s="1"/>
  <c r="F7" i="154"/>
  <c r="F10" i="154" s="1"/>
  <c r="J7" i="155"/>
  <c r="J17" i="155" s="1"/>
  <c r="F7" i="162"/>
  <c r="F11" i="162" s="1"/>
  <c r="J7" i="171"/>
  <c r="J17" i="171" s="1"/>
  <c r="F7" i="174"/>
  <c r="F13" i="174" s="1"/>
  <c r="F6" i="185"/>
  <c r="F12" i="184"/>
  <c r="F7" i="184"/>
  <c r="F7" i="188"/>
  <c r="F7" i="190"/>
  <c r="F12" i="190" s="1"/>
  <c r="J7" i="195"/>
  <c r="J19" i="195" s="1"/>
  <c r="F7" i="198"/>
  <c r="F10" i="198" s="1"/>
  <c r="F6" i="201"/>
  <c r="F7" i="202"/>
  <c r="F11" i="202" s="1"/>
  <c r="J7" i="203"/>
  <c r="J18" i="203" s="1"/>
  <c r="F9" i="208"/>
  <c r="F7" i="210"/>
  <c r="F12" i="210" s="1"/>
  <c r="J7" i="215"/>
  <c r="J13" i="215" s="1"/>
  <c r="F6" i="221"/>
  <c r="F6" i="229"/>
  <c r="F7" i="230"/>
  <c r="F10" i="230" s="1"/>
  <c r="F7" i="234"/>
  <c r="F11" i="234" s="1"/>
  <c r="J7" i="239"/>
  <c r="J16" i="239" s="1"/>
  <c r="J7" i="255"/>
  <c r="J20" i="255" s="1"/>
  <c r="F6" i="257"/>
  <c r="F6" i="261"/>
  <c r="J7" i="263"/>
  <c r="J19" i="263" s="1"/>
  <c r="F6" i="273"/>
  <c r="F7" i="274"/>
  <c r="F11" i="274" s="1"/>
  <c r="J7" i="275"/>
  <c r="J14" i="275" s="1"/>
  <c r="F10" i="276"/>
  <c r="J7" i="283"/>
  <c r="J19" i="283" s="1"/>
  <c r="F7" i="284"/>
  <c r="F7" i="286"/>
  <c r="F14" i="286" s="1"/>
  <c r="J7" i="295"/>
  <c r="J19" i="295" s="1"/>
  <c r="F7" i="298"/>
  <c r="F10" i="298" s="1"/>
  <c r="F11" i="300"/>
  <c r="F7" i="304"/>
  <c r="J7" i="311"/>
  <c r="J22" i="311" s="1"/>
  <c r="F6" i="313"/>
  <c r="F6" i="317"/>
  <c r="J7" i="327"/>
  <c r="J14" i="327" s="1"/>
  <c r="F6" i="333"/>
  <c r="F7" i="334"/>
  <c r="F19" i="334" s="1"/>
  <c r="J7" i="335"/>
  <c r="J30" i="335" s="1"/>
  <c r="J7" i="339"/>
  <c r="J15" i="339" s="1"/>
  <c r="F113" i="3"/>
  <c r="F12" i="4"/>
  <c r="F7" i="4"/>
  <c r="F6" i="9"/>
  <c r="F7" i="12"/>
  <c r="F7" i="14"/>
  <c r="F33" i="14" s="1"/>
  <c r="J7" i="15"/>
  <c r="J16" i="15" s="1"/>
  <c r="F12" i="16"/>
  <c r="F7" i="16"/>
  <c r="F7" i="22"/>
  <c r="F27" i="22" s="1"/>
  <c r="F7" i="24"/>
  <c r="J7" i="31"/>
  <c r="J27" i="31" s="1"/>
  <c r="F6" i="37"/>
  <c r="F7" i="36"/>
  <c r="F7" i="44"/>
  <c r="F6" i="49"/>
  <c r="F7" i="50"/>
  <c r="F14" i="50" s="1"/>
  <c r="F6" i="57"/>
  <c r="F9" i="56"/>
  <c r="F6" i="61"/>
  <c r="F7" i="62"/>
  <c r="F10" i="62" s="1"/>
  <c r="F7" i="74"/>
  <c r="F13" i="74" s="1"/>
  <c r="F6" i="77"/>
  <c r="F7" i="98"/>
  <c r="F10" i="98" s="1"/>
  <c r="F7" i="102"/>
  <c r="F11" i="102" s="1"/>
  <c r="F6" i="105"/>
  <c r="F7" i="104"/>
  <c r="J7" i="107"/>
  <c r="J53" i="107" s="1"/>
  <c r="J7" i="111"/>
  <c r="J13" i="111" s="1"/>
  <c r="F6" i="117"/>
  <c r="F7" i="122"/>
  <c r="F12" i="122" s="1"/>
  <c r="F7" i="126"/>
  <c r="F26" i="126" s="1"/>
  <c r="F9" i="128"/>
  <c r="J7" i="131"/>
  <c r="J17" i="131" s="1"/>
  <c r="F14" i="136"/>
  <c r="F7" i="142"/>
  <c r="F17" i="142" s="1"/>
  <c r="F6" i="145"/>
  <c r="J7" i="147"/>
  <c r="J23" i="147" s="1"/>
  <c r="F9" i="152"/>
  <c r="F6" i="157"/>
  <c r="F6" i="161"/>
  <c r="J7" i="163"/>
  <c r="J19" i="163" s="1"/>
  <c r="F6" i="165"/>
  <c r="F7" i="166"/>
  <c r="F13" i="166" s="1"/>
  <c r="F7" i="170"/>
  <c r="F11" i="170" s="1"/>
  <c r="F6" i="173"/>
  <c r="F9" i="176"/>
  <c r="F7" i="178"/>
  <c r="F12" i="178" s="1"/>
  <c r="F6" i="181"/>
  <c r="J7" i="187"/>
  <c r="J18" i="187" s="1"/>
  <c r="F6" i="189"/>
  <c r="F6" i="197"/>
  <c r="J7" i="207"/>
  <c r="J18" i="207" s="1"/>
  <c r="F6" i="213"/>
  <c r="F7" i="214"/>
  <c r="F11" i="214" s="1"/>
  <c r="F6" i="217"/>
  <c r="F7" i="216"/>
  <c r="F7" i="218"/>
  <c r="F18" i="218" s="1"/>
  <c r="F9" i="224"/>
  <c r="F9" i="228"/>
  <c r="J7" i="235"/>
  <c r="J15" i="235" s="1"/>
  <c r="F7" i="242"/>
  <c r="F11" i="242" s="1"/>
  <c r="J7" i="243"/>
  <c r="J18" i="243" s="1"/>
  <c r="F6" i="245"/>
  <c r="J7" i="247"/>
  <c r="J13" i="247" s="1"/>
  <c r="J7" i="251"/>
  <c r="J17" i="251" s="1"/>
  <c r="F6" i="253"/>
  <c r="J7" i="259"/>
  <c r="J21" i="259" s="1"/>
  <c r="F6" i="265"/>
  <c r="F7" i="266"/>
  <c r="F11" i="266" s="1"/>
  <c r="F7" i="270"/>
  <c r="F13" i="270" s="1"/>
  <c r="F6" i="277"/>
  <c r="F6" i="285"/>
  <c r="J7" i="287"/>
  <c r="J38" i="287" s="1"/>
  <c r="F7" i="294"/>
  <c r="F13" i="294" s="1"/>
  <c r="F6" i="301"/>
  <c r="F7" i="302"/>
  <c r="F11" i="302" s="1"/>
  <c r="J7" i="303"/>
  <c r="J18" i="303" s="1"/>
  <c r="F10" i="308"/>
  <c r="F7" i="314"/>
  <c r="F14" i="314" s="1"/>
  <c r="F7" i="318"/>
  <c r="F19" i="318" s="1"/>
  <c r="F6" i="321"/>
  <c r="F7" i="322"/>
  <c r="F11" i="322" s="1"/>
  <c r="F7" i="330"/>
  <c r="F11" i="330" s="1"/>
  <c r="F6" i="337"/>
  <c r="F6" i="13"/>
  <c r="J7" i="19"/>
  <c r="J16" i="19" s="1"/>
  <c r="F12" i="20"/>
  <c r="F7" i="34"/>
  <c r="F14" i="34" s="1"/>
  <c r="F7" i="42"/>
  <c r="F13" i="42" s="1"/>
  <c r="F6" i="45"/>
  <c r="F7" i="46"/>
  <c r="F17" i="46" s="1"/>
  <c r="F6" i="53"/>
  <c r="F10" i="52"/>
  <c r="F9" i="68"/>
  <c r="F6" i="73"/>
  <c r="F9" i="76"/>
  <c r="F7" i="78"/>
  <c r="F12" i="78" s="1"/>
  <c r="F14" i="84"/>
  <c r="F7" i="86"/>
  <c r="F14" i="86" s="1"/>
  <c r="F7" i="90"/>
  <c r="F14" i="90" s="1"/>
  <c r="F6" i="133"/>
  <c r="F6" i="137"/>
  <c r="J7" i="139"/>
  <c r="J18" i="139" s="1"/>
  <c r="J7" i="143"/>
  <c r="J17" i="143" s="1"/>
  <c r="F6" i="149"/>
  <c r="F9" i="148"/>
  <c r="F7" i="158"/>
  <c r="F15" i="158" s="1"/>
  <c r="J7" i="159"/>
  <c r="J26" i="159" s="1"/>
  <c r="F6" i="169"/>
  <c r="J7" i="175"/>
  <c r="J54" i="175" s="1"/>
  <c r="J7" i="179"/>
  <c r="J24" i="179" s="1"/>
  <c r="F7" i="182"/>
  <c r="F13" i="182" s="1"/>
  <c r="F7" i="186"/>
  <c r="F12" i="186" s="1"/>
  <c r="J7" i="191"/>
  <c r="J17" i="191" s="1"/>
  <c r="F7" i="194"/>
  <c r="F14" i="194" s="1"/>
  <c r="F6" i="205"/>
  <c r="F7" i="206"/>
  <c r="F12" i="206" s="1"/>
  <c r="F6" i="209"/>
  <c r="F9" i="220"/>
  <c r="F7" i="222"/>
  <c r="F12" i="222" s="1"/>
  <c r="J7" i="223"/>
  <c r="J23" i="223" s="1"/>
  <c r="F6" i="233"/>
  <c r="F6" i="241"/>
  <c r="F7" i="246"/>
  <c r="F11" i="246" s="1"/>
  <c r="F7" i="254"/>
  <c r="F11" i="254" s="1"/>
  <c r="F7" i="258"/>
  <c r="F11" i="258" s="1"/>
  <c r="J7" i="267"/>
  <c r="J15" i="267" s="1"/>
  <c r="F7" i="278"/>
  <c r="F15" i="278" s="1"/>
  <c r="J7" i="279"/>
  <c r="J30" i="279" s="1"/>
  <c r="J7" i="291"/>
  <c r="J18" i="291" s="1"/>
  <c r="J7" i="307"/>
  <c r="J18" i="307" s="1"/>
  <c r="F7" i="310"/>
  <c r="F13" i="310" s="1"/>
  <c r="F13" i="316"/>
  <c r="J7" i="331"/>
  <c r="J15" i="331" s="1"/>
  <c r="F7" i="338"/>
  <c r="F11" i="338" s="1"/>
  <c r="J7" i="343"/>
  <c r="J23" i="343" s="1"/>
  <c r="J7" i="7"/>
  <c r="J17" i="7" s="1"/>
  <c r="F12" i="8"/>
  <c r="F6" i="17"/>
  <c r="F7" i="18"/>
  <c r="F18" i="18" s="1"/>
  <c r="F6" i="25"/>
  <c r="F6" i="29"/>
  <c r="F7" i="30"/>
  <c r="F14" i="30" s="1"/>
  <c r="F6" i="33"/>
  <c r="F10" i="64"/>
  <c r="F9" i="72"/>
  <c r="F6" i="89"/>
  <c r="F6" i="93"/>
  <c r="F6" i="101"/>
  <c r="F10" i="104"/>
  <c r="F7" i="106"/>
  <c r="F20" i="106" s="1"/>
  <c r="F7" i="118"/>
  <c r="F14" i="118" s="1"/>
  <c r="J7" i="119"/>
  <c r="J25" i="119" s="1"/>
  <c r="F6" i="121"/>
  <c r="J7" i="123"/>
  <c r="J17" i="123" s="1"/>
  <c r="F6" i="129"/>
  <c r="F7" i="136"/>
  <c r="F6" i="141"/>
  <c r="J7" i="151"/>
  <c r="J18" i="151" s="1"/>
  <c r="F6" i="153"/>
  <c r="J7" i="167"/>
  <c r="J18" i="167" s="1"/>
  <c r="F10" i="172"/>
  <c r="F6" i="177"/>
  <c r="J7" i="183"/>
  <c r="J25" i="183" s="1"/>
  <c r="F6" i="193"/>
  <c r="J7" i="211"/>
  <c r="J22" i="211" s="1"/>
  <c r="F10" i="216"/>
  <c r="J7" i="219"/>
  <c r="J19" i="219" s="1"/>
  <c r="F6" i="225"/>
  <c r="F7" i="226"/>
  <c r="F14" i="226" s="1"/>
  <c r="J7" i="227"/>
  <c r="J21" i="227" s="1"/>
  <c r="J7" i="271"/>
  <c r="J18" i="271" s="1"/>
  <c r="F6" i="281"/>
  <c r="F6" i="305"/>
  <c r="F6" i="309"/>
  <c r="F11" i="312"/>
  <c r="J7" i="315"/>
  <c r="J23" i="315" s="1"/>
  <c r="F7" i="316"/>
  <c r="J7" i="319"/>
  <c r="J24" i="319" s="1"/>
  <c r="J7" i="323"/>
  <c r="J16" i="323" s="1"/>
  <c r="F7" i="326"/>
  <c r="F10" i="326" s="1"/>
  <c r="F7" i="342"/>
  <c r="F13" i="342" s="1"/>
  <c r="J7" i="103"/>
  <c r="J16" i="103" s="1"/>
  <c r="J7" i="99"/>
  <c r="J14" i="99" s="1"/>
  <c r="J7" i="95"/>
  <c r="J17" i="95" s="1"/>
  <c r="J7" i="91"/>
  <c r="J21" i="91" s="1"/>
  <c r="J7" i="87"/>
  <c r="J23" i="87" s="1"/>
  <c r="J7" i="83"/>
  <c r="J14" i="83" s="1"/>
  <c r="J7" i="79"/>
  <c r="J18" i="79" s="1"/>
  <c r="J7" i="75"/>
  <c r="J26" i="75" s="1"/>
  <c r="J7" i="71"/>
  <c r="J15" i="71" s="1"/>
  <c r="J7" i="67"/>
  <c r="J16" i="67" s="1"/>
  <c r="J7" i="63"/>
  <c r="J15" i="63" s="1"/>
  <c r="J7" i="59"/>
  <c r="J19" i="59" s="1"/>
  <c r="J7" i="55"/>
  <c r="J18" i="55" s="1"/>
  <c r="J7" i="51"/>
  <c r="J20" i="51" s="1"/>
  <c r="J7" i="47"/>
  <c r="J21" i="47" s="1"/>
  <c r="J7" i="43"/>
  <c r="J27" i="43" s="1"/>
  <c r="J7" i="39"/>
  <c r="J18" i="39" s="1"/>
  <c r="J7" i="27"/>
  <c r="J16" i="27" s="1"/>
  <c r="P23" i="343"/>
  <c r="N23" i="343"/>
  <c r="P7" i="343"/>
  <c r="N7" i="343"/>
  <c r="O7" i="343"/>
  <c r="J7" i="342"/>
  <c r="G13" i="342"/>
  <c r="L7" i="342"/>
  <c r="K7" i="342"/>
  <c r="K7" i="340"/>
  <c r="J7" i="340"/>
  <c r="L7" i="340"/>
  <c r="L6" i="341"/>
  <c r="J6" i="341"/>
  <c r="K6" i="341"/>
  <c r="O15" i="339"/>
  <c r="P15" i="339"/>
  <c r="N15" i="339"/>
  <c r="P7" i="339"/>
  <c r="N7" i="339"/>
  <c r="O7" i="339"/>
  <c r="K11" i="338"/>
  <c r="L11" i="338"/>
  <c r="J11" i="338"/>
  <c r="K7" i="338"/>
  <c r="L7" i="338"/>
  <c r="J7" i="338"/>
  <c r="J9" i="336"/>
  <c r="K9" i="336"/>
  <c r="K7" i="336"/>
  <c r="L9" i="336"/>
  <c r="L7" i="336"/>
  <c r="J7" i="336"/>
  <c r="L6" i="337"/>
  <c r="J6" i="337"/>
  <c r="K6" i="337"/>
  <c r="O30" i="335"/>
  <c r="N30" i="335"/>
  <c r="P30" i="335"/>
  <c r="P7" i="335"/>
  <c r="N7" i="335"/>
  <c r="O7" i="335"/>
  <c r="K19" i="334"/>
  <c r="L19" i="334"/>
  <c r="J19" i="334"/>
  <c r="K7" i="334"/>
  <c r="L7" i="334"/>
  <c r="J7" i="334"/>
  <c r="K9" i="332"/>
  <c r="J9" i="332"/>
  <c r="K7" i="332"/>
  <c r="L9" i="332"/>
  <c r="L7" i="332"/>
  <c r="J7" i="332"/>
  <c r="J6" i="333"/>
  <c r="K6" i="333"/>
  <c r="L6" i="333"/>
  <c r="O15" i="331"/>
  <c r="N15" i="331"/>
  <c r="P15" i="331"/>
  <c r="P7" i="331"/>
  <c r="N7" i="331"/>
  <c r="O7" i="331"/>
  <c r="K11" i="330"/>
  <c r="J11" i="330"/>
  <c r="L11" i="330"/>
  <c r="K7" i="330"/>
  <c r="L7" i="330"/>
  <c r="J7" i="330"/>
  <c r="J7" i="328"/>
  <c r="K7" i="328"/>
  <c r="L7" i="328"/>
  <c r="L6" i="329"/>
  <c r="K6" i="329"/>
  <c r="J6" i="329"/>
  <c r="O14" i="327"/>
  <c r="P14" i="327"/>
  <c r="N14" i="327"/>
  <c r="P7" i="327"/>
  <c r="N7" i="327"/>
  <c r="O7" i="327"/>
  <c r="K7" i="326"/>
  <c r="G10" i="326"/>
  <c r="L7" i="326"/>
  <c r="J7" i="326"/>
  <c r="K7" i="324"/>
  <c r="J7" i="324"/>
  <c r="L7" i="324"/>
  <c r="L6" i="325"/>
  <c r="J6" i="325"/>
  <c r="K6" i="325"/>
  <c r="O16" i="323"/>
  <c r="N16" i="323"/>
  <c r="P16" i="323"/>
  <c r="P7" i="323"/>
  <c r="N7" i="323"/>
  <c r="O7" i="323"/>
  <c r="K11" i="322"/>
  <c r="L11" i="322"/>
  <c r="J11" i="322"/>
  <c r="K7" i="322"/>
  <c r="L7" i="322"/>
  <c r="J7" i="322"/>
  <c r="L9" i="320"/>
  <c r="J9" i="320"/>
  <c r="K9" i="320"/>
  <c r="K7" i="320"/>
  <c r="J7" i="320"/>
  <c r="L7" i="320"/>
  <c r="J6" i="321"/>
  <c r="L6" i="321"/>
  <c r="K6" i="321"/>
  <c r="O24" i="319"/>
  <c r="N24" i="319"/>
  <c r="P24" i="319"/>
  <c r="P7" i="319"/>
  <c r="N7" i="319"/>
  <c r="O7" i="319"/>
  <c r="L7" i="318"/>
  <c r="K7" i="318"/>
  <c r="G19" i="318"/>
  <c r="J7" i="318"/>
  <c r="L7" i="316"/>
  <c r="L13" i="316"/>
  <c r="J13" i="316"/>
  <c r="K13" i="316"/>
  <c r="K7" i="316"/>
  <c r="J7" i="316"/>
  <c r="L6" i="317"/>
  <c r="J6" i="317"/>
  <c r="K6" i="317"/>
  <c r="O23" i="315"/>
  <c r="N23" i="315"/>
  <c r="P23" i="315"/>
  <c r="P7" i="315"/>
  <c r="N7" i="315"/>
  <c r="O7" i="315"/>
  <c r="L14" i="314"/>
  <c r="K14" i="314"/>
  <c r="J14" i="314"/>
  <c r="J7" i="314"/>
  <c r="K7" i="314"/>
  <c r="L7" i="314"/>
  <c r="J7" i="312"/>
  <c r="L11" i="312"/>
  <c r="K11" i="312"/>
  <c r="J11" i="312"/>
  <c r="L7" i="312"/>
  <c r="K7" i="312"/>
  <c r="K6" i="313"/>
  <c r="L6" i="313"/>
  <c r="J6" i="313"/>
  <c r="O22" i="311"/>
  <c r="P22" i="311"/>
  <c r="N22" i="311"/>
  <c r="P7" i="311"/>
  <c r="N7" i="311"/>
  <c r="O7" i="311"/>
  <c r="L13" i="310"/>
  <c r="K13" i="310"/>
  <c r="J13" i="310"/>
  <c r="K7" i="310"/>
  <c r="L7" i="310"/>
  <c r="J7" i="310"/>
  <c r="J7" i="308"/>
  <c r="L10" i="308"/>
  <c r="J10" i="308"/>
  <c r="K10" i="308"/>
  <c r="K7" i="308"/>
  <c r="L7" i="308"/>
  <c r="L6" i="309"/>
  <c r="K6" i="309"/>
  <c r="J6" i="309"/>
  <c r="O18" i="307"/>
  <c r="N18" i="307"/>
  <c r="P18" i="307"/>
  <c r="P7" i="307"/>
  <c r="N7" i="307"/>
  <c r="O7" i="307"/>
  <c r="K7" i="306"/>
  <c r="J7" i="306"/>
  <c r="G12" i="306"/>
  <c r="L7" i="306"/>
  <c r="L7" i="304"/>
  <c r="J7" i="304"/>
  <c r="K7" i="304"/>
  <c r="J6" i="305"/>
  <c r="L6" i="305"/>
  <c r="K6" i="305"/>
  <c r="O18" i="303"/>
  <c r="P18" i="303"/>
  <c r="N18" i="303"/>
  <c r="P7" i="303"/>
  <c r="N7" i="303"/>
  <c r="O7" i="303"/>
  <c r="L11" i="302"/>
  <c r="K11" i="302"/>
  <c r="J11" i="302"/>
  <c r="K7" i="302"/>
  <c r="L7" i="302"/>
  <c r="J7" i="302"/>
  <c r="L11" i="300"/>
  <c r="J11" i="300"/>
  <c r="K11" i="300"/>
  <c r="K7" i="300"/>
  <c r="L7" i="300"/>
  <c r="J7" i="300"/>
  <c r="L6" i="301"/>
  <c r="J6" i="301"/>
  <c r="K6" i="301"/>
  <c r="O12" i="299"/>
  <c r="P12" i="299"/>
  <c r="N12" i="299"/>
  <c r="P7" i="299"/>
  <c r="N7" i="299"/>
  <c r="O7" i="299"/>
  <c r="K10" i="298"/>
  <c r="J10" i="298"/>
  <c r="L10" i="298"/>
  <c r="L7" i="298"/>
  <c r="K7" i="298"/>
  <c r="J7" i="298"/>
  <c r="J7" i="296"/>
  <c r="K7" i="296"/>
  <c r="L7" i="296"/>
  <c r="L6" i="297"/>
  <c r="K6" i="297"/>
  <c r="J6" i="297"/>
  <c r="P7" i="295"/>
  <c r="N19" i="295"/>
  <c r="O19" i="295"/>
  <c r="P19" i="295"/>
  <c r="N7" i="295"/>
  <c r="O7" i="295"/>
  <c r="L13" i="294"/>
  <c r="J13" i="294"/>
  <c r="K13" i="294"/>
  <c r="K7" i="294"/>
  <c r="L7" i="294"/>
  <c r="J7" i="294"/>
  <c r="J7" i="292"/>
  <c r="K7" i="292"/>
  <c r="L7" i="292"/>
  <c r="L6" i="293"/>
  <c r="K6" i="293"/>
  <c r="J6" i="293"/>
  <c r="N18" i="291"/>
  <c r="O18" i="291"/>
  <c r="P18" i="291"/>
  <c r="P7" i="291"/>
  <c r="N7" i="291"/>
  <c r="O7" i="291"/>
  <c r="K7" i="290"/>
  <c r="J7" i="290"/>
  <c r="G12" i="290"/>
  <c r="L7" i="290"/>
  <c r="K7" i="288"/>
  <c r="J7" i="288"/>
  <c r="L7" i="288"/>
  <c r="L6" i="289"/>
  <c r="K6" i="289"/>
  <c r="J6" i="289"/>
  <c r="O38" i="287"/>
  <c r="N38" i="287"/>
  <c r="P38" i="287"/>
  <c r="P7" i="287"/>
  <c r="N7" i="287"/>
  <c r="O7" i="287"/>
  <c r="L14" i="286"/>
  <c r="K14" i="286"/>
  <c r="J14" i="286"/>
  <c r="J7" i="286"/>
  <c r="K7" i="286"/>
  <c r="L7" i="286"/>
  <c r="J7" i="284"/>
  <c r="L7" i="284"/>
  <c r="K7" i="284"/>
  <c r="L6" i="285"/>
  <c r="K6" i="285"/>
  <c r="J6" i="285"/>
  <c r="O19" i="283"/>
  <c r="N19" i="283"/>
  <c r="P19" i="283"/>
  <c r="P7" i="283"/>
  <c r="N7" i="283"/>
  <c r="O7" i="283"/>
  <c r="L11" i="282"/>
  <c r="J11" i="282"/>
  <c r="K11" i="282"/>
  <c r="K7" i="282"/>
  <c r="L7" i="282"/>
  <c r="J7" i="282"/>
  <c r="K7" i="280"/>
  <c r="J7" i="280"/>
  <c r="L7" i="280"/>
  <c r="L6" i="281"/>
  <c r="K6" i="281"/>
  <c r="J6" i="281"/>
  <c r="O30" i="279"/>
  <c r="N30" i="279"/>
  <c r="P30" i="279"/>
  <c r="P7" i="279"/>
  <c r="N7" i="279"/>
  <c r="O7" i="279"/>
  <c r="L15" i="278"/>
  <c r="K15" i="278"/>
  <c r="J15" i="278"/>
  <c r="L7" i="278"/>
  <c r="K7" i="278"/>
  <c r="J7" i="278"/>
  <c r="L10" i="276"/>
  <c r="J10" i="276"/>
  <c r="K10" i="276"/>
  <c r="J7" i="276"/>
  <c r="L7" i="276"/>
  <c r="K7" i="276"/>
  <c r="L6" i="277"/>
  <c r="K6" i="277"/>
  <c r="J6" i="277"/>
  <c r="O14" i="275"/>
  <c r="P14" i="275"/>
  <c r="N14" i="275"/>
  <c r="P7" i="275"/>
  <c r="N7" i="275"/>
  <c r="O7" i="275"/>
  <c r="J7" i="274"/>
  <c r="K7" i="274"/>
  <c r="G11" i="274"/>
  <c r="L7" i="274"/>
  <c r="J7" i="272"/>
  <c r="K7" i="272"/>
  <c r="L7" i="272"/>
  <c r="J6" i="273"/>
  <c r="L6" i="273"/>
  <c r="K6" i="273"/>
  <c r="P7" i="271"/>
  <c r="P18" i="271"/>
  <c r="N7" i="271"/>
  <c r="O7" i="271"/>
  <c r="N18" i="271"/>
  <c r="O18" i="271"/>
  <c r="K7" i="270"/>
  <c r="G13" i="270"/>
  <c r="J7" i="270"/>
  <c r="L7" i="270"/>
  <c r="K7" i="268"/>
  <c r="J7" i="268"/>
  <c r="L7" i="268"/>
  <c r="L6" i="269"/>
  <c r="K6" i="269"/>
  <c r="J6" i="269"/>
  <c r="O15" i="267"/>
  <c r="N15" i="267"/>
  <c r="P15" i="267"/>
  <c r="P7" i="267"/>
  <c r="N7" i="267"/>
  <c r="O7" i="267"/>
  <c r="L11" i="266"/>
  <c r="K11" i="266"/>
  <c r="J11" i="266"/>
  <c r="K7" i="266"/>
  <c r="L7" i="266"/>
  <c r="J7" i="266"/>
  <c r="J7" i="264"/>
  <c r="K7" i="264"/>
  <c r="L7" i="264"/>
  <c r="J6" i="265"/>
  <c r="L6" i="265"/>
  <c r="K6" i="265"/>
  <c r="O19" i="263"/>
  <c r="N19" i="263"/>
  <c r="P19" i="263"/>
  <c r="P7" i="263"/>
  <c r="N7" i="263"/>
  <c r="O7" i="263"/>
  <c r="J11" i="262"/>
  <c r="K11" i="262"/>
  <c r="L11" i="262"/>
  <c r="K7" i="262"/>
  <c r="L7" i="262"/>
  <c r="J7" i="262"/>
  <c r="J9" i="260"/>
  <c r="L9" i="260"/>
  <c r="K9" i="260"/>
  <c r="K7" i="260"/>
  <c r="J7" i="260"/>
  <c r="L7" i="260"/>
  <c r="L6" i="261"/>
  <c r="J6" i="261"/>
  <c r="K6" i="261"/>
  <c r="P7" i="259"/>
  <c r="P21" i="259"/>
  <c r="N7" i="259"/>
  <c r="O7" i="259"/>
  <c r="N21" i="259"/>
  <c r="O21" i="259"/>
  <c r="K11" i="258"/>
  <c r="L11" i="258"/>
  <c r="J11" i="258"/>
  <c r="K7" i="258"/>
  <c r="L7" i="258"/>
  <c r="J7" i="258"/>
  <c r="K7" i="256"/>
  <c r="L9" i="256"/>
  <c r="J9" i="256"/>
  <c r="K9" i="256"/>
  <c r="J7" i="256"/>
  <c r="L7" i="256"/>
  <c r="K6" i="257"/>
  <c r="L6" i="257"/>
  <c r="J6" i="257"/>
  <c r="O20" i="255"/>
  <c r="N20" i="255"/>
  <c r="P20" i="255"/>
  <c r="P7" i="255"/>
  <c r="N7" i="255"/>
  <c r="O7" i="255"/>
  <c r="K11" i="254"/>
  <c r="L11" i="254"/>
  <c r="J11" i="254"/>
  <c r="K7" i="254"/>
  <c r="L7" i="254"/>
  <c r="J7" i="254"/>
  <c r="J7" i="252"/>
  <c r="K7" i="252"/>
  <c r="L7" i="252"/>
  <c r="K6" i="253"/>
  <c r="L6" i="253"/>
  <c r="J6" i="253"/>
  <c r="O17" i="251"/>
  <c r="N17" i="251"/>
  <c r="P17" i="251"/>
  <c r="P7" i="251"/>
  <c r="N7" i="251"/>
  <c r="O7" i="251"/>
  <c r="J12" i="250"/>
  <c r="L12" i="250"/>
  <c r="K12" i="250"/>
  <c r="J7" i="250"/>
  <c r="K7" i="250"/>
  <c r="L7" i="250"/>
  <c r="J7" i="248"/>
  <c r="K7" i="248"/>
  <c r="L7" i="248"/>
  <c r="L6" i="249"/>
  <c r="J6" i="249"/>
  <c r="K6" i="249"/>
  <c r="O13" i="247"/>
  <c r="N13" i="247"/>
  <c r="P13" i="247"/>
  <c r="P7" i="247"/>
  <c r="N7" i="247"/>
  <c r="O7" i="247"/>
  <c r="L7" i="246"/>
  <c r="K7" i="246"/>
  <c r="G11" i="246"/>
  <c r="J7" i="246"/>
  <c r="J7" i="244"/>
  <c r="K7" i="244"/>
  <c r="L7" i="244"/>
  <c r="K6" i="245"/>
  <c r="L6" i="245"/>
  <c r="J6" i="245"/>
  <c r="O18" i="243"/>
  <c r="P18" i="243"/>
  <c r="N18" i="243"/>
  <c r="P7" i="243"/>
  <c r="N7" i="243"/>
  <c r="O7" i="243"/>
  <c r="L7" i="242"/>
  <c r="K7" i="242"/>
  <c r="G11" i="242"/>
  <c r="J7" i="242"/>
  <c r="J7" i="240"/>
  <c r="K7" i="240"/>
  <c r="L7" i="240"/>
  <c r="J6" i="241"/>
  <c r="L6" i="241"/>
  <c r="K6" i="241"/>
  <c r="O16" i="239"/>
  <c r="P16" i="239"/>
  <c r="N16" i="239"/>
  <c r="P7" i="239"/>
  <c r="N7" i="239"/>
  <c r="O7" i="239"/>
  <c r="J12" i="238"/>
  <c r="L12" i="238"/>
  <c r="K12" i="238"/>
  <c r="J7" i="238"/>
  <c r="L7" i="238"/>
  <c r="K7" i="238"/>
  <c r="J7" i="236"/>
  <c r="K7" i="236"/>
  <c r="L7" i="236"/>
  <c r="L6" i="237"/>
  <c r="K6" i="237"/>
  <c r="J6" i="237"/>
  <c r="O15" i="235"/>
  <c r="P15" i="235"/>
  <c r="N15" i="235"/>
  <c r="P7" i="235"/>
  <c r="N7" i="235"/>
  <c r="O7" i="235"/>
  <c r="L7" i="234"/>
  <c r="K7" i="234"/>
  <c r="G11" i="234"/>
  <c r="J7" i="234"/>
  <c r="K7" i="232"/>
  <c r="J7" i="232"/>
  <c r="L7" i="232"/>
  <c r="L6" i="233"/>
  <c r="J6" i="233"/>
  <c r="K6" i="233"/>
  <c r="P7" i="231"/>
  <c r="P12" i="231"/>
  <c r="N7" i="231"/>
  <c r="O7" i="231"/>
  <c r="N12" i="231"/>
  <c r="O12" i="231"/>
  <c r="K7" i="230"/>
  <c r="J7" i="230"/>
  <c r="G10" i="230"/>
  <c r="L7" i="230"/>
  <c r="J9" i="228"/>
  <c r="K9" i="228"/>
  <c r="K7" i="228"/>
  <c r="L9" i="228"/>
  <c r="L7" i="228"/>
  <c r="J7" i="228"/>
  <c r="L6" i="229"/>
  <c r="J6" i="229"/>
  <c r="K6" i="229"/>
  <c r="O21" i="227"/>
  <c r="N21" i="227"/>
  <c r="P21" i="227"/>
  <c r="P7" i="227"/>
  <c r="N7" i="227"/>
  <c r="O7" i="227"/>
  <c r="L14" i="226"/>
  <c r="K14" i="226"/>
  <c r="J14" i="226"/>
  <c r="J7" i="226"/>
  <c r="K7" i="226"/>
  <c r="L7" i="226"/>
  <c r="K9" i="224"/>
  <c r="L9" i="224"/>
  <c r="J9" i="224"/>
  <c r="K7" i="224"/>
  <c r="L7" i="224"/>
  <c r="J7" i="224"/>
  <c r="L6" i="225"/>
  <c r="J6" i="225"/>
  <c r="K6" i="225"/>
  <c r="O23" i="223"/>
  <c r="P23" i="223"/>
  <c r="N23" i="223"/>
  <c r="P7" i="223"/>
  <c r="N7" i="223"/>
  <c r="O7" i="223"/>
  <c r="L12" i="222"/>
  <c r="J12" i="222"/>
  <c r="K12" i="222"/>
  <c r="J7" i="222"/>
  <c r="K7" i="222"/>
  <c r="L7" i="222"/>
  <c r="L9" i="220"/>
  <c r="K9" i="220"/>
  <c r="J9" i="220"/>
  <c r="K7" i="220"/>
  <c r="L7" i="220"/>
  <c r="J7" i="220"/>
  <c r="L6" i="221"/>
  <c r="K6" i="221"/>
  <c r="J6" i="221"/>
  <c r="P7" i="219"/>
  <c r="O19" i="219"/>
  <c r="P19" i="219"/>
  <c r="N19" i="219"/>
  <c r="N7" i="219"/>
  <c r="O7" i="219"/>
  <c r="K7" i="218"/>
  <c r="G18" i="218"/>
  <c r="L7" i="218"/>
  <c r="J7" i="218"/>
  <c r="J7" i="216"/>
  <c r="L10" i="216"/>
  <c r="J10" i="216"/>
  <c r="K10" i="216"/>
  <c r="K7" i="216"/>
  <c r="L7" i="216"/>
  <c r="L6" i="217"/>
  <c r="K6" i="217"/>
  <c r="J6" i="217"/>
  <c r="O13" i="215"/>
  <c r="P13" i="215"/>
  <c r="N13" i="215"/>
  <c r="P7" i="215"/>
  <c r="N7" i="215"/>
  <c r="O7" i="215"/>
  <c r="J11" i="214"/>
  <c r="K11" i="214"/>
  <c r="L11" i="214"/>
  <c r="K7" i="214"/>
  <c r="L7" i="214"/>
  <c r="J7" i="214"/>
  <c r="L10" i="212"/>
  <c r="J10" i="212"/>
  <c r="K10" i="212"/>
  <c r="J7" i="212"/>
  <c r="L7" i="212"/>
  <c r="K7" i="212"/>
  <c r="J6" i="213"/>
  <c r="L6" i="213"/>
  <c r="K6" i="213"/>
  <c r="O22" i="211"/>
  <c r="P22" i="211"/>
  <c r="N22" i="211"/>
  <c r="P7" i="211"/>
  <c r="N7" i="211"/>
  <c r="O7" i="211"/>
  <c r="J12" i="210"/>
  <c r="K12" i="210"/>
  <c r="L12" i="210"/>
  <c r="J7" i="210"/>
  <c r="K7" i="210"/>
  <c r="L7" i="210"/>
  <c r="J7" i="208"/>
  <c r="L9" i="208"/>
  <c r="J9" i="208"/>
  <c r="K9" i="208"/>
  <c r="K7" i="208"/>
  <c r="L7" i="208"/>
  <c r="L6" i="209"/>
  <c r="J6" i="209"/>
  <c r="K6" i="209"/>
  <c r="P7" i="207"/>
  <c r="P18" i="207"/>
  <c r="N7" i="207"/>
  <c r="O7" i="207"/>
  <c r="N18" i="207"/>
  <c r="O18" i="207"/>
  <c r="J12" i="206"/>
  <c r="L12" i="206"/>
  <c r="K12" i="206"/>
  <c r="J7" i="206"/>
  <c r="L7" i="206"/>
  <c r="K7" i="206"/>
  <c r="K7" i="204"/>
  <c r="J7" i="204"/>
  <c r="L7" i="204"/>
  <c r="K6" i="205"/>
  <c r="L6" i="205"/>
  <c r="J6" i="205"/>
  <c r="P7" i="203"/>
  <c r="P18" i="203"/>
  <c r="N7" i="203"/>
  <c r="O7" i="203"/>
  <c r="N18" i="203"/>
  <c r="O18" i="203"/>
  <c r="J11" i="202"/>
  <c r="K11" i="202"/>
  <c r="L11" i="202"/>
  <c r="K7" i="202"/>
  <c r="L7" i="202"/>
  <c r="J7" i="202"/>
  <c r="J7" i="200"/>
  <c r="K7" i="200"/>
  <c r="L7" i="200"/>
  <c r="L6" i="201"/>
  <c r="J6" i="201"/>
  <c r="K6" i="201"/>
  <c r="O12" i="199"/>
  <c r="P7" i="199"/>
  <c r="N12" i="199"/>
  <c r="P12" i="199"/>
  <c r="N7" i="199"/>
  <c r="O7" i="199"/>
  <c r="L7" i="198"/>
  <c r="G10" i="198"/>
  <c r="K7" i="198"/>
  <c r="J7" i="198"/>
  <c r="J7" i="196"/>
  <c r="K7" i="196"/>
  <c r="L7" i="196"/>
  <c r="L6" i="197"/>
  <c r="J6" i="197"/>
  <c r="K6" i="197"/>
  <c r="O19" i="195"/>
  <c r="N19" i="195"/>
  <c r="P19" i="195"/>
  <c r="P7" i="195"/>
  <c r="N7" i="195"/>
  <c r="O7" i="195"/>
  <c r="L14" i="194"/>
  <c r="K14" i="194"/>
  <c r="J14" i="194"/>
  <c r="J7" i="194"/>
  <c r="K7" i="194"/>
  <c r="L7" i="194"/>
  <c r="J7" i="192"/>
  <c r="L7" i="192"/>
  <c r="K7" i="192"/>
  <c r="J6" i="193"/>
  <c r="K6" i="193"/>
  <c r="L6" i="193"/>
  <c r="O17" i="191"/>
  <c r="N17" i="191"/>
  <c r="P17" i="191"/>
  <c r="P7" i="191"/>
  <c r="N7" i="191"/>
  <c r="O7" i="191"/>
  <c r="K7" i="190"/>
  <c r="J7" i="190"/>
  <c r="G12" i="190"/>
  <c r="L7" i="190"/>
  <c r="K7" i="188"/>
  <c r="J13" i="188"/>
  <c r="K13" i="188"/>
  <c r="L13" i="188"/>
  <c r="L7" i="188"/>
  <c r="J7" i="188"/>
  <c r="K6" i="189"/>
  <c r="J6" i="189"/>
  <c r="L6" i="189"/>
  <c r="O18" i="187"/>
  <c r="N18" i="187"/>
  <c r="P18" i="187"/>
  <c r="P7" i="187"/>
  <c r="N7" i="187"/>
  <c r="O7" i="187"/>
  <c r="K12" i="186"/>
  <c r="J12" i="186"/>
  <c r="L12" i="186"/>
  <c r="J7" i="186"/>
  <c r="K7" i="186"/>
  <c r="L7" i="186"/>
  <c r="L12" i="184"/>
  <c r="K12" i="184"/>
  <c r="J12" i="184"/>
  <c r="L7" i="184"/>
  <c r="K7" i="184"/>
  <c r="J7" i="184"/>
  <c r="J6" i="185"/>
  <c r="K6" i="185"/>
  <c r="L6" i="185"/>
  <c r="O25" i="183"/>
  <c r="N25" i="183"/>
  <c r="P25" i="183"/>
  <c r="P7" i="183"/>
  <c r="N7" i="183"/>
  <c r="O7" i="183"/>
  <c r="J7" i="182"/>
  <c r="L7" i="182"/>
  <c r="K7" i="182"/>
  <c r="E13" i="182"/>
  <c r="L13" i="182" s="1"/>
  <c r="J7" i="180"/>
  <c r="L10" i="180"/>
  <c r="J10" i="180"/>
  <c r="K10" i="180"/>
  <c r="L7" i="180"/>
  <c r="K7" i="180"/>
  <c r="L6" i="181"/>
  <c r="K6" i="181"/>
  <c r="J6" i="181"/>
  <c r="O24" i="179"/>
  <c r="P24" i="179"/>
  <c r="N24" i="179"/>
  <c r="P7" i="179"/>
  <c r="N7" i="179"/>
  <c r="O7" i="179"/>
  <c r="K7" i="178"/>
  <c r="J7" i="178"/>
  <c r="G12" i="178"/>
  <c r="L7" i="178"/>
  <c r="K9" i="176"/>
  <c r="J9" i="176"/>
  <c r="L9" i="176"/>
  <c r="K7" i="176"/>
  <c r="L7" i="176"/>
  <c r="J7" i="176"/>
  <c r="L6" i="177"/>
  <c r="J6" i="177"/>
  <c r="K6" i="177"/>
  <c r="P7" i="175"/>
  <c r="P54" i="175"/>
  <c r="N7" i="175"/>
  <c r="O7" i="175"/>
  <c r="N54" i="175"/>
  <c r="O54" i="175"/>
  <c r="L13" i="174"/>
  <c r="J13" i="174"/>
  <c r="K13" i="174"/>
  <c r="L7" i="174"/>
  <c r="J7" i="174"/>
  <c r="K7" i="174"/>
  <c r="J10" i="172"/>
  <c r="J7" i="172"/>
  <c r="L10" i="172"/>
  <c r="K10" i="172"/>
  <c r="K7" i="172"/>
  <c r="L7" i="172"/>
  <c r="L6" i="173"/>
  <c r="K6" i="173"/>
  <c r="J6" i="173"/>
  <c r="P17" i="171"/>
  <c r="N7" i="171"/>
  <c r="O17" i="171"/>
  <c r="N17" i="171"/>
  <c r="O7" i="171"/>
  <c r="P7" i="171"/>
  <c r="K7" i="170"/>
  <c r="G11" i="170"/>
  <c r="J7" i="170"/>
  <c r="L7" i="170"/>
  <c r="L11" i="168"/>
  <c r="K11" i="168"/>
  <c r="J11" i="168"/>
  <c r="K7" i="168"/>
  <c r="J7" i="168"/>
  <c r="L7" i="168"/>
  <c r="K6" i="169"/>
  <c r="L6" i="169"/>
  <c r="J6" i="169"/>
  <c r="P18" i="167"/>
  <c r="N7" i="167"/>
  <c r="P7" i="167"/>
  <c r="O7" i="167"/>
  <c r="N18" i="167"/>
  <c r="O18" i="167"/>
  <c r="L13" i="166"/>
  <c r="K13" i="166"/>
  <c r="J13" i="166"/>
  <c r="J7" i="166"/>
  <c r="L7" i="166"/>
  <c r="K7" i="166"/>
  <c r="J7" i="164"/>
  <c r="J9" i="164"/>
  <c r="L9" i="164"/>
  <c r="K9" i="164"/>
  <c r="K7" i="164"/>
  <c r="L7" i="164"/>
  <c r="J6" i="165"/>
  <c r="L6" i="165"/>
  <c r="K6" i="165"/>
  <c r="P19" i="163"/>
  <c r="O19" i="163"/>
  <c r="N19" i="163"/>
  <c r="N7" i="163"/>
  <c r="O7" i="163"/>
  <c r="P7" i="163"/>
  <c r="L7" i="162"/>
  <c r="K7" i="162"/>
  <c r="G11" i="162"/>
  <c r="J7" i="162"/>
  <c r="J9" i="160"/>
  <c r="L9" i="160"/>
  <c r="J7" i="160"/>
  <c r="K9" i="160"/>
  <c r="L7" i="160"/>
  <c r="K7" i="160"/>
  <c r="K6" i="161"/>
  <c r="L6" i="161"/>
  <c r="J6" i="161"/>
  <c r="P26" i="159"/>
  <c r="N7" i="159"/>
  <c r="O26" i="159"/>
  <c r="N26" i="159"/>
  <c r="O7" i="159"/>
  <c r="P7" i="159"/>
  <c r="J7" i="158"/>
  <c r="L7" i="158"/>
  <c r="G15" i="158"/>
  <c r="K7" i="158"/>
  <c r="J7" i="156"/>
  <c r="J12" i="156"/>
  <c r="L12" i="156"/>
  <c r="L7" i="156"/>
  <c r="K7" i="156"/>
  <c r="K12" i="156"/>
  <c r="L6" i="157"/>
  <c r="K6" i="157"/>
  <c r="J6" i="157"/>
  <c r="N7" i="155"/>
  <c r="P17" i="155"/>
  <c r="O17" i="155"/>
  <c r="N17" i="155"/>
  <c r="O7" i="155"/>
  <c r="P7" i="155"/>
  <c r="J7" i="154"/>
  <c r="K7" i="154"/>
  <c r="G10" i="154"/>
  <c r="L7" i="154"/>
  <c r="K7" i="152"/>
  <c r="L9" i="152"/>
  <c r="K9" i="152"/>
  <c r="J9" i="152"/>
  <c r="L7" i="152"/>
  <c r="J7" i="152"/>
  <c r="K6" i="153"/>
  <c r="L6" i="153"/>
  <c r="J6" i="153"/>
  <c r="N7" i="151"/>
  <c r="P18" i="151"/>
  <c r="O18" i="151"/>
  <c r="N18" i="151"/>
  <c r="O7" i="151"/>
  <c r="P7" i="151"/>
  <c r="J12" i="150"/>
  <c r="L12" i="150"/>
  <c r="K12" i="150"/>
  <c r="J7" i="150"/>
  <c r="L7" i="150"/>
  <c r="K7" i="150"/>
  <c r="J9" i="148"/>
  <c r="L9" i="148"/>
  <c r="K9" i="148"/>
  <c r="J7" i="148"/>
  <c r="L7" i="148"/>
  <c r="K7" i="148"/>
  <c r="L6" i="149"/>
  <c r="K6" i="149"/>
  <c r="J6" i="149"/>
  <c r="N7" i="147"/>
  <c r="P23" i="147"/>
  <c r="O23" i="147"/>
  <c r="N23" i="147"/>
  <c r="O7" i="147"/>
  <c r="P7" i="147"/>
  <c r="J7" i="146"/>
  <c r="K7" i="146"/>
  <c r="G11" i="146"/>
  <c r="L7" i="146"/>
  <c r="J9" i="144"/>
  <c r="L9" i="144"/>
  <c r="K9" i="144"/>
  <c r="K7" i="144"/>
  <c r="L7" i="144"/>
  <c r="J7" i="144"/>
  <c r="J6" i="145"/>
  <c r="L6" i="145"/>
  <c r="K6" i="145"/>
  <c r="P17" i="143"/>
  <c r="O17" i="143"/>
  <c r="N17" i="143"/>
  <c r="N7" i="143"/>
  <c r="O7" i="143"/>
  <c r="P7" i="143"/>
  <c r="K7" i="142"/>
  <c r="G17" i="142"/>
  <c r="J7" i="142"/>
  <c r="L7" i="142"/>
  <c r="K7" i="140"/>
  <c r="J7" i="140"/>
  <c r="L7" i="140"/>
  <c r="L6" i="141"/>
  <c r="K6" i="141"/>
  <c r="J6" i="141"/>
  <c r="P18" i="139"/>
  <c r="N7" i="139"/>
  <c r="O18" i="139"/>
  <c r="N18" i="139"/>
  <c r="O7" i="139"/>
  <c r="P7" i="139"/>
  <c r="L7" i="138"/>
  <c r="K7" i="138"/>
  <c r="G11" i="138"/>
  <c r="J7" i="138"/>
  <c r="J14" i="136"/>
  <c r="K14" i="136"/>
  <c r="L14" i="136"/>
  <c r="K7" i="136"/>
  <c r="L7" i="136"/>
  <c r="J7" i="136"/>
  <c r="K6" i="137"/>
  <c r="J6" i="137"/>
  <c r="L6" i="137"/>
  <c r="O7" i="135"/>
  <c r="P11" i="135"/>
  <c r="N11" i="135"/>
  <c r="O11" i="135"/>
  <c r="N7" i="135"/>
  <c r="P7" i="135"/>
  <c r="K7" i="134"/>
  <c r="G9" i="134"/>
  <c r="J7" i="134"/>
  <c r="L7" i="134"/>
  <c r="J9" i="132"/>
  <c r="J7" i="132"/>
  <c r="L9" i="132"/>
  <c r="K9" i="132"/>
  <c r="L7" i="132"/>
  <c r="K7" i="132"/>
  <c r="L6" i="133"/>
  <c r="J6" i="133"/>
  <c r="K6" i="133"/>
  <c r="N7" i="131"/>
  <c r="P17" i="131"/>
  <c r="O17" i="131"/>
  <c r="N17" i="131"/>
  <c r="O7" i="131"/>
  <c r="P7" i="131"/>
  <c r="L7" i="130"/>
  <c r="G10" i="130"/>
  <c r="K7" i="130"/>
  <c r="J7" i="130"/>
  <c r="J7" i="128"/>
  <c r="J9" i="128"/>
  <c r="K9" i="128"/>
  <c r="L9" i="128"/>
  <c r="K7" i="128"/>
  <c r="L7" i="128"/>
  <c r="J6" i="129"/>
  <c r="L6" i="129"/>
  <c r="K6" i="129"/>
  <c r="N7" i="127"/>
  <c r="P44" i="127"/>
  <c r="O44" i="127"/>
  <c r="N44" i="127"/>
  <c r="O7" i="127"/>
  <c r="P7" i="127"/>
  <c r="L7" i="126"/>
  <c r="G26" i="126"/>
  <c r="K7" i="126"/>
  <c r="J7" i="126"/>
  <c r="K28" i="124"/>
  <c r="J28" i="124"/>
  <c r="L28" i="124"/>
  <c r="L7" i="124"/>
  <c r="J7" i="124"/>
  <c r="K7" i="124"/>
  <c r="L6" i="125"/>
  <c r="K6" i="125"/>
  <c r="J6" i="125"/>
  <c r="N17" i="123"/>
  <c r="P17" i="123"/>
  <c r="N7" i="123"/>
  <c r="O17" i="123"/>
  <c r="O7" i="123"/>
  <c r="P7" i="123"/>
  <c r="K7" i="122"/>
  <c r="J7" i="122"/>
  <c r="G12" i="122"/>
  <c r="L7" i="122"/>
  <c r="J7" i="120"/>
  <c r="K7" i="120"/>
  <c r="L7" i="120"/>
  <c r="K6" i="121"/>
  <c r="L6" i="121"/>
  <c r="J6" i="121"/>
  <c r="N7" i="119"/>
  <c r="P25" i="119"/>
  <c r="O25" i="119"/>
  <c r="N25" i="119"/>
  <c r="O7" i="119"/>
  <c r="P7" i="119"/>
  <c r="L14" i="118"/>
  <c r="K14" i="118"/>
  <c r="J14" i="118"/>
  <c r="J7" i="118"/>
  <c r="K7" i="118"/>
  <c r="L7" i="118"/>
  <c r="L7" i="116"/>
  <c r="L52" i="116"/>
  <c r="J7" i="116"/>
  <c r="K7" i="116"/>
  <c r="J52" i="116"/>
  <c r="K52" i="116"/>
  <c r="L6" i="117"/>
  <c r="J6" i="117"/>
  <c r="K6" i="117"/>
  <c r="N7" i="115"/>
  <c r="N15" i="115"/>
  <c r="P15" i="115"/>
  <c r="O15" i="115"/>
  <c r="O7" i="115"/>
  <c r="P7" i="115"/>
  <c r="J12" i="114"/>
  <c r="L12" i="114"/>
  <c r="K12" i="114"/>
  <c r="J7" i="114"/>
  <c r="K7" i="114"/>
  <c r="L7" i="114"/>
  <c r="J7" i="112"/>
  <c r="J10" i="112"/>
  <c r="L10" i="112"/>
  <c r="K10" i="112"/>
  <c r="K7" i="112"/>
  <c r="L7" i="112"/>
  <c r="L6" i="113"/>
  <c r="K6" i="113"/>
  <c r="J6" i="113"/>
  <c r="P13" i="111"/>
  <c r="O13" i="111"/>
  <c r="N13" i="111"/>
  <c r="N7" i="111"/>
  <c r="P7" i="111"/>
  <c r="O7" i="111"/>
  <c r="L7" i="110"/>
  <c r="G11" i="110"/>
  <c r="K7" i="110"/>
  <c r="J7" i="110"/>
  <c r="J7" i="108"/>
  <c r="K7" i="108"/>
  <c r="L7" i="108"/>
  <c r="L6" i="109"/>
  <c r="J6" i="109"/>
  <c r="K6" i="109"/>
  <c r="N7" i="107"/>
  <c r="P53" i="107"/>
  <c r="O53" i="107"/>
  <c r="N53" i="107"/>
  <c r="O7" i="107"/>
  <c r="P7" i="107"/>
  <c r="K7" i="106"/>
  <c r="J7" i="106"/>
  <c r="G20" i="106"/>
  <c r="L7" i="106"/>
  <c r="J10" i="104"/>
  <c r="J7" i="104"/>
  <c r="L10" i="104"/>
  <c r="K10" i="104"/>
  <c r="K7" i="104"/>
  <c r="L7" i="104"/>
  <c r="L6" i="105"/>
  <c r="K6" i="105"/>
  <c r="J6" i="105"/>
  <c r="P16" i="103"/>
  <c r="O16" i="103"/>
  <c r="N16" i="103"/>
  <c r="N7" i="103"/>
  <c r="O7" i="103"/>
  <c r="P7" i="103"/>
  <c r="J7" i="102"/>
  <c r="G11" i="102"/>
  <c r="L7" i="102"/>
  <c r="K7" i="102"/>
  <c r="J7" i="100"/>
  <c r="L10" i="100"/>
  <c r="K10" i="100"/>
  <c r="J10" i="100"/>
  <c r="L7" i="100"/>
  <c r="K7" i="100"/>
  <c r="K6" i="101"/>
  <c r="L6" i="101"/>
  <c r="J6" i="101"/>
  <c r="P7" i="99"/>
  <c r="N7" i="99"/>
  <c r="O7" i="99"/>
  <c r="K14" i="99"/>
  <c r="L7" i="98"/>
  <c r="G10" i="98"/>
  <c r="K7" i="98"/>
  <c r="J7" i="98"/>
  <c r="J9" i="96"/>
  <c r="L9" i="96"/>
  <c r="K9" i="96"/>
  <c r="K7" i="96"/>
  <c r="L7" i="96"/>
  <c r="J7" i="96"/>
  <c r="J6" i="97"/>
  <c r="L6" i="97"/>
  <c r="K6" i="97"/>
  <c r="P17" i="95"/>
  <c r="O17" i="95"/>
  <c r="N17" i="95"/>
  <c r="N7" i="95"/>
  <c r="O7" i="95"/>
  <c r="P7" i="95"/>
  <c r="J11" i="94"/>
  <c r="K11" i="94"/>
  <c r="L11" i="94"/>
  <c r="K7" i="94"/>
  <c r="L7" i="94"/>
  <c r="J7" i="94"/>
  <c r="J7" i="92"/>
  <c r="K7" i="92"/>
  <c r="L7" i="92"/>
  <c r="K6" i="93"/>
  <c r="L6" i="93"/>
  <c r="J6" i="93"/>
  <c r="N7" i="91"/>
  <c r="O7" i="91"/>
  <c r="P7" i="91"/>
  <c r="K21" i="91"/>
  <c r="K14" i="90"/>
  <c r="J14" i="90"/>
  <c r="L14" i="90"/>
  <c r="L7" i="90"/>
  <c r="J7" i="88"/>
  <c r="J7" i="90"/>
  <c r="K7" i="90"/>
  <c r="J9" i="88"/>
  <c r="K9" i="88"/>
  <c r="K7" i="88"/>
  <c r="L9" i="88"/>
  <c r="L7" i="88"/>
  <c r="J6" i="89"/>
  <c r="L6" i="89"/>
  <c r="K6" i="89"/>
  <c r="N7" i="87"/>
  <c r="P7" i="87"/>
  <c r="K23" i="87"/>
  <c r="O7" i="87"/>
  <c r="L14" i="86"/>
  <c r="K14" i="86"/>
  <c r="J14" i="86"/>
  <c r="J7" i="86"/>
  <c r="K7" i="86"/>
  <c r="L7" i="86"/>
  <c r="J14" i="84"/>
  <c r="L14" i="84"/>
  <c r="K14" i="84"/>
  <c r="L7" i="84"/>
  <c r="K7" i="84"/>
  <c r="J7" i="84"/>
  <c r="J6" i="85"/>
  <c r="L6" i="85"/>
  <c r="K6" i="85"/>
  <c r="P7" i="83"/>
  <c r="O7" i="83"/>
  <c r="K14" i="83"/>
  <c r="N7" i="83"/>
  <c r="L7" i="82"/>
  <c r="G10" i="82"/>
  <c r="K7" i="82"/>
  <c r="J7" i="82"/>
  <c r="J7" i="80"/>
  <c r="K7" i="80"/>
  <c r="L7" i="80"/>
  <c r="J6" i="81"/>
  <c r="L6" i="81"/>
  <c r="K6" i="81"/>
  <c r="N7" i="79"/>
  <c r="O7" i="79"/>
  <c r="P7" i="79"/>
  <c r="K18" i="79"/>
  <c r="K7" i="78"/>
  <c r="J7" i="78"/>
  <c r="G12" i="78"/>
  <c r="L7" i="78"/>
  <c r="L9" i="76"/>
  <c r="K9" i="76"/>
  <c r="J9" i="76"/>
  <c r="L7" i="76"/>
  <c r="J7" i="76"/>
  <c r="K7" i="76"/>
  <c r="K6" i="77"/>
  <c r="J6" i="77"/>
  <c r="L6" i="77"/>
  <c r="N7" i="75"/>
  <c r="P7" i="75"/>
  <c r="K26" i="75"/>
  <c r="O7" i="75"/>
  <c r="J7" i="74"/>
  <c r="G13" i="74"/>
  <c r="K7" i="74"/>
  <c r="L7" i="74"/>
  <c r="L9" i="72"/>
  <c r="K9" i="72"/>
  <c r="J9" i="72"/>
  <c r="K7" i="72"/>
  <c r="L7" i="72"/>
  <c r="J7" i="72"/>
  <c r="L6" i="73"/>
  <c r="K6" i="73"/>
  <c r="J6" i="73"/>
  <c r="P15" i="71"/>
  <c r="O15" i="71"/>
  <c r="N15" i="71"/>
  <c r="N7" i="71"/>
  <c r="O7" i="71"/>
  <c r="P7" i="71"/>
  <c r="K7" i="70"/>
  <c r="J7" i="70"/>
  <c r="G12" i="70"/>
  <c r="L7" i="70"/>
  <c r="J9" i="68"/>
  <c r="K9" i="68"/>
  <c r="L9" i="68"/>
  <c r="L7" i="68"/>
  <c r="K7" i="68"/>
  <c r="J7" i="68"/>
  <c r="K6" i="69"/>
  <c r="L6" i="69"/>
  <c r="J6" i="69"/>
  <c r="N7" i="67"/>
  <c r="O7" i="67"/>
  <c r="K16" i="67"/>
  <c r="P7" i="67"/>
  <c r="J7" i="66"/>
  <c r="K7" i="66"/>
  <c r="G11" i="66"/>
  <c r="L7" i="66"/>
  <c r="J7" i="64"/>
  <c r="L10" i="64"/>
  <c r="K10" i="64"/>
  <c r="J10" i="64"/>
  <c r="K7" i="64"/>
  <c r="L7" i="64"/>
  <c r="K6" i="65"/>
  <c r="J6" i="65"/>
  <c r="L6" i="65"/>
  <c r="N7" i="63"/>
  <c r="P7" i="63"/>
  <c r="K15" i="63"/>
  <c r="O7" i="63"/>
  <c r="J7" i="62"/>
  <c r="G10" i="62"/>
  <c r="K7" i="62"/>
  <c r="L7" i="62"/>
  <c r="J7" i="60"/>
  <c r="J9" i="60"/>
  <c r="K9" i="60"/>
  <c r="L9" i="60"/>
  <c r="K7" i="60"/>
  <c r="L7" i="60"/>
  <c r="L6" i="61"/>
  <c r="J6" i="61"/>
  <c r="K6" i="61"/>
  <c r="P7" i="59"/>
  <c r="N7" i="59"/>
  <c r="O7" i="59"/>
  <c r="K19" i="59"/>
  <c r="L7" i="58"/>
  <c r="K7" i="58"/>
  <c r="G11" i="58"/>
  <c r="J7" i="58"/>
  <c r="J9" i="56"/>
  <c r="K9" i="56"/>
  <c r="L9" i="56"/>
  <c r="K7" i="56"/>
  <c r="J7" i="56"/>
  <c r="L7" i="56"/>
  <c r="L6" i="57"/>
  <c r="K6" i="57"/>
  <c r="J6" i="57"/>
  <c r="P18" i="55"/>
  <c r="O18" i="55"/>
  <c r="N18" i="55"/>
  <c r="N7" i="55"/>
  <c r="O7" i="55"/>
  <c r="P7" i="55"/>
  <c r="L7" i="54"/>
  <c r="G11" i="54"/>
  <c r="K7" i="54"/>
  <c r="J7" i="54"/>
  <c r="L10" i="52"/>
  <c r="K10" i="52"/>
  <c r="J10" i="52"/>
  <c r="L7" i="52"/>
  <c r="K7" i="52"/>
  <c r="J7" i="52"/>
  <c r="L6" i="53"/>
  <c r="K6" i="53"/>
  <c r="J6" i="53"/>
  <c r="N20" i="51"/>
  <c r="P20" i="51"/>
  <c r="O20" i="51"/>
  <c r="N7" i="51"/>
  <c r="O7" i="51"/>
  <c r="P7" i="51"/>
  <c r="J7" i="50"/>
  <c r="G14" i="50"/>
  <c r="L7" i="50"/>
  <c r="J7" i="48"/>
  <c r="K7" i="50"/>
  <c r="J9" i="48"/>
  <c r="K9" i="48"/>
  <c r="L9" i="48"/>
  <c r="L7" i="48"/>
  <c r="K7" i="48"/>
  <c r="L6" i="49"/>
  <c r="K6" i="49"/>
  <c r="J6" i="49"/>
  <c r="N7" i="47"/>
  <c r="O7" i="47"/>
  <c r="P7" i="47"/>
  <c r="K21" i="47"/>
  <c r="L7" i="46"/>
  <c r="G17" i="46"/>
  <c r="J7" i="46"/>
  <c r="K7" i="46"/>
  <c r="L7" i="44"/>
  <c r="L13" i="44"/>
  <c r="J7" i="44"/>
  <c r="K7" i="44"/>
  <c r="J13" i="44"/>
  <c r="K13" i="44"/>
  <c r="K6" i="45"/>
  <c r="L6" i="45"/>
  <c r="J6" i="45"/>
  <c r="P7" i="43"/>
  <c r="N7" i="43"/>
  <c r="O7" i="43"/>
  <c r="K27" i="43"/>
  <c r="J7" i="42"/>
  <c r="G13" i="42"/>
  <c r="L7" i="42"/>
  <c r="K7" i="42"/>
  <c r="K7" i="40"/>
  <c r="L7" i="40"/>
  <c r="J7" i="40"/>
  <c r="J6" i="41"/>
  <c r="L6" i="41"/>
  <c r="K6" i="41"/>
  <c r="O7" i="39"/>
  <c r="P7" i="39"/>
  <c r="K18" i="39"/>
  <c r="N18" i="39" s="1"/>
  <c r="N7" i="39"/>
  <c r="J7" i="38"/>
  <c r="K7" i="38"/>
  <c r="G11" i="38"/>
  <c r="L7" i="38"/>
  <c r="K7" i="36"/>
  <c r="J7" i="36"/>
  <c r="L7" i="36"/>
  <c r="K6" i="37"/>
  <c r="L6" i="37"/>
  <c r="J6" i="37"/>
  <c r="N7" i="35"/>
  <c r="O7" i="35"/>
  <c r="P7" i="35"/>
  <c r="K31" i="35"/>
  <c r="L7" i="34"/>
  <c r="G14" i="34"/>
  <c r="J7" i="34"/>
  <c r="K7" i="34"/>
  <c r="K7" i="32"/>
  <c r="J7" i="32"/>
  <c r="L7" i="32"/>
  <c r="L6" i="33"/>
  <c r="K6" i="33"/>
  <c r="J6" i="33"/>
  <c r="O27" i="31"/>
  <c r="P27" i="31"/>
  <c r="N27" i="31"/>
  <c r="N7" i="31"/>
  <c r="P7" i="31"/>
  <c r="O7" i="31"/>
  <c r="J7" i="30"/>
  <c r="G14" i="30"/>
  <c r="L7" i="30"/>
  <c r="K7" i="30"/>
  <c r="K7" i="28"/>
  <c r="L9" i="28"/>
  <c r="K9" i="28"/>
  <c r="J9" i="28"/>
  <c r="L7" i="28"/>
  <c r="J7" i="28"/>
  <c r="L6" i="29"/>
  <c r="K6" i="29"/>
  <c r="J6" i="29"/>
  <c r="P16" i="27"/>
  <c r="N16" i="27"/>
  <c r="O16" i="27"/>
  <c r="N7" i="27"/>
  <c r="P7" i="27"/>
  <c r="O7" i="27"/>
  <c r="J40" i="26"/>
  <c r="L40" i="26"/>
  <c r="K40" i="26"/>
  <c r="J7" i="26"/>
  <c r="K7" i="26"/>
  <c r="L7" i="26"/>
  <c r="J13" i="24"/>
  <c r="L7" i="24"/>
  <c r="L13" i="24"/>
  <c r="K13" i="24"/>
  <c r="J7" i="24"/>
  <c r="K7" i="24"/>
  <c r="J6" i="25"/>
  <c r="L6" i="25"/>
  <c r="K6" i="25"/>
  <c r="O17" i="23"/>
  <c r="N17" i="23"/>
  <c r="P17" i="23"/>
  <c r="N7" i="23"/>
  <c r="P7" i="23"/>
  <c r="O7" i="23"/>
  <c r="K27" i="22"/>
  <c r="L27" i="22"/>
  <c r="J27" i="22"/>
  <c r="K7" i="22"/>
  <c r="L7" i="22"/>
  <c r="J7" i="22"/>
  <c r="L12" i="20"/>
  <c r="K12" i="20"/>
  <c r="J12" i="20"/>
  <c r="J7" i="20"/>
  <c r="L7" i="20"/>
  <c r="K7" i="20"/>
  <c r="L6" i="21"/>
  <c r="J6" i="21"/>
  <c r="K6" i="21"/>
  <c r="P16" i="19"/>
  <c r="O16" i="19"/>
  <c r="N16" i="19"/>
  <c r="P7" i="19"/>
  <c r="O7" i="19"/>
  <c r="N7" i="19"/>
  <c r="K18" i="18"/>
  <c r="J18" i="18"/>
  <c r="L18" i="18"/>
  <c r="L7" i="18"/>
  <c r="K7" i="18"/>
  <c r="J7" i="18"/>
  <c r="J12" i="16"/>
  <c r="K12" i="16"/>
  <c r="L12" i="16"/>
  <c r="L7" i="16"/>
  <c r="J7" i="16"/>
  <c r="K7" i="16"/>
  <c r="L6" i="17"/>
  <c r="J6" i="17"/>
  <c r="K6" i="17"/>
  <c r="P16" i="15"/>
  <c r="O16" i="15"/>
  <c r="N16" i="15"/>
  <c r="N7" i="15"/>
  <c r="O7" i="15"/>
  <c r="P7" i="15"/>
  <c r="J7" i="14"/>
  <c r="G33" i="14"/>
  <c r="L7" i="14"/>
  <c r="K7" i="14"/>
  <c r="J13" i="12"/>
  <c r="K13" i="12"/>
  <c r="L13" i="12"/>
  <c r="L7" i="12"/>
  <c r="J7" i="12"/>
  <c r="K7" i="12"/>
  <c r="L6" i="13"/>
  <c r="J6" i="13"/>
  <c r="K6" i="13"/>
  <c r="O7" i="11"/>
  <c r="N7" i="11"/>
  <c r="K16" i="11"/>
  <c r="P7" i="11"/>
  <c r="J7" i="10"/>
  <c r="L7" i="10"/>
  <c r="G29" i="10"/>
  <c r="K7" i="10"/>
  <c r="K12" i="8"/>
  <c r="J12" i="8"/>
  <c r="L12" i="8"/>
  <c r="J7" i="8"/>
  <c r="L7" i="8"/>
  <c r="K7" i="8"/>
  <c r="L6" i="9"/>
  <c r="J6" i="9"/>
  <c r="K6" i="9"/>
  <c r="P7" i="7"/>
  <c r="N7" i="7"/>
  <c r="K17" i="7"/>
  <c r="O7" i="7"/>
  <c r="K26" i="6"/>
  <c r="L26" i="6"/>
  <c r="J26" i="6"/>
  <c r="K7" i="6"/>
  <c r="L7" i="6"/>
  <c r="J7" i="6"/>
  <c r="J7" i="4"/>
  <c r="L12" i="4"/>
  <c r="K7" i="4"/>
  <c r="L7" i="4"/>
  <c r="J12" i="4"/>
  <c r="K12" i="4"/>
  <c r="L6" i="5"/>
  <c r="J6" i="5"/>
  <c r="K6" i="5"/>
  <c r="J7" i="3"/>
  <c r="J113" i="3"/>
  <c r="K113" i="3"/>
  <c r="L113" i="3"/>
  <c r="L7" i="3"/>
  <c r="K7" i="3"/>
  <c r="J6" i="2"/>
  <c r="L6" i="2"/>
  <c r="K6" i="2"/>
  <c r="L13" i="342" l="1"/>
  <c r="K13" i="342"/>
  <c r="J13" i="342"/>
  <c r="K10" i="326"/>
  <c r="J10" i="326"/>
  <c r="L10" i="326"/>
  <c r="K19" i="318"/>
  <c r="L19" i="318"/>
  <c r="J19" i="318"/>
  <c r="J12" i="306"/>
  <c r="K12" i="306"/>
  <c r="L12" i="306"/>
  <c r="L12" i="290"/>
  <c r="J12" i="290"/>
  <c r="K12" i="290"/>
  <c r="K11" i="274"/>
  <c r="J11" i="274"/>
  <c r="L11" i="274"/>
  <c r="L13" i="270"/>
  <c r="J13" i="270"/>
  <c r="K13" i="270"/>
  <c r="K11" i="246"/>
  <c r="L11" i="246"/>
  <c r="J11" i="246"/>
  <c r="K11" i="242"/>
  <c r="L11" i="242"/>
  <c r="J11" i="242"/>
  <c r="K11" i="234"/>
  <c r="L11" i="234"/>
  <c r="J11" i="234"/>
  <c r="K10" i="230"/>
  <c r="J10" i="230"/>
  <c r="L10" i="230"/>
  <c r="K18" i="218"/>
  <c r="J18" i="218"/>
  <c r="L18" i="218"/>
  <c r="K10" i="198"/>
  <c r="J10" i="198"/>
  <c r="L10" i="198"/>
  <c r="L12" i="190"/>
  <c r="J12" i="190"/>
  <c r="K12" i="190"/>
  <c r="K13" i="182"/>
  <c r="J13" i="182"/>
  <c r="K12" i="178"/>
  <c r="J12" i="178"/>
  <c r="L12" i="178"/>
  <c r="K11" i="170"/>
  <c r="L11" i="170"/>
  <c r="J11" i="170"/>
  <c r="K11" i="162"/>
  <c r="L11" i="162"/>
  <c r="J11" i="162"/>
  <c r="L15" i="158"/>
  <c r="K15" i="158"/>
  <c r="J15" i="158"/>
  <c r="K10" i="154"/>
  <c r="J10" i="154"/>
  <c r="L10" i="154"/>
  <c r="K11" i="146"/>
  <c r="J11" i="146"/>
  <c r="L11" i="146"/>
  <c r="J17" i="142"/>
  <c r="L17" i="142"/>
  <c r="K17" i="142"/>
  <c r="K11" i="138"/>
  <c r="L11" i="138"/>
  <c r="J11" i="138"/>
  <c r="J9" i="134"/>
  <c r="L9" i="134"/>
  <c r="K9" i="134"/>
  <c r="K10" i="130"/>
  <c r="L10" i="130"/>
  <c r="J10" i="130"/>
  <c r="K26" i="126"/>
  <c r="J26" i="126"/>
  <c r="L26" i="126"/>
  <c r="J12" i="122"/>
  <c r="L12" i="122"/>
  <c r="K12" i="122"/>
  <c r="L11" i="110"/>
  <c r="K11" i="110"/>
  <c r="J11" i="110"/>
  <c r="J20" i="106"/>
  <c r="L20" i="106"/>
  <c r="K20" i="106"/>
  <c r="K11" i="102"/>
  <c r="J11" i="102"/>
  <c r="L11" i="102"/>
  <c r="N14" i="99"/>
  <c r="P14" i="99"/>
  <c r="O14" i="99"/>
  <c r="K10" i="98"/>
  <c r="L10" i="98"/>
  <c r="J10" i="98"/>
  <c r="O21" i="91"/>
  <c r="P21" i="91"/>
  <c r="N21" i="91"/>
  <c r="N23" i="87"/>
  <c r="P23" i="87"/>
  <c r="O23" i="87"/>
  <c r="P14" i="83"/>
  <c r="O14" i="83"/>
  <c r="N14" i="83"/>
  <c r="K10" i="82"/>
  <c r="J10" i="82"/>
  <c r="L10" i="82"/>
  <c r="P18" i="79"/>
  <c r="O18" i="79"/>
  <c r="N18" i="79"/>
  <c r="J12" i="78"/>
  <c r="K12" i="78"/>
  <c r="L12" i="78"/>
  <c r="N26" i="75"/>
  <c r="P26" i="75"/>
  <c r="O26" i="75"/>
  <c r="L13" i="74"/>
  <c r="J13" i="74"/>
  <c r="K13" i="74"/>
  <c r="J12" i="70"/>
  <c r="K12" i="70"/>
  <c r="L12" i="70"/>
  <c r="P16" i="67"/>
  <c r="O16" i="67"/>
  <c r="N16" i="67"/>
  <c r="J11" i="66"/>
  <c r="K11" i="66"/>
  <c r="L11" i="66"/>
  <c r="N15" i="63"/>
  <c r="P15" i="63"/>
  <c r="O15" i="63"/>
  <c r="K10" i="62"/>
  <c r="J10" i="62"/>
  <c r="L10" i="62"/>
  <c r="P19" i="59"/>
  <c r="O19" i="59"/>
  <c r="N19" i="59"/>
  <c r="K11" i="58"/>
  <c r="J11" i="58"/>
  <c r="L11" i="58"/>
  <c r="L11" i="54"/>
  <c r="J11" i="54"/>
  <c r="K11" i="54"/>
  <c r="K14" i="50"/>
  <c r="L14" i="50"/>
  <c r="J14" i="50"/>
  <c r="P21" i="47"/>
  <c r="O21" i="47"/>
  <c r="N21" i="47"/>
  <c r="J17" i="46"/>
  <c r="L17" i="46"/>
  <c r="K17" i="46"/>
  <c r="P27" i="43"/>
  <c r="O27" i="43"/>
  <c r="N27" i="43"/>
  <c r="L13" i="42"/>
  <c r="J13" i="42"/>
  <c r="K13" i="42"/>
  <c r="P18" i="39"/>
  <c r="O18" i="39"/>
  <c r="K11" i="38"/>
  <c r="J11" i="38"/>
  <c r="L11" i="38"/>
  <c r="P31" i="35"/>
  <c r="O31" i="35"/>
  <c r="N31" i="35"/>
  <c r="K14" i="34"/>
  <c r="J14" i="34"/>
  <c r="L14" i="34"/>
  <c r="K14" i="30"/>
  <c r="L14" i="30"/>
  <c r="J14" i="30"/>
  <c r="J33" i="14"/>
  <c r="K33" i="14"/>
  <c r="L33" i="14"/>
  <c r="P16" i="11"/>
  <c r="O16" i="11"/>
  <c r="N16" i="11"/>
  <c r="L29" i="10"/>
  <c r="J29" i="10"/>
  <c r="K29" i="10"/>
  <c r="O17" i="7"/>
  <c r="N17" i="7"/>
  <c r="P17" i="7"/>
  <c r="L13" i="304"/>
  <c r="J13" i="304"/>
  <c r="G13" i="304"/>
  <c r="K13" i="304"/>
  <c r="L9" i="296"/>
  <c r="K9" i="296"/>
  <c r="G9" i="296"/>
  <c r="J9" i="296"/>
  <c r="L11" i="192"/>
  <c r="K11" i="192"/>
  <c r="G11" i="192"/>
  <c r="J11" i="192"/>
  <c r="K9" i="328"/>
  <c r="L9" i="328"/>
  <c r="G9" i="328"/>
  <c r="J9" i="328"/>
  <c r="K9" i="340"/>
  <c r="L9" i="340"/>
  <c r="G9" i="340"/>
  <c r="J9" i="340"/>
  <c r="L9" i="232"/>
  <c r="J9" i="232"/>
  <c r="G9" i="232"/>
  <c r="K9" i="232"/>
  <c r="F13" i="304"/>
  <c r="K9" i="252"/>
  <c r="L9" i="252"/>
  <c r="J9" i="252"/>
  <c r="G9" i="252"/>
  <c r="L9" i="40"/>
  <c r="J9" i="40"/>
  <c r="G9" i="40"/>
  <c r="K9" i="40"/>
  <c r="I9" i="232"/>
  <c r="J9" i="244"/>
  <c r="L9" i="244"/>
  <c r="G9" i="244"/>
  <c r="K9" i="244"/>
  <c r="J9" i="292"/>
  <c r="L9" i="292"/>
  <c r="G9" i="292"/>
  <c r="K9" i="292"/>
  <c r="H9" i="268"/>
  <c r="E9" i="296"/>
  <c r="D13" i="304"/>
  <c r="L9" i="120"/>
  <c r="K9" i="120"/>
  <c r="G9" i="120"/>
  <c r="J9" i="120"/>
  <c r="L9" i="196"/>
  <c r="K9" i="196"/>
  <c r="J9" i="196"/>
  <c r="G9" i="196"/>
  <c r="I9" i="324"/>
  <c r="H9" i="140"/>
  <c r="K9" i="324"/>
  <c r="L9" i="324"/>
  <c r="G9" i="324"/>
  <c r="J9" i="324"/>
  <c r="E9" i="328"/>
  <c r="J10" i="284"/>
  <c r="K10" i="284"/>
  <c r="G10" i="284"/>
  <c r="L10" i="284"/>
  <c r="L9" i="268"/>
  <c r="K9" i="268"/>
  <c r="G9" i="268"/>
  <c r="J9" i="268"/>
  <c r="J9" i="288"/>
  <c r="L9" i="288"/>
  <c r="G9" i="288"/>
  <c r="K9" i="288"/>
  <c r="J9" i="92"/>
  <c r="K9" i="92"/>
  <c r="G9" i="92"/>
  <c r="L9" i="92"/>
  <c r="K9" i="280"/>
  <c r="L9" i="280"/>
  <c r="G9" i="280"/>
  <c r="J9" i="280"/>
  <c r="H9" i="328"/>
  <c r="I9" i="296"/>
  <c r="H9" i="32"/>
  <c r="H9" i="236"/>
  <c r="E13" i="304"/>
  <c r="F9" i="288"/>
  <c r="E9" i="232"/>
  <c r="H9" i="240"/>
  <c r="J9" i="108"/>
  <c r="K9" i="108"/>
  <c r="G9" i="108"/>
  <c r="L9" i="108"/>
  <c r="J9" i="236"/>
  <c r="K9" i="236"/>
  <c r="G9" i="236"/>
  <c r="L9" i="236"/>
  <c r="D9" i="340"/>
  <c r="F10" i="284"/>
  <c r="E9" i="272"/>
  <c r="E9" i="288"/>
  <c r="E9" i="292"/>
  <c r="H9" i="120"/>
  <c r="F9" i="40"/>
  <c r="E9" i="240"/>
  <c r="I9" i="244"/>
  <c r="H9" i="92"/>
  <c r="J9" i="248"/>
  <c r="L9" i="248"/>
  <c r="G9" i="248"/>
  <c r="K9" i="248"/>
  <c r="L9" i="240"/>
  <c r="J9" i="240"/>
  <c r="K9" i="240"/>
  <c r="G9" i="240"/>
  <c r="D9" i="200"/>
  <c r="D9" i="292"/>
  <c r="I9" i="240"/>
  <c r="F9" i="240"/>
  <c r="F9" i="292"/>
  <c r="H9" i="232"/>
  <c r="D9" i="288"/>
  <c r="E10" i="36"/>
  <c r="E10" i="284"/>
  <c r="F9" i="252"/>
  <c r="H10" i="36"/>
  <c r="I11" i="192"/>
  <c r="F9" i="232"/>
  <c r="F9" i="196"/>
  <c r="F11" i="192"/>
  <c r="D9" i="268"/>
  <c r="I9" i="328"/>
  <c r="I9" i="248"/>
  <c r="D9" i="328"/>
  <c r="K9" i="204"/>
  <c r="J9" i="204"/>
  <c r="L9" i="204"/>
  <c r="G9" i="204"/>
  <c r="K9" i="80"/>
  <c r="J9" i="80"/>
  <c r="L9" i="80"/>
  <c r="G9" i="80"/>
  <c r="H9" i="288"/>
  <c r="H9" i="204"/>
  <c r="I9" i="32"/>
  <c r="I9" i="92"/>
  <c r="E9" i="200"/>
  <c r="F9" i="108"/>
  <c r="F9" i="296"/>
  <c r="I10" i="284"/>
  <c r="E9" i="340"/>
  <c r="F9" i="236"/>
  <c r="H9" i="296"/>
  <c r="K9" i="140"/>
  <c r="J9" i="140"/>
  <c r="G9" i="140"/>
  <c r="L9" i="140"/>
  <c r="E9" i="264"/>
  <c r="E9" i="80"/>
  <c r="H9" i="244"/>
  <c r="H9" i="196"/>
  <c r="E9" i="204"/>
  <c r="F9" i="268"/>
  <c r="D9" i="240"/>
  <c r="D9" i="264"/>
  <c r="L9" i="200"/>
  <c r="K9" i="200"/>
  <c r="J9" i="200"/>
  <c r="G9" i="200"/>
  <c r="I9" i="120"/>
  <c r="I9" i="40"/>
  <c r="H10" i="284"/>
  <c r="F9" i="92"/>
  <c r="E9" i="140"/>
  <c r="F9" i="80"/>
  <c r="H11" i="192"/>
  <c r="D9" i="120"/>
  <c r="K9" i="272"/>
  <c r="L9" i="272"/>
  <c r="J9" i="272"/>
  <c r="G9" i="272"/>
  <c r="E11" i="192"/>
  <c r="D9" i="236"/>
  <c r="I9" i="340"/>
  <c r="F9" i="264"/>
  <c r="F9" i="324"/>
  <c r="K9" i="264"/>
  <c r="J9" i="264"/>
  <c r="L9" i="264"/>
  <c r="G9" i="264"/>
  <c r="J10" i="36"/>
  <c r="L10" i="36"/>
  <c r="G10" i="36"/>
  <c r="K10" i="36"/>
  <c r="E9" i="32"/>
  <c r="F9" i="140"/>
  <c r="I9" i="108"/>
  <c r="H9" i="264"/>
  <c r="H9" i="108"/>
  <c r="D10" i="36"/>
  <c r="F9" i="120"/>
  <c r="F9" i="200"/>
  <c r="D9" i="296"/>
  <c r="D9" i="232"/>
  <c r="I9" i="272"/>
  <c r="D9" i="80"/>
  <c r="D9" i="140"/>
  <c r="E9" i="248"/>
  <c r="J9" i="32"/>
  <c r="L9" i="32"/>
  <c r="K9" i="32"/>
  <c r="G9" i="32"/>
  <c r="I9" i="80"/>
  <c r="E9" i="196"/>
  <c r="H9" i="200"/>
  <c r="D9" i="244"/>
  <c r="E9" i="268"/>
  <c r="I9" i="252"/>
  <c r="E9" i="108"/>
  <c r="F9" i="244"/>
  <c r="H9" i="252"/>
  <c r="F10" i="36"/>
  <c r="I9" i="288"/>
  <c r="D10" i="284"/>
  <c r="D9" i="92"/>
  <c r="D9" i="32"/>
  <c r="E9" i="236"/>
  <c r="D11" i="192"/>
  <c r="I9" i="236"/>
  <c r="E9" i="280"/>
  <c r="I9" i="268"/>
  <c r="E9" i="92"/>
  <c r="H9" i="80"/>
  <c r="I9" i="280"/>
  <c r="F9" i="204"/>
  <c r="I9" i="264"/>
  <c r="I13" i="304"/>
  <c r="I10" i="36"/>
  <c r="I9" i="292"/>
  <c r="F9" i="340"/>
  <c r="E9" i="252"/>
  <c r="E9" i="324"/>
  <c r="I9" i="140"/>
  <c r="D9" i="108"/>
  <c r="I9" i="196"/>
  <c r="H9" i="272"/>
  <c r="E9" i="244"/>
  <c r="D9" i="272"/>
  <c r="D9" i="196"/>
  <c r="I9" i="204"/>
  <c r="I9" i="200"/>
  <c r="F9" i="248"/>
  <c r="H9" i="248"/>
  <c r="H9" i="40"/>
  <c r="H9" i="292"/>
  <c r="F9" i="280"/>
  <c r="D9" i="40"/>
  <c r="H13" i="304"/>
  <c r="D9" i="204"/>
  <c r="D9" i="280"/>
  <c r="F9" i="32"/>
  <c r="E9" i="40"/>
  <c r="H9" i="280"/>
  <c r="F9" i="272"/>
  <c r="D9" i="324"/>
  <c r="F9" i="328"/>
  <c r="H9" i="324"/>
  <c r="E9" i="120"/>
  <c r="H9" i="340"/>
  <c r="D9" i="248"/>
  <c r="D9" i="252"/>
</calcChain>
</file>

<file path=xl/sharedStrings.xml><?xml version="1.0" encoding="utf-8"?>
<sst xmlns="http://schemas.openxmlformats.org/spreadsheetml/2006/main" count="15206" uniqueCount="2284">
  <si>
    <t>Ejecución Financiera de los Programas Presupuestales, Septiembre 2015</t>
  </si>
  <si>
    <t>CLASIFICACIÓN PRESUPUESTAL</t>
  </si>
  <si>
    <t>EJECUCIÓN FINANCIERA</t>
  </si>
  <si>
    <t>PIA
(Mill. de S/.)</t>
  </si>
  <si>
    <t>PIM
(Mill. de S/.)</t>
  </si>
  <si>
    <t>DEVENGADO ENE - SET
(Mill. de S/.)</t>
  </si>
  <si>
    <t>DEVENGADO
(Mill. de S/.)</t>
  </si>
  <si>
    <t>ENE - JUL</t>
  </si>
  <si>
    <t>AGO</t>
  </si>
  <si>
    <t>SET</t>
  </si>
  <si>
    <t>AVANCE ACUMULADO A
(%)</t>
  </si>
  <si>
    <t>JUL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</si>
  <si>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</si>
  <si>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</si>
  <si>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</si>
  <si>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</si>
  <si>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</si>
  <si>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</si>
  <si>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</si>
  <si>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</si>
  <si>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</si>
  <si>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</si>
  <si>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</si>
  <si>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</si>
  <si>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</si>
  <si>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</si>
  <si>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</si>
  <si>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</si>
  <si>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</si>
  <si>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</si>
  <si>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</si>
  <si>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</si>
  <si>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</si>
  <si>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</si>
  <si>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</si>
  <si>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</si>
  <si>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</si>
  <si>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</si>
  <si>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</si>
  <si>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</si>
  <si>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</si>
  <si>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</si>
  <si>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</si>
  <si>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</si>
  <si>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</si>
  <si>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</si>
  <si>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</si>
  <si>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</si>
  <si>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</si>
  <si>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</si>
  <si>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</si>
  <si>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</si>
  <si>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</si>
  <si>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</si>
  <si>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</si>
  <si>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</si>
  <si>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</si>
  <si>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</si>
  <si>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</si>
  <si>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</si>
  <si>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</si>
  <si>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</si>
  <si>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</si>
  <si>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</si>
  <si>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</si>
  <si>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</si>
  <si>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</si>
  <si>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</si>
  <si>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</si>
  <si>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</si>
  <si>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</si>
  <si>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</si>
  <si>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</si>
  <si>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</si>
  <si>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</si>
  <si>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</si>
  <si>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</si>
  <si>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</si>
  <si>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</si>
  <si>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</si>
  <si>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</si>
  <si>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</si>
  <si>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</si>
  <si>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</si>
  <si>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</si>
  <si>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</si>
  <si>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</si>
  <si>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</si>
  <si>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</si>
  <si>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</si>
  <si>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</si>
  <si>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</si>
  <si>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</si>
  <si>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</si>
  <si>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</si>
  <si>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</si>
  <si>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</si>
  <si>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</si>
  <si>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Ejecución Financiera de los Pliegos en Programas Presupuestales según Nivel de Gobierno, Septiembre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</si>
  <si>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</si>
  <si>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</si>
  <si>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</si>
  <si>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</si>
  <si>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</si>
  <si>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</si>
  <si>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Ministerio de Justicia y Derechos Humanos</t>
  </si>
  <si>
    <t>Instituto Nacional de Defensa Civil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</si>
  <si>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</si>
  <si>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</si>
  <si>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</si>
  <si>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</si>
  <si>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</si>
  <si>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</si>
  <si>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</si>
  <si>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</si>
  <si>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</si>
  <si>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</si>
  <si>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</si>
  <si>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</si>
  <si>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</si>
  <si>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</si>
  <si>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</si>
  <si>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</si>
  <si>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</si>
  <si>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</si>
  <si>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</si>
  <si>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</si>
  <si>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</si>
  <si>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</si>
  <si>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</si>
  <si>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Agencia de Promoción de la Inversión Privada</t>
  </si>
  <si>
    <t>Instituto de Investigaciones de la Amazonía Peruana</t>
  </si>
  <si>
    <t>Superintendencia Nacional de Aduanas y de Administración Tributaria</t>
  </si>
  <si>
    <t>Organismo Supervisor de las Contrataciones del Estado</t>
  </si>
  <si>
    <t>Fondo Nacional de Desarrollo Pesquero - FONDEPES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</si>
  <si>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</si>
  <si>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</si>
  <si>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</si>
  <si>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</si>
  <si>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</si>
  <si>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</si>
  <si>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</si>
  <si>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</si>
  <si>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</si>
  <si>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</si>
  <si>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</si>
  <si>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</si>
  <si>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</si>
  <si>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</si>
  <si>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</si>
  <si>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</si>
  <si>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</si>
  <si>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</si>
  <si>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</si>
  <si>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</si>
  <si>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</si>
  <si>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</si>
  <si>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</si>
  <si>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</si>
  <si>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</si>
  <si>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</si>
  <si>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</si>
  <si>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</si>
  <si>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</si>
  <si>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</si>
  <si>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</si>
  <si>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</si>
  <si>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</si>
  <si>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</si>
  <si>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</si>
  <si>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</si>
  <si>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</si>
  <si>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</si>
  <si>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</si>
  <si>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</si>
  <si>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</si>
  <si>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</si>
  <si>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</si>
  <si>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</si>
  <si>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</si>
  <si>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</si>
  <si>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</si>
  <si>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</si>
  <si>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</si>
  <si>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</si>
  <si>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</si>
  <si>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</si>
  <si>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</si>
  <si>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</si>
  <si>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</si>
  <si>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</si>
  <si>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</si>
  <si>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</si>
  <si>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</si>
  <si>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</si>
  <si>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</si>
  <si>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</si>
  <si>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</si>
  <si>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</si>
  <si>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</si>
  <si>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</si>
  <si>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</si>
  <si>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</si>
  <si>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</si>
  <si>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</si>
  <si>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</si>
  <si>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</si>
  <si>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</si>
  <si>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</si>
  <si>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</si>
  <si>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</si>
  <si>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</si>
  <si>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</si>
  <si>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</si>
  <si>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</si>
  <si>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</si>
  <si>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</si>
  <si>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</si>
  <si>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</si>
  <si>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</si>
  <si>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</si>
  <si>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</si>
  <si>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</si>
  <si>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</si>
  <si>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</si>
  <si>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</si>
  <si>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</si>
  <si>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</si>
  <si>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</si>
  <si>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</si>
  <si>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</si>
  <si>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</si>
  <si>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</si>
  <si>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Septiembre 2015</t>
  </si>
  <si>
    <t>NIVELES DE GOBIERNO Y PLIEGOS</t>
  </si>
  <si>
    <t>PRODUCTO ASOCIADO</t>
  </si>
  <si>
    <t>UNIDAD DE MEDIDA</t>
  </si>
  <si>
    <t>EJECUCIÓN FÍSICA</t>
  </si>
  <si>
    <t>CANTIDAD PROGRAMADA 2do SEMESTRE</t>
  </si>
  <si>
    <t>CANTIDAD EJECUTADA 2do SEMESTRE</t>
  </si>
  <si>
    <t>AVANCE 2do SEMESTRE
(%)</t>
  </si>
  <si>
    <t>Ejecución Financiera del Programa Presupuestal Programa Articulado Nutricional según Departamento, Septiembre 2015</t>
  </si>
  <si>
    <t>DEPARTAMENTOS</t>
  </si>
  <si>
    <t>Ejecución Financiera del Programa Presupuestal Programa Articulado Nutricional según Principales Productos, Septiembre 2015</t>
  </si>
  <si>
    <t>PRINCIPALES PRODUCTOS Y PROYECTOS</t>
  </si>
  <si>
    <t>Ejecución Financiera del Programa Presupuestal Programa Articulado Nutricional según Principales Actividades, Septiembre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</si>
  <si>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</si>
  <si>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</si>
  <si>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</si>
  <si>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</si>
  <si>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</si>
  <si>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</si>
  <si>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</si>
  <si>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</si>
  <si>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</si>
  <si>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</si>
  <si>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</si>
  <si>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</si>
  <si>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</si>
  <si>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</si>
  <si>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</si>
  <si>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</si>
  <si>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</si>
  <si>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</si>
  <si>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</si>
  <si>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</si>
  <si>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</si>
  <si>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</si>
  <si>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</si>
  <si>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</si>
  <si>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</si>
  <si>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</si>
  <si>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</si>
  <si>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</si>
  <si>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</si>
  <si>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</si>
  <si>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</si>
  <si>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</si>
  <si>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</si>
  <si>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</si>
  <si>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</si>
  <si>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</si>
  <si>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</si>
  <si>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</si>
  <si>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</si>
  <si>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</si>
  <si>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</si>
  <si>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</si>
  <si>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</si>
  <si>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</si>
  <si>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</si>
  <si>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</si>
  <si>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</si>
  <si>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</si>
  <si>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</si>
  <si>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</si>
  <si>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</si>
  <si>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</si>
  <si>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</si>
  <si>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</si>
  <si>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</si>
  <si>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</si>
  <si>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</si>
  <si>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</si>
  <si>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</si>
  <si>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</si>
  <si>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</si>
  <si>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</si>
  <si>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</si>
  <si>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</si>
  <si>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</si>
  <si>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</si>
  <si>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</si>
  <si>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</si>
  <si>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Septiembre 2015</t>
  </si>
  <si>
    <t>¡ALERTA! BAJA EJECUCIÓN FINANCIERA</t>
  </si>
  <si>
    <t>Alerta de Niveles Bajos en la Ejecución Financiera (menor a 56.25%) para Principales Productos del Programa Presupuestal Programa Articulado Nutricional, Septiembre 2015</t>
  </si>
  <si>
    <t>PRODUCTOS CON BAJA
EJECUCIÓN FINANCIERA</t>
  </si>
  <si>
    <t>AVANCE ACUMULADO</t>
  </si>
  <si>
    <t>Ejecución Financiera del Programa Presupuestal Salud Materno Neonatal según Pliego, Septiembre 2015</t>
  </si>
  <si>
    <t>Ejecución Financiera del Programa Presupuestal Salud Materno Neonatal según Departamento, Septiembre 2015</t>
  </si>
  <si>
    <t>Ejecución Financiera del Programa Presupuestal Salud Materno Neonatal según Principales Productos, Septiembre 2015</t>
  </si>
  <si>
    <t>Ejecución Financiera del Programa Presupuestal Salud Materno Neonatal según Principales Actividades, Septiembre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</si>
  <si>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</si>
  <si>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</si>
  <si>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</si>
  <si>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</si>
  <si>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</si>
  <si>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</si>
  <si>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</si>
  <si>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</si>
  <si>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</si>
  <si>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</si>
  <si>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</si>
  <si>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</si>
  <si>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</si>
  <si>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</si>
  <si>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</si>
  <si>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</si>
  <si>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</si>
  <si>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</si>
  <si>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</si>
  <si>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</si>
  <si>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</si>
  <si>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</si>
  <si>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</si>
  <si>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</si>
  <si>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</si>
  <si>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</si>
  <si>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</si>
  <si>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</si>
  <si>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</si>
  <si>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</si>
  <si>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</si>
  <si>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</si>
  <si>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Septiembre 2015</t>
  </si>
  <si>
    <t>Alerta de Niveles Bajos en la Ejecución Financiera (menor a 56.25%) para Principales Productos del Programa Presupuestal Salud Materno Neonatal, Septiembre 2015</t>
  </si>
  <si>
    <t>TBC VIH-SIDA</t>
  </si>
  <si>
    <t>Ejecución Financiera del Programa Presupuestal TBC VIH-SIDA según Pliego, Septiembre 2015</t>
  </si>
  <si>
    <t>Ejecución Financiera del Programa Presupuestal TBC VIH-SIDA según Departamento, Septiembre 2015</t>
  </si>
  <si>
    <t>Ejecución Financiera del Programa Presupuestal TBC VIH-SIDA según Principales Productos, Septiembre 2015</t>
  </si>
  <si>
    <t>Ejecución Financiera del Programa Presupuestal TBC VIH-SIDA según Principales Actividades, Septiembre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</si>
  <si>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</si>
  <si>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</si>
  <si>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</si>
  <si>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</si>
  <si>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</si>
  <si>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</si>
  <si>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</si>
  <si>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</si>
  <si>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</si>
  <si>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</si>
  <si>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</si>
  <si>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</si>
  <si>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</si>
  <si>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</si>
  <si>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</si>
  <si>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</si>
  <si>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</si>
  <si>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</si>
  <si>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</si>
  <si>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</si>
  <si>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</si>
  <si>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</si>
  <si>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</si>
  <si>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</si>
  <si>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</si>
  <si>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</si>
  <si>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</si>
  <si>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</si>
  <si>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</si>
  <si>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</si>
  <si>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</si>
  <si>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</si>
  <si>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</si>
  <si>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</si>
  <si>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</si>
  <si>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Septiembre 2015</t>
  </si>
  <si>
    <t>Alerta de Niveles Bajos en la Ejecución Financiera (menor a 56.25%) para Principales Productos del Programa Presupuestal TBC VIH-SIDA, Septiembre 2015</t>
  </si>
  <si>
    <t>Ejecución Financiera del Programa Presupuestal Enfermedades Metaxénicas y Zoonosis según Pliego, Septiembre 2015</t>
  </si>
  <si>
    <t>Ejecución Financiera del Programa Presupuestal Enfermedades Metaxénicas y Zoonosis según Departamento, Septiembre 2015</t>
  </si>
  <si>
    <t>Ejecución Financiera del Programa Presupuestal Enfermedades Metaxénicas y Zoonosis según Principales Productos, Septiembre 2015</t>
  </si>
  <si>
    <t>Ejecución Financiera del Programa Presupuestal Enfermedades Metaxénicas y Zoonosis según Principales Actividades, Septiembre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</si>
  <si>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</si>
  <si>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</si>
  <si>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</si>
  <si>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</si>
  <si>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</si>
  <si>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</si>
  <si>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</si>
  <si>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</si>
  <si>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</si>
  <si>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</si>
  <si>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</si>
  <si>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</si>
  <si>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</si>
  <si>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</si>
  <si>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</si>
  <si>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</si>
  <si>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</si>
  <si>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</si>
  <si>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</si>
  <si>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Septiembre 2015</t>
  </si>
  <si>
    <t>Alerta de Niveles Bajos en la Ejecución Financiera (menor a 56.25%) para Principales Productos del Programa Presupuestal Enfermedades Metaxénicas y Zoonosis, Septiembre 2015</t>
  </si>
  <si>
    <t>Ejecución Financiera del Programa Presupuestal Enfermedades no Transmisibles según Pliego, Septiembre 2015</t>
  </si>
  <si>
    <t>Ejecución Financiera del Programa Presupuestal Enfermedades no Transmisibles según Departamento, Septiembre 2015</t>
  </si>
  <si>
    <t>Ejecución Financiera del Programa Presupuestal Enfermedades no Transmisibles según Principales Productos, Septiembre 2015</t>
  </si>
  <si>
    <t>Ejecución Financiera del Programa Presupuestal Enfermedades no Transmisibles según Principales Actividades, Septiembre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</si>
  <si>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</si>
  <si>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</si>
  <si>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</si>
  <si>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</si>
  <si>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</si>
  <si>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</si>
  <si>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</si>
  <si>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</si>
  <si>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</si>
  <si>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</si>
  <si>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</si>
  <si>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</si>
  <si>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</si>
  <si>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</si>
  <si>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</si>
  <si>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</si>
  <si>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</si>
  <si>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</si>
  <si>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</si>
  <si>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</si>
  <si>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</si>
  <si>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</si>
  <si>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</si>
  <si>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</si>
  <si>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</si>
  <si>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</si>
  <si>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</si>
  <si>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Septiembre 2015</t>
  </si>
  <si>
    <t>Alerta de Niveles Bajos en la Ejecución Financiera (menor a 56.25%) para Principales Productos del Programa Presupuestal Enfermedades no Transmisibles, Septiembre 2015</t>
  </si>
  <si>
    <t>Ejecución Financiera del Programa Presupuestal Prevención y Control del Cáncer según Pliego, Septiembre 2015</t>
  </si>
  <si>
    <t>Ejecución Financiera del Programa Presupuestal Prevención y Control del Cáncer según Departamento, Septiembre 2015</t>
  </si>
  <si>
    <t>Ejecución Financiera del Programa Presupuestal Prevención y Control del Cáncer según Principales Productos, Septiembre 2015</t>
  </si>
  <si>
    <t>Ejecución Financiera del Programa Presupuestal Prevención y Control del Cáncer según Principales Actividades, Septiembre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</si>
  <si>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</si>
  <si>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</si>
  <si>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</si>
  <si>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</si>
  <si>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</si>
  <si>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</si>
  <si>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</si>
  <si>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</si>
  <si>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</si>
  <si>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</si>
  <si>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</si>
  <si>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</si>
  <si>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</si>
  <si>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</si>
  <si>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</si>
  <si>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</si>
  <si>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</si>
  <si>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</si>
  <si>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</si>
  <si>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</si>
  <si>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</si>
  <si>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</si>
  <si>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</si>
  <si>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</si>
  <si>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</si>
  <si>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</si>
  <si>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</si>
  <si>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</si>
  <si>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</si>
  <si>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</si>
  <si>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</si>
  <si>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</si>
  <si>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</si>
  <si>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</si>
  <si>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</si>
  <si>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</si>
  <si>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</si>
  <si>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</si>
  <si>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</si>
  <si>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</si>
  <si>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Septiembre 2015</t>
  </si>
  <si>
    <t>Alerta de Niveles Bajos en la Ejecución Financiera (menor a 56.25%) para Principales Productos del Programa Presupuestal Prevención y Control del Cáncer, Septiembre 2015</t>
  </si>
  <si>
    <t>Ejecución Financiera del Programa Presupuestal Reducción de Delitos y Faltas que Afectan la Seguridad Ciudadana según Pliego, Septiembre 2015</t>
  </si>
  <si>
    <t>Ejecución Financiera del Programa Presupuestal Reducción de Delitos y Faltas que Afectan la Seguridad Ciudadana según Departamento, Septiembre 2015</t>
  </si>
  <si>
    <t>Ejecución Financiera del Programa Presupuestal Reducción de Delitos y Faltas que Afectan la Seguridad Ciudadana según Principales Productos, Septiembre 2015</t>
  </si>
  <si>
    <t>Ejecución Financiera del Programa Presupuestal Reducción de Delitos y Faltas que Afectan la Seguridad Ciudadana según Principales Actividades, Septiembre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</si>
  <si>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</si>
  <si>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</si>
  <si>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</si>
  <si>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</si>
  <si>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</si>
  <si>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</si>
  <si>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</si>
  <si>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</si>
  <si>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</si>
  <si>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</si>
  <si>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</si>
  <si>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</si>
  <si>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</si>
  <si>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</si>
  <si>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</si>
  <si>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</si>
  <si>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</si>
  <si>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</si>
  <si>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</si>
  <si>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</si>
  <si>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</si>
  <si>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</si>
  <si>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</si>
  <si>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</si>
  <si>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</si>
  <si>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</si>
  <si>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</si>
  <si>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</si>
  <si>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</si>
  <si>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</si>
  <si>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</si>
  <si>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</si>
  <si>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</si>
  <si>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Septiembre 2015</t>
  </si>
  <si>
    <t>Alerta de Niveles Bajos en la Ejecución Financiera (menor a 56.25%) para Principales Productos del Programa Presupuestal Reducción de Delitos y Faltas que Afectan la Seguridad Ciudadana, Septiembre 2015</t>
  </si>
  <si>
    <t>Ejecución Financiera del Programa Presupuestal Reducción del Tráfico Ilícito de Drogas según Pliego, Septiembre 2015</t>
  </si>
  <si>
    <t>Ejecución Financiera del Programa Presupuestal Reducción del Tráfico Ilícito de Drogas según Departamento, Septiembre 2015</t>
  </si>
  <si>
    <t>Ejecución Financiera del Programa Presupuestal Reducción del Tráfico Ilícito de Drogas según Principales Productos, Septiembre 2015</t>
  </si>
  <si>
    <t>Ejecución Financiera del Programa Presupuestal Reducción del Tráfico Ilícito de Drogas según Principales Actividades, Septiembre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</si>
  <si>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</si>
  <si>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</si>
  <si>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</si>
  <si>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</si>
  <si>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</si>
  <si>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</si>
  <si>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</si>
  <si>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</si>
  <si>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</si>
  <si>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</si>
  <si>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</si>
  <si>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</si>
  <si>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</si>
  <si>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</si>
  <si>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</si>
  <si>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</si>
  <si>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</si>
  <si>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</si>
  <si>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</si>
  <si>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</si>
  <si>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</si>
  <si>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</si>
  <si>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</si>
  <si>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</si>
  <si>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</si>
  <si>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</si>
  <si>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</si>
  <si>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</si>
  <si>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</si>
  <si>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</si>
  <si>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</si>
  <si>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</si>
  <si>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</si>
  <si>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Septiembre 2015</t>
  </si>
  <si>
    <t>Alerta de Niveles Bajos en la Ejecución Financiera (menor a 56.25%) para Principales Productos del Programa Presupuestal Reducción del Tráfico Ilícito de Drogas, Septiembre 2015</t>
  </si>
  <si>
    <t>Ejecución Financiera del Programa Presupuestal Lucha Contra el Terrorismo según Pliego, Septiembre 2015</t>
  </si>
  <si>
    <t>Ejecución Financiera del Programa Presupuestal Lucha Contra el Terrorismo según Departamento, Septiembre 2015</t>
  </si>
  <si>
    <t>Ejecución Financiera del Programa Presupuestal Lucha Contra el Terrorismo según Principales Productos, Septiembre 2015</t>
  </si>
  <si>
    <t>Ejecución Financiera del Programa Presupuestal Lucha Contra el Terrorismo según Principales Actividades, Septiembre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</si>
  <si>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</si>
  <si>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</si>
  <si>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</si>
  <si>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</si>
  <si>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</si>
  <si>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</si>
  <si>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</si>
  <si>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</si>
  <si>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</si>
  <si>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</si>
  <si>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</si>
  <si>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Septiembre 2015</t>
  </si>
  <si>
    <t>Alerta de Niveles Bajos en la Ejecución Financiera (menor a 56.25%) para Principales Productos del Programa Presupuestal Lucha Contra el Terrorismo, Septiembre 2015</t>
  </si>
  <si>
    <t>Ejecución Financiera del Programa Presupuestal Contrataciones Públicas Eficientes según Pliego, Septiembre 2015</t>
  </si>
  <si>
    <t>Ejecución Financiera del Programa Presupuestal Contrataciones Públicas Eficientes según Departamento, Septiembre 2015</t>
  </si>
  <si>
    <t>Ejecución Financiera del Programa Presupuestal Contrataciones Públicas Eficientes según Principales Productos, Septiembre 2015</t>
  </si>
  <si>
    <t>Ejecución Financiera del Programa Presupuestal Contrataciones Públicas Eficientes según Principales Actividades, Septiembre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</si>
  <si>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</si>
  <si>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</si>
  <si>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</si>
  <si>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</si>
  <si>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</si>
  <si>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</si>
  <si>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</si>
  <si>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</si>
  <si>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</si>
  <si>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</si>
  <si>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</si>
  <si>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</si>
  <si>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</si>
  <si>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</si>
  <si>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</si>
  <si>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</si>
  <si>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</si>
  <si>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</si>
  <si>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</si>
  <si>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</si>
  <si>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</si>
  <si>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</si>
  <si>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</si>
  <si>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</si>
  <si>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</si>
  <si>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</si>
  <si>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</si>
  <si>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</si>
  <si>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</si>
  <si>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</si>
  <si>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</si>
  <si>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</si>
  <si>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</si>
  <si>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</si>
  <si>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Septiembre 2015</t>
  </si>
  <si>
    <t>Alerta de Niveles Bajos en la Ejecución Financiera (menor a 56.25%) para Principales Productos del Programa Presupuestal Contrataciones Públicas Eficientes, Septiembre 2015</t>
  </si>
  <si>
    <t>Ejecución Financiera del Programa Presupuestal Gestión Sostenible de Recursos Naturales y Diversidad Biológica según Pliego, Septiembre 2015</t>
  </si>
  <si>
    <t>Ejecución Financiera del Programa Presupuestal Gestión Sostenible de Recursos Naturales y Diversidad Biológica según Departamento, Septiembre 2015</t>
  </si>
  <si>
    <t>Ejecución Financiera del Programa Presupuestal Gestión Sostenible de Recursos Naturales y Diversidad Biológica según Principales Productos, Septiembre 2015</t>
  </si>
  <si>
    <t>Ejecución Financiera del Programa Presupuestal Gestión Sostenible de Recursos Naturales y Diversidad Biológica según Principales Actividades, Septiembre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</si>
  <si>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</si>
  <si>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</si>
  <si>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</si>
  <si>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</si>
  <si>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</si>
  <si>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</si>
  <si>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</si>
  <si>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</si>
  <si>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</si>
  <si>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</si>
  <si>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</si>
  <si>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</si>
  <si>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</si>
  <si>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</si>
  <si>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</si>
  <si>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</si>
  <si>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</si>
  <si>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</si>
  <si>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</si>
  <si>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</si>
  <si>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</si>
  <si>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</si>
  <si>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Septiembre 2015</t>
  </si>
  <si>
    <t>Alerta de Niveles Bajos en la Ejecución Financiera (menor a 56.25%) para Principales Productos del Programa Presupuestal Gestión Sostenible de Recursos Naturales y Diversidad Biológica, Septiembre 2015</t>
  </si>
  <si>
    <t>Ejecución Financiera del Programa Presupuestal Gestión Integral de Residuos Sólidos según Pliego, Septiembre 2015</t>
  </si>
  <si>
    <t>Ejecución Financiera del Programa Presupuestal Gestión Integral de Residuos Sólidos según Departamento, Septiembre 2015</t>
  </si>
  <si>
    <t>Ejecución Financiera del Programa Presupuestal Gestión Integral de Residuos Sólidos según Principales Productos, Septiembre 2015</t>
  </si>
  <si>
    <t>Ejecución Financiera del Programa Presupuestal Gestión Integral de Residuos Sólidos según Principales Actividades, Septiembre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</si>
  <si>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</si>
  <si>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</si>
  <si>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</si>
  <si>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</si>
  <si>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</si>
  <si>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</si>
  <si>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</si>
  <si>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</si>
  <si>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</si>
  <si>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</si>
  <si>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</si>
  <si>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</si>
  <si>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</si>
  <si>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</si>
  <si>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</si>
  <si>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</si>
  <si>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</si>
  <si>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</si>
  <si>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</si>
  <si>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</si>
  <si>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</si>
  <si>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Septiembre 2015</t>
  </si>
  <si>
    <t>Alerta de Niveles Bajos en la Ejecución Financiera (menor a 56.25%) para Principales Productos del Programa Presupuestal Gestión Integral de Residuos Sólidos, Septiembre 2015</t>
  </si>
  <si>
    <t>Ejecución Financiera del Programa Presupuestal Mejora de la Sanidad Animal según Pliego, Septiembre 2015</t>
  </si>
  <si>
    <t>Ejecución Financiera del Programa Presupuestal Mejora de la Sanidad Animal según Departamento, Septiembre 2015</t>
  </si>
  <si>
    <t>Ejecución Financiera del Programa Presupuestal Mejora de la Sanidad Animal según Principales Productos, Septiembre 2015</t>
  </si>
  <si>
    <t>Ejecución Financiera del Programa Presupuestal Mejora de la Sanidad Animal según Principales Actividades, Septiembre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</si>
  <si>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</si>
  <si>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</si>
  <si>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</si>
  <si>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</si>
  <si>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</si>
  <si>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</si>
  <si>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</si>
  <si>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</si>
  <si>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</si>
  <si>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</si>
  <si>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</si>
  <si>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</si>
  <si>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</si>
  <si>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</si>
  <si>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</si>
  <si>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</si>
  <si>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</si>
  <si>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</si>
  <si>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</si>
  <si>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Septiembre 2015</t>
  </si>
  <si>
    <t>Alerta de Niveles Bajos en la Ejecución Financiera (menor a 56.25%) para Principales Productos del Programa Presupuestal Mejora de la Sanidad Animal, Septiembre 2015</t>
  </si>
  <si>
    <t>Ejecución Financiera del Programa Presupuestal Mejora y Mantenimiento de la Sanidad Vegetal según Pliego, Septiembre 2015</t>
  </si>
  <si>
    <t>Ejecución Financiera del Programa Presupuestal Mejora y Mantenimiento de la Sanidad Vegetal según Departamento, Septiembre 2015</t>
  </si>
  <si>
    <t>Ejecución Financiera del Programa Presupuestal Mejora y Mantenimiento de la Sanidad Vegetal según Principales Productos, Septiembre 2015</t>
  </si>
  <si>
    <t>Ejecución Financiera del Programa Presupuestal Mejora y Mantenimiento de la Sanidad Vegetal según Principales Actividades, Septiembre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</si>
  <si>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</si>
  <si>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</si>
  <si>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</si>
  <si>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</si>
  <si>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</si>
  <si>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</si>
  <si>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</si>
  <si>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</si>
  <si>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</si>
  <si>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</si>
  <si>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</si>
  <si>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</si>
  <si>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</si>
  <si>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</si>
  <si>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</si>
  <si>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</si>
  <si>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</si>
  <si>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Septiembre 2015</t>
  </si>
  <si>
    <t>Alerta de Niveles Bajos en la Ejecución Financiera (menor a 56.25%) para Principales Productos del Programa Presupuestal Mejora y Mantenimiento de la Sanidad Vegetal, Septiembre 2015</t>
  </si>
  <si>
    <t>Ejecución Financiera del Programa Presupuestal Mejora de la Inocuidad Agroalimentaria según Pliego, Septiembre 2015</t>
  </si>
  <si>
    <t>Ejecución Financiera del Programa Presupuestal Mejora de la Inocuidad Agroalimentaria según Departamento, Septiembre 2015</t>
  </si>
  <si>
    <t>Ejecución Financiera del Programa Presupuestal Mejora de la Inocuidad Agroalimentaria según Principales Productos, Septiembre 2015</t>
  </si>
  <si>
    <t>Ejecución Financiera del Programa Presupuestal Mejora de la Inocuidad Agroalimentaria según Principales Actividades, Septiembre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</si>
  <si>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</si>
  <si>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</si>
  <si>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</si>
  <si>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</si>
  <si>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</si>
  <si>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</si>
  <si>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</si>
  <si>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</si>
  <si>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</si>
  <si>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</si>
  <si>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</si>
  <si>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</si>
  <si>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Septiembre 2015</t>
  </si>
  <si>
    <t>Alerta de Niveles Bajos en la Ejecución Financiera (menor a 56.25%) para Principales Productos del Programa Presupuestal Mejora de la Inocuidad Agroalimentaria, Septiembre 2015</t>
  </si>
  <si>
    <t>Ejecución Financiera del Programa Presupuestal Aprovechamiento de los Recursos Hídricos para Uso Agrario según Pliego, Septiembre 2015</t>
  </si>
  <si>
    <t>Ejecución Financiera del Programa Presupuestal Aprovechamiento de los Recursos Hídricos para Uso Agrario según Departamento, Septiembre 2015</t>
  </si>
  <si>
    <t>Ejecución Financiera del Programa Presupuestal Aprovechamiento de los Recursos Hídricos para Uso Agrario según Principales Productos, Septiembre 2015</t>
  </si>
  <si>
    <t>Ejecución Financiera del Programa Presupuestal Aprovechamiento de los Recursos Hídricos para Uso Agrario según Principales Actividades, Septiembre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</si>
  <si>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</si>
  <si>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</si>
  <si>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</si>
  <si>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</si>
  <si>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</si>
  <si>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</si>
  <si>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</si>
  <si>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</si>
  <si>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</si>
  <si>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</si>
  <si>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</si>
  <si>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</si>
  <si>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Septiembre 2015</t>
  </si>
  <si>
    <t>Alerta de Niveles Bajos en la Ejecución Financiera (menor a 56.25%) para Principales Productos del Programa Presupuestal Aprovechamiento de los Recursos Hídricos para Uso Agrario, Septiembre 2015</t>
  </si>
  <si>
    <t>Ejecución Financiera del Programa Presupuestal Acceso y Uso de la Electrificación Rural según Pliego, Septiembre 2015</t>
  </si>
  <si>
    <t>Ejecución Financiera del Programa Presupuestal Acceso y Uso de la Electrificación Rural según Departamento, Septiembre 2015</t>
  </si>
  <si>
    <t>Ejecución Financiera del Programa Presupuestal Acceso y Uso de la Electrificación Rural según Principales Productos, Septiembre 2015</t>
  </si>
  <si>
    <t>Ejecución Financiera del Programa Presupuestal Acceso y Uso de la Electrificación Rural según Principales Actividades, Septiembre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</si>
  <si>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</si>
  <si>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</si>
  <si>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</si>
  <si>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</si>
  <si>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</si>
  <si>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</si>
  <si>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</si>
  <si>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</si>
  <si>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Transferencia a entidades para proyectos de electrificación</t>
  </si>
  <si>
    <t>Hogar capacitado</t>
  </si>
  <si>
    <t>Transferencias financieras</t>
  </si>
  <si>
    <t>Monto Ejecutado y Avance de Ejecución Financiera del Programa Presupuestal Acceso y Uso de la Electrificación Rural según Departamento, Septiembre 2015</t>
  </si>
  <si>
    <t>Alerta de Niveles Bajos en la Ejecución Financiera (menor a 56.25%) para Principales Productos del Programa Presupuestal Acceso y Uso de la Electrificación Rural, Septiembre 2015</t>
  </si>
  <si>
    <t>Ejecución Financiera del Programa Presupuestal Acceso y Uso Adecuado de los Servicios Públicos de Telecomunicaciones e Información Asociados según Pliego, Septiembre 2015</t>
  </si>
  <si>
    <t>Ejecución Financiera del Programa Presupuestal Acceso y Uso Adecuado de los Servicios Públicos de Telecomunicaciones e Información Asociados según Departamento, Septiembre 2015</t>
  </si>
  <si>
    <t>Ejecución Financiera del Programa Presupuestal Acceso y Uso Adecuado de los Servicios Públicos de Telecomunicaciones e Información Asociados según Principales Productos, Septiembre 2015</t>
  </si>
  <si>
    <t>Ejecución Financiera del Programa Presupuestal Acceso y Uso Adecuado de los Servicios Públicos de Telecomunicaciones e Información Asociados según Principales Actividades, Septiembre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</si>
  <si>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</si>
  <si>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</si>
  <si>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</si>
  <si>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</si>
  <si>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</si>
  <si>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</si>
  <si>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</si>
  <si>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</si>
  <si>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</si>
  <si>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</si>
  <si>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</si>
  <si>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</si>
  <si>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</si>
  <si>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</si>
  <si>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</si>
  <si>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</si>
  <si>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</si>
  <si>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</si>
  <si>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</si>
  <si>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</si>
  <si>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</si>
  <si>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</si>
  <si>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</si>
  <si>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</si>
  <si>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</si>
  <si>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</si>
  <si>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</si>
  <si>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Septiembre 2015</t>
  </si>
  <si>
    <t>Alerta de Niveles Bajos en la Ejecución Financiera (menor a 56.25%) para Principales Productos del Programa Presupuestal Acceso y Uso Adecuado de los Servicios Públicos de Telecomunicaciones e Información Asociados, Septiembre 2015</t>
  </si>
  <si>
    <t>Ejecución Financiera del Programa Presupuestal Prevención y Atención de Incendios, Emergencias Médicas, Rescates y Otros según Pliego, Septiembre 2015</t>
  </si>
  <si>
    <t>Ejecución Financiera del Programa Presupuestal Prevención y Atención de Incendios, Emergencias Médicas, Rescates y Otros según Departamento, Septiembre 2015</t>
  </si>
  <si>
    <t>Ejecución Financiera del Programa Presupuestal Prevención y Atención de Incendios, Emergencias Médicas, Rescates y Otros según Principales Productos, Septiembre 2015</t>
  </si>
  <si>
    <t>Ejecución Financiera del Programa Presupuestal Prevención y Atención de Incendios, Emergencias Médicas, Rescates y Otros según Principales Actividades, Septiembre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</si>
  <si>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</si>
  <si>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</si>
  <si>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</si>
  <si>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</si>
  <si>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</si>
  <si>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</si>
  <si>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</si>
  <si>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</si>
  <si>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</si>
  <si>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</si>
  <si>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</si>
  <si>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</si>
  <si>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</si>
  <si>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Septiembre 2015</t>
  </si>
  <si>
    <t>Alerta de Niveles Bajos en la Ejecución Financiera (menor a 56.25%) para Principales Productos del Programa Presupuestal Prevención y Atención de Incendios, Emergencias Médicas, Rescates y Otros, Septiembre 2015</t>
  </si>
  <si>
    <t>Ejecución Financiera del Programa Presupuestal Programa Nacional de Apoyo Directo a los más Pobres según Pliego, Septiembre 2015</t>
  </si>
  <si>
    <t>Ejecución Financiera del Programa Presupuestal Programa Nacional de Apoyo Directo a los más Pobres según Departamento, Septiembre 2015</t>
  </si>
  <si>
    <t>Ejecución Financiera del Programa Presupuestal Programa Nacional de Apoyo Directo a los más Pobres según Principales Productos, Septiembre 2015</t>
  </si>
  <si>
    <t>Ejecución Financiera del Programa Presupuestal Programa Nacional de Apoyo Directo a los más Pobres según Principales Actividades, Septiembre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</si>
  <si>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</si>
  <si>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</si>
  <si>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</si>
  <si>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</si>
  <si>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</si>
  <si>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</si>
  <si>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</si>
  <si>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</si>
  <si>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Septiembre 2015</t>
  </si>
  <si>
    <t>Alerta de Niveles Bajos en la Ejecución Financiera (menor a 56.25%) para Principales Productos del Programa Presupuestal Programa Nacional de Apoyo Directo a los más Pobres, Septiembre 2015</t>
  </si>
  <si>
    <t>Ejecución Financiera del Programa Presupuestal Prevención y Tratamiento del Consumo De Drogas según Pliego, Septiembre 2015</t>
  </si>
  <si>
    <t>Ejecución Financiera del Programa Presupuestal Prevención y Tratamiento del Consumo De Drogas según Departamento, Septiembre 2015</t>
  </si>
  <si>
    <t>Ejecución Financiera del Programa Presupuestal Prevención y Tratamiento del Consumo De Drogas según Principales Productos, Septiembre 2015</t>
  </si>
  <si>
    <t>Ejecución Financiera del Programa Presupuestal Prevención y Tratamiento del Consumo De Drogas según Principales Actividades, Septiembre 2015</t>
  </si>
  <si>
    <t>Población informada, orientada y aconsejada sobre el consumo de drogas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</si>
  <si>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</si>
  <si>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</si>
  <si>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</si>
  <si>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</si>
  <si>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</si>
  <si>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</si>
  <si>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</si>
  <si>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</si>
  <si>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</si>
  <si>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</si>
  <si>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</si>
  <si>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</si>
  <si>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</si>
  <si>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</si>
  <si>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</si>
  <si>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</si>
  <si>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</si>
  <si>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</si>
  <si>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Septiembre 2015</t>
  </si>
  <si>
    <t>Alerta de Niveles Bajos en la Ejecución Financiera (menor a 56.25%) para Principales Productos del Programa Presupuestal Prevención y Tratamiento del Consumo De Drogas, Septiembre 2015</t>
  </si>
  <si>
    <t>Ejecución Financiera del Programa Presupuestal Conservación de la Diversidad Biológica y Aprovechamiento Sostenible de los Recursos Naturales en Área Natural Protegida según Pliego, Septiembre 2015</t>
  </si>
  <si>
    <t>Ejecución Financiera del Programa Presupuestal Conservación de la Diversidad Biológica y Aprovechamiento Sostenible de los Recursos Naturales en Área Natural Protegida según Departamento, Septiembre 2015</t>
  </si>
  <si>
    <t>Ejecución Financiera del Programa Presupuestal Conservación de la Diversidad Biológica y Aprovechamiento Sostenible de los Recursos Naturales en Área Natural Protegida según Principales Productos, Septiembre 2015</t>
  </si>
  <si>
    <t>Ejecución Financiera del Programa Presupuestal Conservación de la Diversidad Biológica y Aprovechamiento Sostenible de los Recursos Naturales en Área Natural Protegida según Principales Actividades, Septiembre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</si>
  <si>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</si>
  <si>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</si>
  <si>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</si>
  <si>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</si>
  <si>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</si>
  <si>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</si>
  <si>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</si>
  <si>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</si>
  <si>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</si>
  <si>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</si>
  <si>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</si>
  <si>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</si>
  <si>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</si>
  <si>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</si>
  <si>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</si>
  <si>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</si>
  <si>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</si>
  <si>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</si>
  <si>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</si>
  <si>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</si>
  <si>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Septiembre 2015</t>
  </si>
  <si>
    <t>Alerta de Niveles Bajos en la Ejecución Financiera (menor a 56.25%) para Principales Productos del Programa Presupuestal Conservación de la Diversidad Biológica y Aprovechamiento Sostenible de los Recursos Naturales en Área Natural Protegida, Septiembre 2015</t>
  </si>
  <si>
    <t>Ejecución Financiera del Programa Presupuestal Acceso de la Población a la Propiedad Predial Formalizada según Pliego, Septiembre 2015</t>
  </si>
  <si>
    <t>Ejecución Financiera del Programa Presupuestal Acceso de la Población a la Propiedad Predial Formalizada según Departamento, Septiembre 2015</t>
  </si>
  <si>
    <t>Ejecución Financiera del Programa Presupuestal Acceso de la Población a la Propiedad Predial Formalizada según Principales Productos, Septiembre 2015</t>
  </si>
  <si>
    <t>Ejecución Financiera del Programa Presupuestal Acceso de la Población a la Propiedad Predial Formalizada según Principales Actividades, Septiembre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</si>
  <si>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</si>
  <si>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</si>
  <si>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</si>
  <si>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</si>
  <si>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</si>
  <si>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</si>
  <si>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</si>
  <si>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</si>
  <si>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</si>
  <si>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</si>
  <si>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</si>
  <si>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</si>
  <si>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</si>
  <si>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</si>
  <si>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</si>
  <si>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Septiembre 2015</t>
  </si>
  <si>
    <t>Alerta de Niveles Bajos en la Ejecución Financiera (menor a 56.25%) para Principales Productos del Programa Presupuestal Acceso de la Población a la Propiedad Predial Formalizada, Septiembre 2015</t>
  </si>
  <si>
    <t>Ejecución Financiera del Programa Presupuestal Bono Familiar Habitacional según Pliego, Septiembre 2015</t>
  </si>
  <si>
    <t>Ejecución Financiera del Programa Presupuestal Bono Familiar Habitacional según Departamento, Septiembre 2015</t>
  </si>
  <si>
    <t>Ejecución Financiera del Programa Presupuestal Bono Familiar Habitacional según Principales Productos, Septiembre 2015</t>
  </si>
  <si>
    <t>Ejecución Financiera del Programa Presupuestal Bono Familiar Habitacional según Principales Actividades, Septiembre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</si>
  <si>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</si>
  <si>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</si>
  <si>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</si>
  <si>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</si>
  <si>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</si>
  <si>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</si>
  <si>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</si>
  <si>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Septiembre 2015</t>
  </si>
  <si>
    <t>Alerta de Niveles Bajos en la Ejecución Financiera (menor a 56.25%) para Principales Productos del Programa Presupuestal Bono Familiar Habitacional, Septiembre 2015</t>
  </si>
  <si>
    <t>Ejecución Financiera del Programa Presupuestal Generación del Suelo Urbano según Pliego, Septiembre 2015</t>
  </si>
  <si>
    <t>Ejecución Financiera del Programa Presupuestal Generación del Suelo Urbano según Departamento, Septiembre 2015</t>
  </si>
  <si>
    <t>Ejecución Financiera del Programa Presupuestal Generación del Suelo Urbano según Principales Productos, Septiembre 2015</t>
  </si>
  <si>
    <t>Ejecución Financiera del Programa Presupuestal Generación del Suelo Urbano según Principales Actividades, Septiembre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</si>
  <si>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</si>
  <si>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</si>
  <si>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</si>
  <si>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</si>
  <si>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</si>
  <si>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</si>
  <si>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</si>
  <si>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</si>
  <si>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</si>
  <si>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</si>
  <si>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Septiembre 2015</t>
  </si>
  <si>
    <t>Alerta de Niveles Bajos en la Ejecución Financiera (menor a 56.25%) para Principales Productos del Programa Presupuestal Generación del Suelo Urbano, Septiembre 2015</t>
  </si>
  <si>
    <t>Ejecución Financiera del Programa Presupuestal Reducción del Costo, Tiempo e Inseguridad Vial en el Sistema de Transporte Terrestre según Pliego, Septiembre 2015</t>
  </si>
  <si>
    <t>Ejecución Financiera del Programa Presupuestal Reducción del Costo, Tiempo e Inseguridad Vial en el Sistema de Transporte Terrestre según Departamento, Septiembre 2015</t>
  </si>
  <si>
    <t>Ejecución Financiera del Programa Presupuestal Reducción del Costo, Tiempo e Inseguridad Vial en el Sistema de Transporte Terrestre según Principales Productos, Septiembre 2015</t>
  </si>
  <si>
    <t>Ejecución Financiera del Programa Presupuestal Reducción del Costo, Tiempo e Inseguridad Vial en el Sistema de Transporte Terrestre según Principales Actividades, Septiembre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</si>
  <si>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</si>
  <si>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</si>
  <si>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</si>
  <si>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</si>
  <si>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</si>
  <si>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</si>
  <si>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</si>
  <si>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</si>
  <si>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</si>
  <si>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</si>
  <si>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</si>
  <si>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</si>
  <si>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</si>
  <si>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</si>
  <si>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</si>
  <si>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</si>
  <si>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</si>
  <si>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</si>
  <si>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</si>
  <si>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</si>
  <si>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</si>
  <si>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</si>
  <si>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</si>
  <si>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</si>
  <si>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</si>
  <si>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</si>
  <si>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</si>
  <si>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</si>
  <si>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</si>
  <si>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</si>
  <si>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</si>
  <si>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</si>
  <si>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</si>
  <si>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</si>
  <si>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</si>
  <si>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</si>
  <si>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</si>
  <si>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</si>
  <si>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</si>
  <si>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</si>
  <si>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</si>
  <si>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</si>
  <si>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</si>
  <si>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</si>
  <si>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</si>
  <si>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</si>
  <si>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</si>
  <si>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ATENCIÓN DE FENOMENO EL NIÑO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</si>
  <si>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</si>
  <si>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</si>
  <si>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</si>
  <si>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</si>
  <si>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</si>
  <si>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</si>
  <si>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</si>
  <si>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Septiembre 2015</t>
  </si>
  <si>
    <t>Alerta de Niveles Bajos en la Ejecución Financiera (menor a 56.25%) para Principales Productos del Programa Presupuestal Reducción del Costo, Tiempo e Inseguridad Vial en el Sistema de Transporte Terrestre, Septiembre 2015</t>
  </si>
  <si>
    <t>Ejecución Financiera del Programa Presupuestal Optimización de la Política de Protección y Atención a las Comunidades Peruanas en el Exterior según Pliego, Septiembre 2015</t>
  </si>
  <si>
    <t>Ejecución Financiera del Programa Presupuestal Optimización de la Política de Protección y Atención a las Comunidades Peruanas en el Exterior según Departamento, Septiembre 2015</t>
  </si>
  <si>
    <t>Ejecución Financiera del Programa Presupuestal Optimización de la Política de Protección y Atención a las Comunidades Peruanas en el Exterior según Principales Productos, Septiembre 2015</t>
  </si>
  <si>
    <t>Ejecución Financiera del Programa Presupuestal Optimización de la Política de Protección y Atención a las Comunidades Peruanas en el Exterior según Principales Actividades, Septiembre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</si>
  <si>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</si>
  <si>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</si>
  <si>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</si>
  <si>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</si>
  <si>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</si>
  <si>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</si>
  <si>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</si>
  <si>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</si>
  <si>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Septiembre 2015</t>
  </si>
  <si>
    <t>Alerta de Niveles Bajos en la Ejecución Financiera (menor a 56.25%) para Principales Productos del Programa Presupuestal Optimización de la Política de Protección y Atención a las Comunidades Peruanas en el Exterior, Septiembre 2015</t>
  </si>
  <si>
    <t>Ejecución Financiera del Programa Presupuestal Aprovechamiento de las Oportunidades Comerciales Brindadas por los Principales Socios Comerciales del Perú según Pliego, Septiembre 2015</t>
  </si>
  <si>
    <t>Ejecución Financiera del Programa Presupuestal Aprovechamiento de las Oportunidades Comerciales Brindadas por los Principales Socios Comerciales del Perú según Departamento, Septiembre 2015</t>
  </si>
  <si>
    <t>Ejecución Financiera del Programa Presupuestal Aprovechamiento de las Oportunidades Comerciales Brindadas por los Principales Socios Comerciales del Perú según Principales Productos, Septiembre 2015</t>
  </si>
  <si>
    <t>Ejecución Financiera del Programa Presupuestal Aprovechamiento de las Oportunidades Comerciales Brindadas por los Principales Socios Comerciales del Perú según Principales Actividades, Septiembre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</si>
  <si>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</si>
  <si>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</si>
  <si>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</si>
  <si>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</si>
  <si>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</si>
  <si>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</si>
  <si>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</si>
  <si>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</si>
  <si>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</si>
  <si>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</si>
  <si>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</si>
  <si>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Septiembre 2015</t>
  </si>
  <si>
    <t>Alerta de Niveles Bajos en la Ejecución Financiera (menor a 56.25%) para Principales Productos del Programa Presupuestal Aprovechamiento de las Oportunidades Comerciales Brindadas por los Principales Socios Comerciales del Perú, Septiembre 2015</t>
  </si>
  <si>
    <t>Ejecución Financiera del Programa Presupuestal Formación Universitaria de Pregrado según Pliego, Septiembre 2015</t>
  </si>
  <si>
    <t>Ejecución Financiera del Programa Presupuestal Formación Universitaria de Pregrado según Departamento, Septiembre 2015</t>
  </si>
  <si>
    <t>Ejecución Financiera del Programa Presupuestal Formación Universitaria de Pregrado según Principales Productos, Septiembre 2015</t>
  </si>
  <si>
    <t>Ejecución Financiera del Programa Presupuestal Formación Universitaria de Pregrado según Principales Actividades, Septiembre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</si>
  <si>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</si>
  <si>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</si>
  <si>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</si>
  <si>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</si>
  <si>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</si>
  <si>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</si>
  <si>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</si>
  <si>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</si>
  <si>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</si>
  <si>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</si>
  <si>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</si>
  <si>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</si>
  <si>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</si>
  <si>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</si>
  <si>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</si>
  <si>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</si>
  <si>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</si>
  <si>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</si>
  <si>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</si>
  <si>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</si>
  <si>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</si>
  <si>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</si>
  <si>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</si>
  <si>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</si>
  <si>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</si>
  <si>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</si>
  <si>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</si>
  <si>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</si>
  <si>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</si>
  <si>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</si>
  <si>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</si>
  <si>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Septiembre 2015</t>
  </si>
  <si>
    <t>Alerta de Niveles Bajos en la Ejecución Financiera (menor a 56.25%) para Principales Productos del Programa Presupuestal Formación Universitaria de Pregrado, Septiembre 2015</t>
  </si>
  <si>
    <t>Ejecución Financiera del Programa Presupuestal Celeridad en los Procesos Judiciales de Familia según Pliego, Septiembre 2015</t>
  </si>
  <si>
    <t>Ejecución Financiera del Programa Presupuestal Celeridad en los Procesos Judiciales de Familia según Departamento, Septiembre 2015</t>
  </si>
  <si>
    <t>Ejecución Financiera del Programa Presupuestal Celeridad en los Procesos Judiciales de Familia según Principales Productos, Septiembre 2015</t>
  </si>
  <si>
    <t>Ejecución Financiera del Programa Presupuestal Celeridad en los Procesos Judiciales de Familia según Principales Actividades, Septiembre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</si>
  <si>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</si>
  <si>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</si>
  <si>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</si>
  <si>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</si>
  <si>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</si>
  <si>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</si>
  <si>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</si>
  <si>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</si>
  <si>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</si>
  <si>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</si>
  <si>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</si>
  <si>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</si>
  <si>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</si>
  <si>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Septiembre 2015</t>
  </si>
  <si>
    <t>Alerta de Niveles Bajos en la Ejecución Financiera (menor a 56.25%) para Principales Productos del Programa Presupuestal Celeridad en los Procesos Judiciales de Familia, Septiembre 2015</t>
  </si>
  <si>
    <t>Ejecución Financiera del Programa Presupuestal Reducción de Vulnerabilidad y Atención de Emergencias por Desastres según Pliego, Septiembre 2015</t>
  </si>
  <si>
    <t>Ejecución Financiera del Programa Presupuestal Reducción de Vulnerabilidad y Atención de Emergencias por Desastres según Departamento, Septiembre 2015</t>
  </si>
  <si>
    <t>Ejecución Financiera del Programa Presupuestal Reducción de Vulnerabilidad y Atención de Emergencias por Desastres según Principales Productos, Septiembre 2015</t>
  </si>
  <si>
    <t>Ejecución Financiera del Programa Presupuestal Reducción de Vulnerabilidad y Atención de Emergencias por Desastres según Principales Actividades, Septiembre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</si>
  <si>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</si>
  <si>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</si>
  <si>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</si>
  <si>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</si>
  <si>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</si>
  <si>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</si>
  <si>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</si>
  <si>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</si>
  <si>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</si>
  <si>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</si>
  <si>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</si>
  <si>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</si>
  <si>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</si>
  <si>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</si>
  <si>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</si>
  <si>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</si>
  <si>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</si>
  <si>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</si>
  <si>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</si>
  <si>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</si>
  <si>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</si>
  <si>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</si>
  <si>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</si>
  <si>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</si>
  <si>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</si>
  <si>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</si>
  <si>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</si>
  <si>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</si>
  <si>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</si>
  <si>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</si>
  <si>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</si>
  <si>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</si>
  <si>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</si>
  <si>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</si>
  <si>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</si>
  <si>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</si>
  <si>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</si>
  <si>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</si>
  <si>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</si>
  <si>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</si>
  <si>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</si>
  <si>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</si>
  <si>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</si>
  <si>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</si>
  <si>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</si>
  <si>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</si>
  <si>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</si>
  <si>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</si>
  <si>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</si>
  <si>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</si>
  <si>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</si>
  <si>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</si>
  <si>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</si>
  <si>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</si>
  <si>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</si>
  <si>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INFRAESTRUCTURA MOVIL</t>
  </si>
  <si>
    <t>Monto Ejecutado y Avance de Ejecución Financiera del Programa Presupuestal Reducción de Vulnerabilidad y Atención de Emergencias por Desastres según Departamento, Septiembre 2015</t>
  </si>
  <si>
    <t>Alerta de Niveles Bajos en la Ejecución Financiera (menor a 56.25%) para Principales Productos del Programa Presupuestal Reducción de Vulnerabilidad y Atención de Emergencias por Desastres, Septiembre 2015</t>
  </si>
  <si>
    <t>Ejecución Financiera del Programa Presupuestal Programa de Desarrollo Alternativo Integral y Sostenible - PIRDAIS según Pliego, Septiembre 2015</t>
  </si>
  <si>
    <t>Ejecución Financiera del Programa Presupuestal Programa de Desarrollo Alternativo Integral y Sostenible - PIRDAIS según Departamento, Septiembre 2015</t>
  </si>
  <si>
    <t>Ejecución Financiera del Programa Presupuestal Programa de Desarrollo Alternativo Integral y Sostenible - PIRDAIS según Principales Productos, Septiembre 2015</t>
  </si>
  <si>
    <t>Ejecución Financiera del Programa Presupuestal Programa de Desarrollo Alternativo Integral y Sostenible - PIRDAIS según Principales Actividades, Septiembre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</si>
  <si>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</si>
  <si>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</si>
  <si>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</si>
  <si>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</si>
  <si>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</si>
  <si>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</si>
  <si>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</si>
  <si>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</si>
  <si>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Septiembre 2015</t>
  </si>
  <si>
    <t>Alerta de Niveles Bajos en la Ejecución Financiera (menor a 56.25%) para Principales Productos del Programa Presupuestal Programa de Desarrollo Alternativo Integral y Sostenible - PIRDAIS, Septiembre 2015</t>
  </si>
  <si>
    <t>Ejecución Financiera del Programa Presupuestal Programa Para la Generación del Empleo Social Inclusivo - Trabaja Perú según Pliego, Septiembre 2015</t>
  </si>
  <si>
    <t>Ejecución Financiera del Programa Presupuestal Programa Para la Generación del Empleo Social Inclusivo - Trabaja Perú según Departamento, Septiembre 2015</t>
  </si>
  <si>
    <t>Ejecución Financiera del Programa Presupuestal Programa Para la Generación del Empleo Social Inclusivo - Trabaja Perú según Principales Productos, Septiembre 2015</t>
  </si>
  <si>
    <t>Ejecución Financiera del Programa Presupuestal Programa Para la Generación del Empleo Social Inclusivo - Trabaja Perú según Principales Actividades, Septiembre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</si>
  <si>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</si>
  <si>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</si>
  <si>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</si>
  <si>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Septiembre 2015</t>
  </si>
  <si>
    <t>Alerta de Niveles Bajos en la Ejecución Financiera (menor a 56.25%) para Principales Productos del Programa Presupuestal Programa Para la Generación del Empleo Social Inclusivo - Trabaja Perú, Septiembre 2015</t>
  </si>
  <si>
    <t>Ejecución Financiera del Programa Presupuestal Gestión Integrada y Efectiva del Control de Oferta de Drogas en el Perú según Pliego, Septiembre 2015</t>
  </si>
  <si>
    <t>Ejecución Financiera del Programa Presupuestal Gestión Integrada y Efectiva del Control de Oferta de Drogas en el Perú según Departamento, Septiembre 2015</t>
  </si>
  <si>
    <t>Ejecución Financiera del Programa Presupuestal Gestión Integrada y Efectiva del Control de Oferta de Drogas en el Perú según Principales Productos, Septiembre 2015</t>
  </si>
  <si>
    <t>Ejecución Financiera del Programa Presupuestal Gestión Integrada y Efectiva del Control de Oferta de Drogas en el Perú según Principales Actividades, Septiembre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</si>
  <si>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</si>
  <si>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</si>
  <si>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</si>
  <si>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</si>
  <si>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</si>
  <si>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</si>
  <si>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</si>
  <si>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</si>
  <si>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</si>
  <si>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</si>
  <si>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</si>
  <si>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Septiembre 2015</t>
  </si>
  <si>
    <t>Alerta de Niveles Bajos en la Ejecución Financiera (menor a 56.25%) para Principales Productos del Programa Presupuestal Gestión Integrada y Efectiva del Control de Oferta de Drogas en el Perú, Septiembre 2015</t>
  </si>
  <si>
    <t>Ejecución Financiera del Programa Presupuestal Acceso de la Población a la Identidad según Pliego, Septiembre 2015</t>
  </si>
  <si>
    <t>Ejecución Financiera del Programa Presupuestal Acceso de la Población a la Identidad según Departamento, Septiembre 2015</t>
  </si>
  <si>
    <t>Ejecución Financiera del Programa Presupuestal Acceso de la Población a la Identidad según Principales Productos, Septiembre 2015</t>
  </si>
  <si>
    <t>Ejecución Financiera del Programa Presupuestal Acceso de la Población a la Identidad según Principales Actividades, Septiembre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</si>
  <si>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</si>
  <si>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</si>
  <si>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</si>
  <si>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</si>
  <si>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</si>
  <si>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</si>
  <si>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</si>
  <si>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</si>
  <si>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</si>
  <si>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</si>
  <si>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</si>
  <si>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</si>
  <si>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</si>
  <si>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</si>
  <si>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</si>
  <si>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</si>
  <si>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</si>
  <si>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Septiembre 2015</t>
  </si>
  <si>
    <t>Alerta de Niveles Bajos en la Ejecución Financiera (menor a 56.25%) para Principales Productos del Programa Presupuestal Acceso de la Población a la Identidad, Septiembre 2015</t>
  </si>
  <si>
    <t>Ejecución Financiera del Programa Presupuestal Lucha Contra la Violencia Familiar según Pliego, Septiembre 2015</t>
  </si>
  <si>
    <t>Ejecución Financiera del Programa Presupuestal Lucha Contra la Violencia Familiar según Departamento, Septiembre 2015</t>
  </si>
  <si>
    <t>Ejecución Financiera del Programa Presupuestal Lucha Contra la Violencia Familiar según Principales Productos, Septiembre 2015</t>
  </si>
  <si>
    <t>Ejecución Financiera del Programa Presupuestal Lucha Contra la Violencia Familiar según Principales Actividades, Septiembre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</si>
  <si>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</si>
  <si>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</si>
  <si>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</si>
  <si>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</si>
  <si>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</si>
  <si>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</si>
  <si>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</si>
  <si>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</si>
  <si>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</si>
  <si>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</si>
  <si>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</si>
  <si>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</si>
  <si>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</si>
  <si>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</si>
  <si>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</si>
  <si>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Septiembre 2015</t>
  </si>
  <si>
    <t>Alerta de Niveles Bajos en la Ejecución Financiera (menor a 56.25%) para Principales Productos del Programa Presupuestal Lucha Contra la Violencia Familiar, Septiembre 2015</t>
  </si>
  <si>
    <t>Ejecución Financiera del Programa Presupuestal Programa Nacional de Saneamiento Urbano según Pliego, Septiembre 2015</t>
  </si>
  <si>
    <t>Ejecución Financiera del Programa Presupuestal Programa Nacional de Saneamiento Urbano según Departamento, Septiembre 2015</t>
  </si>
  <si>
    <t>Ejecución Financiera del Programa Presupuestal Programa Nacional de Saneamiento Urbano según Principales Productos, Septiembre 2015</t>
  </si>
  <si>
    <t>Ejecución Financiera del Programa Presupuestal Programa Nacional de Saneamiento Urbano según Principales Actividades, Septiembre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</si>
  <si>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</si>
  <si>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</si>
  <si>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</si>
  <si>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</si>
  <si>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</si>
  <si>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</si>
  <si>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</si>
  <si>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</si>
  <si>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</si>
  <si>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</si>
  <si>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</si>
  <si>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Monto Ejecutado y Avance de Ejecución Financiera del Programa Presupuestal Programa Nacional de Saneamiento Urbano según Departamento, Septiembre 2015</t>
  </si>
  <si>
    <t>Alerta de Niveles Bajos en la Ejecución Financiera (menor a 56.25%) para Principales Productos del Programa Presupuestal Programa Nacional de Saneamiento Urbano, Septiembre 2015</t>
  </si>
  <si>
    <t>Ejecución Financiera del Programa Presupuestal Programa Nacional de Saneamiento Rural según Pliego, Septiembre 2015</t>
  </si>
  <si>
    <t>Ejecución Financiera del Programa Presupuestal Programa Nacional de Saneamiento Rural según Departamento, Septiembre 2015</t>
  </si>
  <si>
    <t>Ejecución Financiera del Programa Presupuestal Programa Nacional de Saneamiento Rural según Principales Productos, Septiembre 2015</t>
  </si>
  <si>
    <t>Ejecución Financiera del Programa Presupuestal Programa Nacional de Saneamiento Rural según Principales Actividades, Septiembre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</si>
  <si>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</si>
  <si>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</si>
  <si>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</si>
  <si>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</si>
  <si>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</si>
  <si>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</si>
  <si>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Septiembre 2015</t>
  </si>
  <si>
    <t>Alerta de Niveles Bajos en la Ejecución Financiera (menor a 56.25%) para Principales Productos del Programa Presupuestal Programa Nacional de Saneamiento Rural, Septiembre 2015</t>
  </si>
  <si>
    <t>Ejecución Financiera del Programa Presupuestal Mejora de los Servicios del Sistema de Justicia Penal según Pliego, Septiembre 2015</t>
  </si>
  <si>
    <t>Ejecución Financiera del Programa Presupuestal Mejora de los Servicios del Sistema de Justicia Penal según Departamento, Septiembre 2015</t>
  </si>
  <si>
    <t>Ejecución Financiera del Programa Presupuestal Mejora de los Servicios del Sistema de Justicia Penal según Principales Productos, Septiembre 2015</t>
  </si>
  <si>
    <t>Ejecución Financiera del Programa Presupuestal Mejora de los Servicios del Sistema de Justicia Penal según Principales Actividades, Septiembre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</si>
  <si>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</si>
  <si>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</si>
  <si>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</si>
  <si>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</si>
  <si>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</si>
  <si>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</si>
  <si>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</si>
  <si>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</si>
  <si>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</si>
  <si>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</si>
  <si>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</si>
  <si>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</si>
  <si>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</si>
  <si>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</si>
  <si>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</si>
  <si>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</si>
  <si>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</si>
  <si>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</si>
  <si>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</si>
  <si>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</si>
  <si>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</si>
  <si>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</si>
  <si>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</si>
  <si>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</si>
  <si>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</si>
  <si>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</si>
  <si>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Septiembre 2015</t>
  </si>
  <si>
    <t>Alerta de Niveles Bajos en la Ejecución Financiera (menor a 56.25%) para Principales Productos del Programa Presupuestal Mejora de los Servicios del Sistema de Justicia Penal, Septiembre 2015</t>
  </si>
  <si>
    <t>Ejecución Financiera del Programa Presupuestal Incremento de la Competividad del Sector Artesanía según Pliego, Septiembre 2015</t>
  </si>
  <si>
    <t>Ejecución Financiera del Programa Presupuestal Incremento de la Competividad del Sector Artesanía según Departamento, Septiembre 2015</t>
  </si>
  <si>
    <t>Ejecución Financiera del Programa Presupuestal Incremento de la Competividad del Sector Artesanía según Principales Productos, Septiembre 2015</t>
  </si>
  <si>
    <t>Ejecución Financiera del Programa Presupuestal Incremento de la Competividad del Sector Artesanía según Principales Actividades, Septiembre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</si>
  <si>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</si>
  <si>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</si>
  <si>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</si>
  <si>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</si>
  <si>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</si>
  <si>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</si>
  <si>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</si>
  <si>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</si>
  <si>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</si>
  <si>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</si>
  <si>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</si>
  <si>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</si>
  <si>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</si>
  <si>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Septiembre 2015</t>
  </si>
  <si>
    <t>Alerta de Niveles Bajos en la Ejecución Financiera (menor a 56.25%) para Principales Productos del Programa Presupuestal Incremento de la Competividad del Sector Artesanía, Septiembre 2015</t>
  </si>
  <si>
    <t>Ejecución Financiera del Programa Presupuestal Programa Articulado de Modernización de la Gestión Pública según Pliego, Septiembre 2015</t>
  </si>
  <si>
    <t>Ejecución Financiera del Programa Presupuestal Programa Articulado de Modernización de la Gestión Pública según Departamento, Septiembre 2015</t>
  </si>
  <si>
    <t>Ejecución Financiera del Programa Presupuestal Programa Articulado de Modernización de la Gestión Pública según Principales Productos, Septiembre 2015</t>
  </si>
  <si>
    <t>Ejecución Financiera del Programa Presupuestal Programa Articulado de Modernización de la Gestión Pública según Principales Actividades, Septiembre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</si>
  <si>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</si>
  <si>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</si>
  <si>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</si>
  <si>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</si>
  <si>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</si>
  <si>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</si>
  <si>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</si>
  <si>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</si>
  <si>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</si>
  <si>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</si>
  <si>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</si>
  <si>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</si>
  <si>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</si>
  <si>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</si>
  <si>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</si>
  <si>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Septiembre 2015</t>
  </si>
  <si>
    <t>Alerta de Niveles Bajos en la Ejecución Financiera (menor a 56.25%) para Principales Productos del Programa Presupuestal Programa Articulado de Modernización de la Gestión Pública, Septiembre 2015</t>
  </si>
  <si>
    <t>Ejecución Financiera del Programa Presupuestal Reducción de la Degradación de los Suelos Agrarios según Pliego, Septiembre 2015</t>
  </si>
  <si>
    <t>Ejecución Financiera del Programa Presupuestal Reducción de la Degradación de los Suelos Agrarios según Departamento, Septiembre 2015</t>
  </si>
  <si>
    <t>Ejecución Financiera del Programa Presupuestal Reducción de la Degradación de los Suelos Agrarios según Principales Productos, Septiembre 2015</t>
  </si>
  <si>
    <t>Ejecución Financiera del Programa Presupuestal Reducción de la Degradación de los Suelos Agrarios según Principales Actividades, Septiembre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</si>
  <si>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</si>
  <si>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</si>
  <si>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</si>
  <si>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</si>
  <si>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</si>
  <si>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</si>
  <si>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</si>
  <si>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</si>
  <si>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</si>
  <si>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</si>
  <si>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</si>
  <si>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Septiembre 2015</t>
  </si>
  <si>
    <t>Alerta de Niveles Bajos en la Ejecución Financiera (menor a 56.25%) para Principales Productos del Programa Presupuestal Reducción de la Degradación de los Suelos Agrarios, Septiembre 2015</t>
  </si>
  <si>
    <t>Ejecución Financiera del Programa Presupuestal Logros de Aprendizaje de Estudiantes de la Educación Básica Regular según Pliego, Septiembre 2015</t>
  </si>
  <si>
    <t>Ejecución Financiera del Programa Presupuestal Logros de Aprendizaje de Estudiantes de la Educación Básica Regular según Departamento, Septiembre 2015</t>
  </si>
  <si>
    <t>Ejecución Financiera del Programa Presupuestal Logros de Aprendizaje de Estudiantes de la Educación Básica Regular según Principales Productos, Septiembre 2015</t>
  </si>
  <si>
    <t>Ejecución Financiera del Programa Presupuestal Logros de Aprendizaje de Estudiantes de la Educación Básica Regular según Principales Actividades, Septiembre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</si>
  <si>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</si>
  <si>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</si>
  <si>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</si>
  <si>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</si>
  <si>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</si>
  <si>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</si>
  <si>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</si>
  <si>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</si>
  <si>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</si>
  <si>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</si>
  <si>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</si>
  <si>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</si>
  <si>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</si>
  <si>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</si>
  <si>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</si>
  <si>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</si>
  <si>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</si>
  <si>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</si>
  <si>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</si>
  <si>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</si>
  <si>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</si>
  <si>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</si>
  <si>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</si>
  <si>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</si>
  <si>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</si>
  <si>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</si>
  <si>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</si>
  <si>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</si>
  <si>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</si>
  <si>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</si>
  <si>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</si>
  <si>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</si>
  <si>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</si>
  <si>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</si>
  <si>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</si>
  <si>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</si>
  <si>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</si>
  <si>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</si>
  <si>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</si>
  <si>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</si>
  <si>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</si>
  <si>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</si>
  <si>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</si>
  <si>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</si>
  <si>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</si>
  <si>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</si>
  <si>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</si>
  <si>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</si>
  <si>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</si>
  <si>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</si>
  <si>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</si>
  <si>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</si>
  <si>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</si>
  <si>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</si>
  <si>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Septiembre 2015</t>
  </si>
  <si>
    <t>Alerta de Niveles Bajos en la Ejecución Financiera (menor a 56.25%) para Principales Productos del Programa Presupuestal Logros de Aprendizaje de Estudiantes de la Educación Básica Regular, Septiembre 2015</t>
  </si>
  <si>
    <t>Ejecución Financiera del Programa Presupuestal Incremento en el Acceso de la Población de 3 a 16 Años a los Servicios Educativos Públicos de la Educación Básica Regular según Pliego, Septiembre 2015</t>
  </si>
  <si>
    <t>Ejecución Financiera del Programa Presupuestal Incremento en el Acceso de la Población de 3 a 16 Años a los Servicios Educativos Públicos de la Educación Básica Regular según Departamento, Septiembre 2015</t>
  </si>
  <si>
    <t>Ejecución Financiera del Programa Presupuestal Incremento en el Acceso de la Población de 3 a 16 Años a los Servicios Educativos Públicos de la Educación Básica Regular según Principales Productos, Septiembre 2015</t>
  </si>
  <si>
    <t>Ejecución Financiera del Programa Presupuestal Incremento en el Acceso de la Población de 3 a 16 Años a los Servicios Educativos Públicos de la Educación Básica Regular según Principales Actividades, Septiembre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</si>
  <si>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</si>
  <si>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</si>
  <si>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</si>
  <si>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</si>
  <si>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</si>
  <si>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</si>
  <si>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</si>
  <si>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</si>
  <si>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</si>
  <si>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</si>
  <si>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</si>
  <si>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</si>
  <si>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</si>
  <si>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</si>
  <si>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</si>
  <si>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</si>
  <si>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</si>
  <si>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</si>
  <si>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</si>
  <si>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</si>
  <si>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</si>
  <si>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</si>
  <si>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Septiembre 2015</t>
  </si>
  <si>
    <t>Alerta de Niveles Bajos en la Ejecución Financiera (menor a 56.25%) para Principales Productos del Programa Presupuestal Incremento en el Acceso de la Población de 3 a 16 Años a los Servicios Educativos Públicos de la Educación Básica Regular, Septiembre 2015</t>
  </si>
  <si>
    <t>Ejecución Financiera del Programa Presupuestal Desarrollo Productivo de las Empresas según Pliego, Septiembre 2015</t>
  </si>
  <si>
    <t>Ejecución Financiera del Programa Presupuestal Desarrollo Productivo de las Empresas según Departamento, Septiembre 2015</t>
  </si>
  <si>
    <t>Ejecución Financiera del Programa Presupuestal Desarrollo Productivo de las Empresas según Principales Productos, Septiembre 2015</t>
  </si>
  <si>
    <t>Ejecución Financiera del Programa Presupuestal Desarrollo Productivo de las Empresas según Principales Actividades, Septiembre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</si>
  <si>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</si>
  <si>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</si>
  <si>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</si>
  <si>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</si>
  <si>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</si>
  <si>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</si>
  <si>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</si>
  <si>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</si>
  <si>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</si>
  <si>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</si>
  <si>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</si>
  <si>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</si>
  <si>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</si>
  <si>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</si>
  <si>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</si>
  <si>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</si>
  <si>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</si>
  <si>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</si>
  <si>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</si>
  <si>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Septiembre 2015</t>
  </si>
  <si>
    <t>Alerta de Niveles Bajos en la Ejecución Financiera (menor a 56.25%) para Principales Productos del Programa Presupuestal Desarrollo Productivo de las Empresas, Septiembre 2015</t>
  </si>
  <si>
    <t>Ejecución Financiera del Programa Presupuestal Ordenamiento y Desarrollo de la Acuicultura según Pliego, Septiembre 2015</t>
  </si>
  <si>
    <t>Ejecución Financiera del Programa Presupuestal Ordenamiento y Desarrollo de la Acuicultura según Departamento, Septiembre 2015</t>
  </si>
  <si>
    <t>Ejecución Financiera del Programa Presupuestal Ordenamiento y Desarrollo de la Acuicultura según Principales Productos, Septiembre 2015</t>
  </si>
  <si>
    <t>Ejecución Financiera del Programa Presupuestal Ordenamiento y Desarrollo de la Acuicultura según Principales Actividades, Septiembre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</si>
  <si>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</si>
  <si>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</si>
  <si>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</si>
  <si>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</si>
  <si>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</si>
  <si>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</si>
  <si>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</si>
  <si>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</si>
  <si>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</si>
  <si>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</si>
  <si>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</si>
  <si>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</si>
  <si>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</si>
  <si>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</si>
  <si>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</si>
  <si>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Septiembre 2015</t>
  </si>
  <si>
    <t>Alerta de Niveles Bajos en la Ejecución Financiera (menor a 56.25%) para Principales Productos del Programa Presupuestal Ordenamiento y Desarrollo de la Acuicultura, Septiembre 2015</t>
  </si>
  <si>
    <t>Ejecución Financiera del Programa Presupuestal Fortalecimiento de la Pesca Artesanal según Pliego, Septiembre 2015</t>
  </si>
  <si>
    <t>Ejecución Financiera del Programa Presupuestal Fortalecimiento de la Pesca Artesanal según Departamento, Septiembre 2015</t>
  </si>
  <si>
    <t>Ejecución Financiera del Programa Presupuestal Fortalecimiento de la Pesca Artesanal según Principales Productos, Septiembre 2015</t>
  </si>
  <si>
    <t>Ejecución Financiera del Programa Presupuestal Fortalecimiento de la Pesca Artesanal según Principales Actividades, Septiembre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</si>
  <si>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</si>
  <si>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</si>
  <si>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</si>
  <si>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</si>
  <si>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</si>
  <si>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</si>
  <si>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</si>
  <si>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</si>
  <si>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</si>
  <si>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</si>
  <si>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</si>
  <si>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</si>
  <si>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</si>
  <si>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Septiembre 2015</t>
  </si>
  <si>
    <t>Alerta de Niveles Bajos en la Ejecución Financiera (menor a 56.25%) para Principales Productos del Programa Presupuestal Fortalecimiento de la Pesca Artesanal, Septiembre 2015</t>
  </si>
  <si>
    <t>Ejecución Financiera del Programa Presupuestal Gestión de la Calidad del Aire según Pliego, Septiembre 2015</t>
  </si>
  <si>
    <t>Ejecución Financiera del Programa Presupuestal Gestión de la Calidad del Aire según Departamento, Septiembre 2015</t>
  </si>
  <si>
    <t>Ejecución Financiera del Programa Presupuestal Gestión de la Calidad del Aire según Principales Productos, Septiembre 2015</t>
  </si>
  <si>
    <t>Ejecución Financiera del Programa Presupuestal Gestión de la Calidad del Aire según Principales Actividades, Septiembre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</si>
  <si>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</si>
  <si>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</si>
  <si>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</si>
  <si>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</si>
  <si>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</si>
  <si>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</si>
  <si>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</si>
  <si>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</si>
  <si>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</si>
  <si>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</si>
  <si>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</si>
  <si>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</si>
  <si>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</si>
  <si>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</si>
  <si>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</si>
  <si>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</si>
  <si>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</si>
  <si>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</si>
  <si>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Septiembre 2015</t>
  </si>
  <si>
    <t>Alerta de Niveles Bajos en la Ejecución Financiera (menor a 56.25%) para Principales Productos del Programa Presupuestal Gestión de la Calidad del Aire, Septiembre 2015</t>
  </si>
  <si>
    <t>Ejecución Financiera del Programa Presupuestal Programa Nacional de Asistencia Solidaria Pensión 65 según Pliego, Septiembre 2015</t>
  </si>
  <si>
    <t>Ejecución Financiera del Programa Presupuestal Programa Nacional de Asistencia Solidaria Pensión 65 según Departamento, Septiembre 2015</t>
  </si>
  <si>
    <t>Ejecución Financiera del Programa Presupuestal Programa Nacional de Asistencia Solidaria Pensión 65 según Principales Productos, Septiembre 2015</t>
  </si>
  <si>
    <t>Ejecución Financiera del Programa Presupuestal Programa Nacional de Asistencia Solidaria Pensión 65 según Principales Actividades, Septiembre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</si>
  <si>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</si>
  <si>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</si>
  <si>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</si>
  <si>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Septiembre 2015</t>
  </si>
  <si>
    <t>Alerta de Niveles Bajos en la Ejecución Financiera (menor a 56.25%) para Principales Productos del Programa Presupuestal Programa Nacional de Asistencia Solidaria Pensión 65, Septiembre 2015</t>
  </si>
  <si>
    <t>Cuna Mas</t>
  </si>
  <si>
    <t>Ejecución Financiera del Programa Presupuestal Cuna Mas según Pliego, Septiembre 2015</t>
  </si>
  <si>
    <t>Ejecución Financiera del Programa Presupuestal Cuna Mas según Departamento, Septiembre 2015</t>
  </si>
  <si>
    <t>Ejecución Financiera del Programa Presupuestal Cuna Mas según Principales Productos, Septiembre 2015</t>
  </si>
  <si>
    <t>Ejecución Financiera del Programa Presupuestal Cuna Mas según Principales Actividades, Septiembre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</si>
  <si>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</si>
  <si>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</si>
  <si>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</si>
  <si>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</si>
  <si>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</si>
  <si>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</si>
  <si>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</si>
  <si>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</si>
  <si>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</si>
  <si>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Septiembre 2015</t>
  </si>
  <si>
    <t>Alerta de Niveles Bajos en la Ejecución Financiera (menor a 56.25%) para Principales Productos del Programa Presupuestal Cuna Mas, Septiembre 2015</t>
  </si>
  <si>
    <t>Ejecución Financiera del Programa Presupuestal Celeridad de los Procesos Judiciales Laborales según Pliego, Septiembre 2015</t>
  </si>
  <si>
    <t>Ejecución Financiera del Programa Presupuestal Celeridad de los Procesos Judiciales Laborales según Departamento, Septiembre 2015</t>
  </si>
  <si>
    <t>Ejecución Financiera del Programa Presupuestal Celeridad de los Procesos Judiciales Laborales según Principales Productos, Septiembre 2015</t>
  </si>
  <si>
    <t>Ejecución Financiera del Programa Presupuestal Celeridad de los Procesos Judiciales Laborales según Principales Actividades, Septiembre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</si>
  <si>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</si>
  <si>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</si>
  <si>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</si>
  <si>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</si>
  <si>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Septiembre 2015</t>
  </si>
  <si>
    <t>Alerta de Niveles Bajos en la Ejecución Financiera (menor a 56.25%) para Principales Productos del Programa Presupuestal Celeridad de los Procesos Judiciales Laborales, Septiembre 2015</t>
  </si>
  <si>
    <t>Ejecución Financiera del Programa Presupuestal Incremento de la Práctica de Actividades Físicas, Deportivas y Recreativas en la Población Peruana según Pliego, Septiembre 2015</t>
  </si>
  <si>
    <t>Ejecución Financiera del Programa Presupuestal Incremento de la Práctica de Actividades Físicas, Deportivas y Recreativas en la Población Peruana según Departamento, Septiembre 2015</t>
  </si>
  <si>
    <t>Ejecución Financiera del Programa Presupuestal Incremento de la Práctica de Actividades Físicas, Deportivas y Recreativas en la Población Peruana según Principales Productos, Septiembre 2015</t>
  </si>
  <si>
    <t>Ejecución Financiera del Programa Presupuestal Incremento de la Práctica de Actividades Físicas, Deportivas y Recreativas en la Población Peruana según Principales Actividades, Septiembre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</si>
  <si>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</si>
  <si>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</si>
  <si>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</si>
  <si>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</si>
  <si>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</si>
  <si>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</si>
  <si>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</si>
  <si>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</si>
  <si>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</si>
  <si>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</si>
  <si>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</si>
  <si>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</si>
  <si>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</si>
  <si>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</si>
  <si>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</si>
  <si>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</si>
  <si>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</si>
  <si>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</si>
  <si>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</si>
  <si>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Septiembre 2015</t>
  </si>
  <si>
    <t>Alerta de Niveles Bajos en la Ejecución Financiera (menor a 56.25%) para Principales Productos del Programa Presupuestal Incremento de la Práctica de Actividades Físicas, Deportivas y Recreativas en la Población Peruana, Septiembre 2015</t>
  </si>
  <si>
    <t>Ejecución Financiera del Programa Presupuestal Fortalecimiento de las Condiciones Laborales según Pliego, Septiembre 2015</t>
  </si>
  <si>
    <t>Ejecución Financiera del Programa Presupuestal Fortalecimiento de las Condiciones Laborales según Departamento, Septiembre 2015</t>
  </si>
  <si>
    <t>Ejecución Financiera del Programa Presupuestal Fortalecimiento de las Condiciones Laborales según Principales Productos, Septiembre 2015</t>
  </si>
  <si>
    <t>Ejecución Financiera del Programa Presupuestal Fortalecimiento de las Condiciones Laborales según Principales Actividades, Septiembre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</si>
  <si>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</si>
  <si>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</si>
  <si>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</si>
  <si>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</si>
  <si>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</si>
  <si>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</si>
  <si>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Septiembre 2015</t>
  </si>
  <si>
    <t>Alerta de Niveles Bajos en la Ejecución Financiera (menor a 56.25%) para Principales Productos del Programa Presupuestal Fortalecimiento de las Condiciones Laborales, Septiembre 2015</t>
  </si>
  <si>
    <t>Ejecución Financiera del Programa Presupuestal Reducción de la Mortalidad por Emergencias y Urgencias Médicas según Pliego, Septiembre 2015</t>
  </si>
  <si>
    <t>Ejecución Financiera del Programa Presupuestal Reducción de la Mortalidad por Emergencias y Urgencias Médicas según Departamento, Septiembre 2015</t>
  </si>
  <si>
    <t>Ejecución Financiera del Programa Presupuestal Reducción de la Mortalidad por Emergencias y Urgencias Médicas según Principales Productos, Septiembre 2015</t>
  </si>
  <si>
    <t>Ejecución Financiera del Programa Presupuestal Reducción de la Mortalidad por Emergencias y Urgencias Médicas según Principales Actividades, Septiembre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</si>
  <si>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</si>
  <si>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</si>
  <si>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</si>
  <si>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</si>
  <si>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</si>
  <si>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</si>
  <si>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</si>
  <si>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</si>
  <si>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</si>
  <si>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</si>
  <si>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</si>
  <si>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</si>
  <si>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</si>
  <si>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</si>
  <si>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</si>
  <si>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</si>
  <si>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</si>
  <si>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</si>
  <si>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</si>
  <si>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Septiembre 2015</t>
  </si>
  <si>
    <t>Alerta de Niveles Bajos en la Ejecución Financiera (menor a 56.25%) para Principales Productos del Programa Presupuestal Reducción de la Mortalidad por Emergencias y Urgencias Médicas, Septiembre 2015</t>
  </si>
  <si>
    <t>Ejecución Financiera del Programa Presupuestal Inclusión de Niños, Niñas y Jóvenes con Discapacidad en la Educación Básica y Técnico Productiva según Pliego, Septiembre 2015</t>
  </si>
  <si>
    <t>Ejecución Financiera del Programa Presupuestal Inclusión de Niños, Niñas y Jóvenes con Discapacidad en la Educación Básica y Técnico Productiva según Departamento, Septiembre 2015</t>
  </si>
  <si>
    <t>Ejecución Financiera del Programa Presupuestal Inclusión de Niños, Niñas y Jóvenes con Discapacidad en la Educación Básica y Técnico Productiva según Principales Productos, Septiembre 2015</t>
  </si>
  <si>
    <t>Ejecución Financiera del Programa Presupuestal Inclusión de Niños, Niñas y Jóvenes con Discapacidad en la Educación Básica y Técnico Productiva según Principales Actividades, Septiembre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</si>
  <si>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</si>
  <si>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</si>
  <si>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</si>
  <si>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</si>
  <si>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</si>
  <si>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</si>
  <si>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</si>
  <si>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</si>
  <si>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</si>
  <si>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</si>
  <si>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</si>
  <si>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</si>
  <si>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</si>
  <si>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</si>
  <si>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</si>
  <si>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</si>
  <si>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</si>
  <si>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Septiembre 2015</t>
  </si>
  <si>
    <t>Alerta de Niveles Bajos en la Ejecución Financiera (menor a 56.25%) para Principales Productos del Programa Presupuestal Inclusión de Niños, Niñas y Jóvenes con Discapacidad en la Educación Básica y Técnico Productiva, Septiembre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</si>
  <si>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</si>
  <si>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Septiembre 2015</t>
  </si>
  <si>
    <t>Ejecución Financiera del Programa Presupuestal Mejora de  la Formación en Carreras Docentes en Institutos de Educación Superior no Universitaria según Departamento, Septiembre 2015</t>
  </si>
  <si>
    <t>Ejecución Financiera del Programa Presupuestal Mejora de  la Formación en Carreras Docentes en Institutos de Educación Superior no Universitaria según Principales Productos, Septiembre 2015</t>
  </si>
  <si>
    <t>Ejecución Financiera del Programa Presupuestal Mejora de  la Formación en Carreras Docentes en Institutos de Educación Superior no Universitaria según Principales Actividades, Septiembre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</si>
  <si>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</si>
  <si>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</si>
  <si>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</si>
  <si>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</si>
  <si>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</si>
  <si>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</si>
  <si>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</si>
  <si>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</si>
  <si>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</si>
  <si>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</si>
  <si>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</si>
  <si>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</si>
  <si>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</si>
  <si>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</si>
  <si>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</si>
  <si>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</si>
  <si>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</si>
  <si>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Septiembre 2015</t>
  </si>
  <si>
    <t>Alerta de Niveles Bajos en la Ejecución Financiera (menor a 56.25%) para Principales Productos del Programa Presupuestal Mejora de  la Formación en Carreras Docentes en Institutos de Educación Superior no Universitaria, Septiembre 2015</t>
  </si>
  <si>
    <t>Ejecución Financiera del Programa Presupuestal Mejoramiento Integral de Barrios según Pliego, Septiembre 2015</t>
  </si>
  <si>
    <t>Ejecución Financiera del Programa Presupuestal Mejoramiento Integral de Barrios según Departamento, Septiembre 2015</t>
  </si>
  <si>
    <t>Ejecución Financiera del Programa Presupuestal Mejoramiento Integral de Barrios según Principales Productos, Septiembre 2015</t>
  </si>
  <si>
    <t>Ejecución Financiera del Programa Presupuestal Mejoramiento Integral de Barrios según Principales Actividades, Septiembre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</si>
  <si>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</si>
  <si>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</si>
  <si>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</si>
  <si>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Septiembre 2015</t>
  </si>
  <si>
    <t>Alerta de Niveles Bajos en la Ejecución Financiera (menor a 56.25%) para Principales Productos del Programa Presupuestal Mejoramiento Integral de Barrios, Septiembre 2015</t>
  </si>
  <si>
    <t>Ejecución Financiera del Programa Presupuestal Nuestras Ciudades según Pliego, Septiembre 2015</t>
  </si>
  <si>
    <t>Ejecución Financiera del Programa Presupuestal Nuestras Ciudades según Departamento, Septiembre 2015</t>
  </si>
  <si>
    <t>Ejecución Financiera del Programa Presupuestal Nuestras Ciudades según Principales Productos, Septiembre 2015</t>
  </si>
  <si>
    <t>Ejecución Financiera del Programa Presupuestal Nuestras Ciudades según Principales Actividades, Septiembre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</si>
  <si>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</si>
  <si>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</si>
  <si>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</si>
  <si>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</si>
  <si>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</si>
  <si>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</si>
  <si>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</si>
  <si>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</si>
  <si>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Septiembre 2015</t>
  </si>
  <si>
    <t>Alerta de Niveles Bajos en la Ejecución Financiera (menor a 56.25%) para Principales Productos del Programa Presupuestal Nuestras Ciudades, Septiembre 2015</t>
  </si>
  <si>
    <t>Ejecución Financiera del Programa Presupuestal Fiscalización Aduanera según Pliego, Septiembre 2015</t>
  </si>
  <si>
    <t>Ejecución Financiera del Programa Presupuestal Fiscalización Aduanera según Departamento, Septiembre 2015</t>
  </si>
  <si>
    <t>Ejecución Financiera del Programa Presupuestal Fiscalización Aduanera según Principales Productos, Septiembre 2015</t>
  </si>
  <si>
    <t>Ejecución Financiera del Programa Presupuestal Fiscalización Aduanera según Principales Actividades, Septiembre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</si>
  <si>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</si>
  <si>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</si>
  <si>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</si>
  <si>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</si>
  <si>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</si>
  <si>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</si>
  <si>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</si>
  <si>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</si>
  <si>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</si>
  <si>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</si>
  <si>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</si>
  <si>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</si>
  <si>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</si>
  <si>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Septiembre 2015</t>
  </si>
  <si>
    <t>Alerta de Niveles Bajos en la Ejecución Financiera (menor a 56.25%) para Principales Productos del Programa Presupuestal Fiscalización Aduanera, Septiembre 2015</t>
  </si>
  <si>
    <t>Ejecución Financiera del Programa Presupuestal Apoyo al Hábitat Rural según Pliego, Septiembre 2015</t>
  </si>
  <si>
    <t>Ejecución Financiera del Programa Presupuestal Apoyo al Hábitat Rural según Departamento, Septiembre 2015</t>
  </si>
  <si>
    <t>Ejecución Financiera del Programa Presupuestal Apoyo al Hábitat Rural según Principales Productos, Septiembre 2015</t>
  </si>
  <si>
    <t>Ejecución Financiera del Programa Presupuestal Apoyo al Hábitat Rural según Principales Actividades, Septiembre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</si>
  <si>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</si>
  <si>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</si>
  <si>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</si>
  <si>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</si>
  <si>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</si>
  <si>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</si>
  <si>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</si>
  <si>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</si>
  <si>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</si>
  <si>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Septiembre 2015</t>
  </si>
  <si>
    <t>Alerta de Niveles Bajos en la Ejecución Financiera (menor a 56.25%) para Principales Productos del Programa Presupuestal Apoyo al Hábitat Rural, Septiembre 2015</t>
  </si>
  <si>
    <t>Ejecución Financiera del Programa Presupuestal Servicios Registrales Accesibles y Oportunos con Cobertura Universal según Pliego, Septiembre 2015</t>
  </si>
  <si>
    <t>Ejecución Financiera del Programa Presupuestal Servicios Registrales Accesibles y Oportunos con Cobertura Universal según Departamento, Septiembre 2015</t>
  </si>
  <si>
    <t>Ejecución Financiera del Programa Presupuestal Servicios Registrales Accesibles y Oportunos con Cobertura Universal según Principales Productos, Septiembre 2015</t>
  </si>
  <si>
    <t>Ejecución Financiera del Programa Presupuestal Servicios Registrales Accesibles y Oportunos con Cobertura Universal según Principales Actividades, Septiembre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</si>
  <si>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</si>
  <si>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</si>
  <si>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</si>
  <si>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</si>
  <si>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</si>
  <si>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</si>
  <si>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</si>
  <si>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Septiembre 2015</t>
  </si>
  <si>
    <t>Alerta de Niveles Bajos en la Ejecución Financiera (menor a 56.25%) para Principales Productos del Programa Presupuestal Servicios Registrales Accesibles y Oportunos con Cobertura Universal, Septiembre 2015</t>
  </si>
  <si>
    <t>Ejecución Financiera del Programa Presupuestal Protección al Consumidor según Pliego, Septiembre 2015</t>
  </si>
  <si>
    <t>Ejecución Financiera del Programa Presupuestal Protección al Consumidor según Departamento, Septiembre 2015</t>
  </si>
  <si>
    <t>Ejecución Financiera del Programa Presupuestal Protección al Consumidor según Principales Productos, Septiembre 2015</t>
  </si>
  <si>
    <t>Ejecución Financiera del Programa Presupuestal Protección al Consumidor según Principales Actividades, Septiembre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</si>
  <si>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</si>
  <si>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</si>
  <si>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</si>
  <si>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</si>
  <si>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</si>
  <si>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</si>
  <si>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</si>
  <si>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</si>
  <si>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</si>
  <si>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</si>
  <si>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</si>
  <si>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</si>
  <si>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Septiembre 2015</t>
  </si>
  <si>
    <t>Alerta de Niveles Bajos en la Ejecución Financiera (menor a 56.25%) para Principales Productos del Programa Presupuestal Protección al Consumidor, Septiembre 2015</t>
  </si>
  <si>
    <t>Alimentación Escolar - Qali Warma</t>
  </si>
  <si>
    <t>Ejecución Financiera del Programa Presupuestal Alimentación Escolar - Qali Warma según Pliego, Septiembre 2015</t>
  </si>
  <si>
    <t>Ejecución Financiera del Programa Presupuestal Alimentación Escolar - Qali Warma según Departamento, Septiembre 2015</t>
  </si>
  <si>
    <t>Ejecución Financiera del Programa Presupuestal Alimentación Escolar - Qali Warma según Principales Productos, Septiembre 2015</t>
  </si>
  <si>
    <t>Ejecución Financiera del Programa Presupuestal Alimentación Escolar - Qali Warma según Principales Actividades, Septiembre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</si>
  <si>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</si>
  <si>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</si>
  <si>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</si>
  <si>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</si>
  <si>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</si>
  <si>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</si>
  <si>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</si>
  <si>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</si>
  <si>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</si>
  <si>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</si>
  <si>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</si>
  <si>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</si>
  <si>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</si>
  <si>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</si>
  <si>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</si>
  <si>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</si>
  <si>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Septiembre 2015</t>
  </si>
  <si>
    <t>Alerta de Niveles Bajos en la Ejecución Financiera (menor a 56.25%) para Principales Productos del Programa Presupuestal Alimentación Escolar - Qali Warma, Septiembre 2015</t>
  </si>
  <si>
    <t>Mejoramiento de la Empleabilidad e Inserción Laboral - PROEMPLEO</t>
  </si>
  <si>
    <t>Ejecución Financiera del Programa Presupuestal Mejoramiento de la Empleabilidad e Inserción Laboral - PROEMPLEO según Pliego, Septiembre 2015</t>
  </si>
  <si>
    <t>Ejecución Financiera del Programa Presupuestal Mejoramiento de la Empleabilidad e Inserción Laboral - PROEMPLEO según Departamento, Septiembre 2015</t>
  </si>
  <si>
    <t>Ejecución Financiera del Programa Presupuestal Mejoramiento de la Empleabilidad e Inserción Laboral - PROEMPLEO según Principales Productos, Septiembre 2015</t>
  </si>
  <si>
    <t>Ejecución Financiera del Programa Presupuestal Mejoramiento de la Empleabilidad e Inserción Laboral - PROEMPLEO según Principales Actividades, Septiembre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</si>
  <si>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</si>
  <si>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</si>
  <si>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</si>
  <si>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</si>
  <si>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</si>
  <si>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</si>
  <si>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</si>
  <si>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</si>
  <si>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</si>
  <si>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</si>
  <si>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</si>
  <si>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</si>
  <si>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</si>
  <si>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</si>
  <si>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</si>
  <si>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</si>
  <si>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</si>
  <si>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</si>
  <si>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Septiembre 2015</t>
  </si>
  <si>
    <t>Alerta de Niveles Bajos en la Ejecución Financiera (menor a 56.25%) para Principales Productos del Programa Presupuestal Mejoramiento de la Empleabilidad e Inserción Laboral - PROEMPLEO, Septiembre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</si>
  <si>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</si>
  <si>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Septiembre 2015</t>
  </si>
  <si>
    <t>Ejecución Financiera del Programa Presupuestal Atención Oportuna de Niños, Niñas y Adolescentes en Presunto Estado de Abandono según Departamento, Septiembre 2015</t>
  </si>
  <si>
    <t>Ejecución Financiera del Programa Presupuestal Atención Oportuna de Niños, Niñas y Adolescentes en Presunto Estado de Abandono según Principales Productos, Septiembre 2015</t>
  </si>
  <si>
    <t>Ejecución Financiera del Programa Presupuestal Atención Oportuna de Niños, Niñas y Adolescentes en Presunto Estado de Abandono según Principales Actividades, Septiembre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</si>
  <si>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</si>
  <si>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</si>
  <si>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</si>
  <si>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</si>
  <si>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</si>
  <si>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</si>
  <si>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</si>
  <si>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</si>
  <si>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</si>
  <si>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</si>
  <si>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</si>
  <si>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Septiembre 2015</t>
  </si>
  <si>
    <t>Alerta de Niveles Bajos en la Ejecución Financiera (menor a 56.25%) para Principales Productos del Programa Presupuestal Atención Oportuna de Niños, Niñas y Adolescentes en Presunto Estado de Abandono, Septiembre 2015</t>
  </si>
  <si>
    <t>Ejecución Financiera del Programa Presupuestal Acceso de Hogares Rurales con Economías de Subsistencia a Mercados Locales según Pliego, Septiembre 2015</t>
  </si>
  <si>
    <t>Ejecución Financiera del Programa Presupuestal Acceso de Hogares Rurales con Economías de Subsistencia a Mercados Locales según Departamento, Septiembre 2015</t>
  </si>
  <si>
    <t>Ejecución Financiera del Programa Presupuestal Acceso de Hogares Rurales con Economías de Subsistencia a Mercados Locales según Principales Productos, Septiembre 2015</t>
  </si>
  <si>
    <t>Ejecución Financiera del Programa Presupuestal Acceso de Hogares Rurales con Economías de Subsistencia a Mercados Locales según Principales Actividades, Septiembre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</si>
  <si>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</si>
  <si>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</si>
  <si>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</si>
  <si>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</si>
  <si>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</si>
  <si>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</si>
  <si>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</si>
  <si>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</si>
  <si>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</si>
  <si>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</si>
  <si>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Septiembre 2015</t>
  </si>
  <si>
    <t>Alerta de Niveles Bajos en la Ejecución Financiera (menor a 56.25%) para Principales Productos del Programa Presupuestal Acceso de Hogares Rurales con Economías de Subsistencia a Mercados Locales, Septiembre 2015</t>
  </si>
  <si>
    <t>Celeridad en los Procesos Judiciales Civil-Comercial</t>
  </si>
  <si>
    <t>Ejecución Financiera del Programa Presupuestal Celeridad en los Procesos Judiciales Civil-Comercial según Pliego, Septiembre 2015</t>
  </si>
  <si>
    <t>Ejecución Financiera del Programa Presupuestal Celeridad en los Procesos Judiciales Civil-Comercial según Departamento, Septiembre 2015</t>
  </si>
  <si>
    <t>Ejecución Financiera del Programa Presupuestal Celeridad en los Procesos Judiciales Civil-Comercial según Principales Productos, Septiembre 2015</t>
  </si>
  <si>
    <t>Ejecución Financiera del Programa Presupuestal Celeridad en los Procesos Judiciales Civil-Comercial según Principales Actividades, Septiembre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</si>
  <si>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</si>
  <si>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</si>
  <si>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</si>
  <si>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</si>
  <si>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</si>
  <si>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</si>
  <si>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</si>
  <si>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</si>
  <si>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</si>
  <si>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Septiembre 2015</t>
  </si>
  <si>
    <t>Alerta de Niveles Bajos en la Ejecución Financiera (menor a 56.25%) para Principales Productos del Programa Presupuestal Celeridad en los Procesos Judiciales Civil-Comercial, Septiembre 2015</t>
  </si>
  <si>
    <t>Ejecución Financiera del Programa Presupuestal Remediación de Pasivos Ambientales Mineros según Pliego, Septiembre 2015</t>
  </si>
  <si>
    <t>Ejecución Financiera del Programa Presupuestal Remediación de Pasivos Ambientales Mineros según Departamento, Septiembre 2015</t>
  </si>
  <si>
    <t>Ejecución Financiera del Programa Presupuestal Remediación de Pasivos Ambientales Mineros según Principales Productos, Septiembre 2015</t>
  </si>
  <si>
    <t>Ejecución Financiera del Programa Presupuestal Remediación de Pasivos Ambientales Mineros según Principales Actividades, Septiembre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</si>
  <si>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</si>
  <si>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</si>
  <si>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</si>
  <si>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</si>
  <si>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</si>
  <si>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</si>
  <si>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Septiembre 2015</t>
  </si>
  <si>
    <t>Alerta de Niveles Bajos en la Ejecución Financiera (menor a 56.25%) para Principales Productos del Programa Presupuestal Remediación de Pasivos Ambientales Mineros, Septiembre 2015</t>
  </si>
  <si>
    <t>Ejecución Financiera del Programa Presupuestal Mejora de la Articulación de Pequeños Productores al Mercado según Pliego, Septiembre 2015</t>
  </si>
  <si>
    <t>Ejecución Financiera del Programa Presupuestal Mejora de la Articulación de Pequeños Productores al Mercado según Departamento, Septiembre 2015</t>
  </si>
  <si>
    <t>Ejecución Financiera del Programa Presupuestal Mejora de la Articulación de Pequeños Productores al Mercado según Principales Productos, Septiembre 2015</t>
  </si>
  <si>
    <t>Ejecución Financiera del Programa Presupuestal Mejora de la Articulación de Pequeños Productores al Mercado según Principales Actividades, Septiembre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</si>
  <si>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</si>
  <si>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</si>
  <si>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</si>
  <si>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</si>
  <si>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</si>
  <si>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</si>
  <si>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</si>
  <si>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</si>
  <si>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</si>
  <si>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</si>
  <si>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</si>
  <si>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</si>
  <si>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</si>
  <si>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</si>
  <si>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</si>
  <si>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</si>
  <si>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</si>
  <si>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</si>
  <si>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</si>
  <si>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</si>
  <si>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</si>
  <si>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</si>
  <si>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</si>
  <si>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</si>
  <si>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</si>
  <si>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</si>
  <si>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</si>
  <si>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</si>
  <si>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</si>
  <si>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</si>
  <si>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</si>
  <si>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Septiembre 2015</t>
  </si>
  <si>
    <t>Alerta de Niveles Bajos en la Ejecución Financiera (menor a 56.25%) para Principales Productos del Programa Presupuestal Mejora de la Articulación de Pequeños Productores al Mercado, Septiembre 2015</t>
  </si>
  <si>
    <t>Ejecución Financiera del Programa Presupuestal Acceso y permanencia de población con alto rendimiento académico a una educación superior de calidad según Pliego, Septiembre 2015</t>
  </si>
  <si>
    <t>Ejecución Financiera del Programa Presupuestal Acceso y permanencia de población con alto rendimiento académico a una educación superior de calidad según Departamento, Septiembre 2015</t>
  </si>
  <si>
    <t>Ejecución Financiera del Programa Presupuestal Acceso y permanencia de población con alto rendimiento académico a una educación superior de calidad según Principales Productos, Septiembre 2015</t>
  </si>
  <si>
    <t>Ejecución Financiera del Programa Presupuestal Acceso y permanencia de población con alto rendimiento académico a una educación superior de calidad según Principales Actividades, Septiembre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</si>
  <si>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</si>
  <si>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</si>
  <si>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</si>
  <si>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</si>
  <si>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</si>
  <si>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</si>
  <si>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</si>
  <si>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</si>
  <si>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</si>
  <si>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</si>
  <si>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</si>
  <si>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Septiembre 2015</t>
  </si>
  <si>
    <t>Alerta de Niveles Bajos en la Ejecución Financiera (menor a 56.25%) para Principales Productos del Programa Presupuestal Acceso y permanencia de población con alto rendimiento académico a una educación superior de calidad, Septiembre 2015</t>
  </si>
  <si>
    <t>Ejecución Financiera del Programa Presupuestal Mejora de las competencias de la población penitenciaria para su reinserción social positiva según Pliego, Septiembre 2015</t>
  </si>
  <si>
    <t>Ejecución Financiera del Programa Presupuestal Mejora de las competencias de la población penitenciaria para su reinserción social positiva según Departamento, Septiembre 2015</t>
  </si>
  <si>
    <t>Ejecución Financiera del Programa Presupuestal Mejora de las competencias de la población penitenciaria para su reinserción social positiva según Principales Productos, Septiembre 2015</t>
  </si>
  <si>
    <t>Ejecución Financiera del Programa Presupuestal Mejora de las competencias de la población penitenciaria para su reinserción social positiva según Principales Actividades, Septiembre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</si>
  <si>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</si>
  <si>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</si>
  <si>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</si>
  <si>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</si>
  <si>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</si>
  <si>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</si>
  <si>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</si>
  <si>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</si>
  <si>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</si>
  <si>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</si>
  <si>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</si>
  <si>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</si>
  <si>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</si>
  <si>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</si>
  <si>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</si>
  <si>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</si>
  <si>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</si>
  <si>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</si>
  <si>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</si>
  <si>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</si>
  <si>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</si>
  <si>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</si>
  <si>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</si>
  <si>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</si>
  <si>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</si>
  <si>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</si>
  <si>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</si>
  <si>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</si>
  <si>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</si>
  <si>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</si>
  <si>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</si>
  <si>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</si>
  <si>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</si>
  <si>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</si>
  <si>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</si>
  <si>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Septiembre 2015</t>
  </si>
  <si>
    <t>Alerta de Niveles Bajos en la Ejecución Financiera (menor a 56.25%) para Principales Productos del Programa Presupuestal Mejora de las competencias de la población penitenciaria para su reinserción social positiva, Septiembre 2015</t>
  </si>
  <si>
    <t>Ejecución Financiera del Programa Presupuestal Mejora de la provisión de los servicios de telecomunicaciones según Pliego, Septiembre 2015</t>
  </si>
  <si>
    <t>Ejecución Financiera del Programa Presupuestal Mejora de la provisión de los servicios de telecomunicaciones según Departamento, Septiembre 2015</t>
  </si>
  <si>
    <t>Ejecución Financiera del Programa Presupuestal Mejora de la provisión de los servicios de telecomunicaciones según Principales Productos, Septiembre 2015</t>
  </si>
  <si>
    <t>Ejecución Financiera del Programa Presupuestal Mejora de la provisión de los servicios de telecomunicaciones según Principales Actividades, Septiembre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</si>
  <si>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</si>
  <si>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</si>
  <si>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</si>
  <si>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</si>
  <si>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</si>
  <si>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</si>
  <si>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</si>
  <si>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</si>
  <si>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</si>
  <si>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</si>
  <si>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</si>
  <si>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</si>
  <si>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</si>
  <si>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Septiembre 2015</t>
  </si>
  <si>
    <t>Alerta de Niveles Bajos en la Ejecución Financiera (menor a 56.25%) para Principales Productos del Programa Presupuestal Mejora de la provisión de los servicios de telecomunicaciones, Septiembre 2015</t>
  </si>
  <si>
    <t>Ejecución Financiera del Programa Presupuestal Mejora de la eficiencia de los procesos electorales e incremento de la participación política de la ciudadanía según Pliego, Septiembre 2015</t>
  </si>
  <si>
    <t>Ejecución Financiera del Programa Presupuestal Mejora de la eficiencia de los procesos electorales e incremento de la participación política de la ciudadanía según Departamento, Septiembre 2015</t>
  </si>
  <si>
    <t>Ejecución Financiera del Programa Presupuestal Mejora de la eficiencia de los procesos electorales e incremento de la participación política de la ciudadanía según Principales Productos, Septiembre 2015</t>
  </si>
  <si>
    <t>Ejecución Financiera del Programa Presupuestal Mejora de la eficiencia de los procesos electorales e incremento de la participación política de la ciudadanía según Principales Actividades, Septiembre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</si>
  <si>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</si>
  <si>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</si>
  <si>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</si>
  <si>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</si>
  <si>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</si>
  <si>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</si>
  <si>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</si>
  <si>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</si>
  <si>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</si>
  <si>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</si>
  <si>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</si>
  <si>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</si>
  <si>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</si>
  <si>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</si>
  <si>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</si>
  <si>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Septiembre 2015</t>
  </si>
  <si>
    <t>Alerta de Niveles Bajos en la Ejecución Financiera (menor a 56.25%) para Principales Productos del Programa Presupuestal Mejora de la eficiencia de los procesos electorales e incremento de la participación política de la ciudadanía, Septiembre 2015</t>
  </si>
  <si>
    <t>Ejecución Financiera del Programa Presupuestal Formalización minera de la pequeña minería y minería artesanal según Pliego, Septiembre 2015</t>
  </si>
  <si>
    <t>Ejecución Financiera del Programa Presupuestal Formalización minera de la pequeña minería y minería artesanal según Departamento, Septiembre 2015</t>
  </si>
  <si>
    <t>Ejecución Financiera del Programa Presupuestal Formalización minera de la pequeña minería y minería artesanal según Principales Productos, Septiembre 2015</t>
  </si>
  <si>
    <t>Ejecución Financiera del Programa Presupuestal Formalización minera de la pequeña minería y minería artesanal según Principales Actividades, Septiembre 2015</t>
  </si>
  <si>
    <t>Mineros formalizados</t>
  </si>
  <si>
    <t>Identificación y registro de mineros en proceso de formalización</t>
  </si>
  <si>
    <t>VENTANILLA UNICA PARA EL PROCESO DE FORMALIZACION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</si>
  <si>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</si>
  <si>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</si>
  <si>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Septiembre 2015</t>
  </si>
  <si>
    <t>Alerta de Niveles Bajos en la Ejecución Financiera (menor a 56.25%) para Principales Productos del Programa Presupuestal Formalización minera de la pequeña minería y minería artesanal, Septiembre 2015</t>
  </si>
  <si>
    <t>Ejecución Financiera del Programa Presupuestal Mejora de la competitividad de los destinos turísticos según Pliego, Septiembre 2015</t>
  </si>
  <si>
    <t>Ejecución Financiera del Programa Presupuestal Mejora de la competitividad de los destinos turísticos según Departamento, Septiembre 2015</t>
  </si>
  <si>
    <t>Ejecución Financiera del Programa Presupuestal Mejora de la competitividad de los destinos turísticos según Principales Productos, Septiembre 2015</t>
  </si>
  <si>
    <t>Ejecución Financiera del Programa Presupuestal Mejora de la competitividad de los destinos turísticos según Principales Actividades, Septiembre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</si>
  <si>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</si>
  <si>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</si>
  <si>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</si>
  <si>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</si>
  <si>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</si>
  <si>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</si>
  <si>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</si>
  <si>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</si>
  <si>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</si>
  <si>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</si>
  <si>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</si>
  <si>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</si>
  <si>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Septiembre 2015</t>
  </si>
  <si>
    <t>Alerta de Niveles Bajos en la Ejecución Financiera (menor a 56.25%) para Principales Productos del Programa Presupuestal Mejora de la competitividad de los destinos turísticos, Septiembre 2015</t>
  </si>
  <si>
    <t>Ejecución Financiera del Programa Presupuestal Reducción de la minería ilegal según Pliego, Septiembre 2015</t>
  </si>
  <si>
    <t>Ejecución Financiera del Programa Presupuestal Reducción de la minería ilegal según Departamento, Septiembre 2015</t>
  </si>
  <si>
    <t>Ejecución Financiera del Programa Presupuestal Reducción de la minería ilegal según Principales Productos, Septiembre 2015</t>
  </si>
  <si>
    <t>Ejecución Financiera del Programa Presupuestal Reducción de la minería ilegal según Principales Actividades, Septiembre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</si>
  <si>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</si>
  <si>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</si>
  <si>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</si>
  <si>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</si>
  <si>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</si>
  <si>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</si>
  <si>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</si>
  <si>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</si>
  <si>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</si>
  <si>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</si>
  <si>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</si>
  <si>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</si>
  <si>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Avance de Ejecución Financiera del Programa Presupuestal Reducción de la minería ilegal según Departamento, Septiembre 2015</t>
  </si>
  <si>
    <t>Alerta de Niveles Bajos en la Ejecución Financiera (menor a 56.25%) para Principales Productos del Programa Presupuestal Reducción de la minería ilegal, Septiembre 2015</t>
  </si>
  <si>
    <t>Ejecución Financiera del Programa Presupuestal Prevención y manejo de condiciones secundarias de salud en personas con discapacidad según Pliego, Septiembre 2015</t>
  </si>
  <si>
    <t>Ejecución Financiera del Programa Presupuestal Prevención y manejo de condiciones secundarias de salud en personas con discapacidad según Departamento, Septiembre 2015</t>
  </si>
  <si>
    <t>Ejecución Financiera del Programa Presupuestal Prevención y manejo de condiciones secundarias de salud en personas con discapacidad según Principales Productos, Septiembre 2015</t>
  </si>
  <si>
    <t>Ejecución Financiera del Programa Presupuestal Prevención y manejo de condiciones secundarias de salud en personas con discapacidad según Principales Actividades, Septiembre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</si>
  <si>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</si>
  <si>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</si>
  <si>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</si>
  <si>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</si>
  <si>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</si>
  <si>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</si>
  <si>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</si>
  <si>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</si>
  <si>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</si>
  <si>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</si>
  <si>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</si>
  <si>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</si>
  <si>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</si>
  <si>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</si>
  <si>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</si>
  <si>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</si>
  <si>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</si>
  <si>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</si>
  <si>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Septiembre 2015</t>
  </si>
  <si>
    <t>Alerta de Niveles Bajos en la Ejecución Financiera (menor a 56.25%) para Principales Productos del Programa Presupuestal Prevención y manejo de condiciones secundarias de salud en personas con discapacidad, Septiembre 2015</t>
  </si>
  <si>
    <t>Ejecución Financiera del Programa Presupuestal Competitividad y aprovechamiento sostenible de los recursos forestales y de la fauna silvestre según Pliego, Septiembre 2015</t>
  </si>
  <si>
    <t>Ejecución Financiera del Programa Presupuestal Competitividad y aprovechamiento sostenible de los recursos forestales y de la fauna silvestre según Departamento, Septiembre 2015</t>
  </si>
  <si>
    <t>Ejecución Financiera del Programa Presupuestal Competitividad y aprovechamiento sostenible de los recursos forestales y de la fauna silvestre según Principales Productos, Septiembre 2015</t>
  </si>
  <si>
    <t>Ejecución Financiera del Programa Presupuestal Competitividad y aprovechamiento sostenible de los recursos forestales y de la fauna silvestre según Principales Actividades, Septiembre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</si>
  <si>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</si>
  <si>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</si>
  <si>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</si>
  <si>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</si>
  <si>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</si>
  <si>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</si>
  <si>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</si>
  <si>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</si>
  <si>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</si>
  <si>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</si>
  <si>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</si>
  <si>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</si>
  <si>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</si>
  <si>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</si>
  <si>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</si>
  <si>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</si>
  <si>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</si>
  <si>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</si>
  <si>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</si>
  <si>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Septiembre 2015</t>
  </si>
  <si>
    <t>Alerta de Niveles Bajos en la Ejecución Financiera (menor a 56.25%) para Principales Productos del Programa Presupuestal Competitividad y aprovechamiento sostenible de los recursos forestales y de la fauna silvestre, Septiembre 2015</t>
  </si>
  <si>
    <t>Ejecución Financiera del Programa Presupuestal Control y prevención en salud mental según Pliego, Septiembre 2015</t>
  </si>
  <si>
    <t>Ejecución Financiera del Programa Presupuestal Control y prevención en salud mental según Departamento, Septiembre 2015</t>
  </si>
  <si>
    <t>Ejecución Financiera del Programa Presupuestal Control y prevención en salud mental según Principales Productos, Septiembre 2015</t>
  </si>
  <si>
    <t>Ejecución Financiera del Programa Presupuestal Control y prevención en salud mental según Principales Actividades, Septiembre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</si>
  <si>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</si>
  <si>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</si>
  <si>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</si>
  <si>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</si>
  <si>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</si>
  <si>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</si>
  <si>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</si>
  <si>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</si>
  <si>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</si>
  <si>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</si>
  <si>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</si>
  <si>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</si>
  <si>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</si>
  <si>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</si>
  <si>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</si>
  <si>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</si>
  <si>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</si>
  <si>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</si>
  <si>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</si>
  <si>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</si>
  <si>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</si>
  <si>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</si>
  <si>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</si>
  <si>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</si>
  <si>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</si>
  <si>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Septiembre 2015</t>
  </si>
  <si>
    <t>Alerta de Niveles Bajos en la Ejecución Financiera (menor a 56.25%) para Principales Productos del Programa Presupuestal Control y prevención en salud mental, Septiembre 2015</t>
  </si>
  <si>
    <t>Ejecución Financiera del Programa Presupuestal Puesta en valor y uso social del patrimonio cultural según Pliego, Septiembre 2015</t>
  </si>
  <si>
    <t>Ejecución Financiera del Programa Presupuestal Puesta en valor y uso social del patrimonio cultural según Departamento, Septiembre 2015</t>
  </si>
  <si>
    <t>Ejecución Financiera del Programa Presupuestal Puesta en valor y uso social del patrimonio cultural según Principales Productos, Septiembre 2015</t>
  </si>
  <si>
    <t>Ejecución Financiera del Programa Presupuestal Puesta en valor y uso social del patrimonio cultural según Principales Actividades, Septiembre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</si>
  <si>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</si>
  <si>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</si>
  <si>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</si>
  <si>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</si>
  <si>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</si>
  <si>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</si>
  <si>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</si>
  <si>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PROMOCION DE EMPRENDIMIENTOS ASOCIADOS A LA GESTION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</si>
  <si>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</si>
  <si>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</si>
  <si>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Septiembre 2015</t>
  </si>
  <si>
    <t>Alerta de Niveles Bajos en la Ejecución Financiera (menor a 56.25%) para Principales Productos del Programa Presupuestal Puesta en valor y uso social del patrimonio cultural, Septiembre 2015</t>
  </si>
  <si>
    <t>Ejecución Financiera del Programa Presupuestal Fortalecimiento de la política exterior y de la acción diplomática según Pliego, Septiembre 2015</t>
  </si>
  <si>
    <t>Ejecución Financiera del Programa Presupuestal Fortalecimiento de la política exterior y de la acción diplomática según Departamento, Septiembre 2015</t>
  </si>
  <si>
    <t>Ejecución Financiera del Programa Presupuestal Fortalecimiento de la política exterior y de la acción diplomática según Principales Productos, Septiembre 2015</t>
  </si>
  <si>
    <t>Ejecución Financiera del Programa Presupuestal Fortalecimiento de la política exterior y de la acción diplomática según Principales Actividades, Septiembre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</si>
  <si>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</si>
  <si>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</si>
  <si>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</si>
  <si>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</si>
  <si>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</si>
  <si>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</si>
  <si>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</si>
  <si>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</si>
  <si>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</si>
  <si>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Septiembre 2015</t>
  </si>
  <si>
    <t>Alerta de Niveles Bajos en la Ejecución Financiera (menor a 56.25%) para Principales Productos del Programa Presupuestal Fortalecimiento de la política exterior y de la acción diplomática, Septiembre 2015</t>
  </si>
  <si>
    <t>Ejecución Financiera del Programa Presupuestal Promoción de la inversión privada según Pliego, Septiembre 2015</t>
  </si>
  <si>
    <t>Ejecución Financiera del Programa Presupuestal Promoción de la inversión privada según Departamento, Septiembre 2015</t>
  </si>
  <si>
    <t>Ejecución Financiera del Programa Presupuestal Promoción de la inversión privada según Principales Productos, Septiembre 2015</t>
  </si>
  <si>
    <t>Ejecución Financiera del Programa Presupuestal Promoción de la inversión privada según Principales Actividades, Septiembre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</si>
  <si>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</si>
  <si>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</si>
  <si>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</si>
  <si>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</si>
  <si>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</si>
  <si>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</si>
  <si>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</si>
  <si>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</si>
  <si>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</si>
  <si>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</si>
  <si>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</si>
  <si>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Septiembre 2015</t>
  </si>
  <si>
    <t>Alerta de Niveles Bajos en la Ejecución Financiera (menor a 56.25%) para Principales Productos del Programa Presupuestal Promoción de la inversión privada, Septiembre 2015</t>
  </si>
  <si>
    <t>Ejecución Financiera del Programa Presupuestal Mejora de las capacidades militares para la defensa y el desarrollo nacional según Pliego, Septiembre 2015</t>
  </si>
  <si>
    <t>Ejecución Financiera del Programa Presupuestal Mejora de las capacidades militares para la defensa y el desarrollo nacional según Departamento, Septiembre 2015</t>
  </si>
  <si>
    <t>Ejecución Financiera del Programa Presupuestal Mejora de las capacidades militares para la defensa y el desarrollo nacional según Principales Productos, Septiembre 2015</t>
  </si>
  <si>
    <t>Ejecución Financiera del Programa Presupuestal Mejora de las capacidades militares para la defensa y el desarrollo nacional según Principales Actividades, Septiembre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</si>
  <si>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</si>
  <si>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</si>
  <si>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</si>
  <si>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</si>
  <si>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</si>
  <si>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</si>
  <si>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</si>
  <si>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</si>
  <si>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</si>
  <si>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</si>
  <si>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</si>
  <si>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</si>
  <si>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</si>
  <si>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</si>
  <si>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</si>
  <si>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</si>
  <si>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</si>
  <si>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</si>
  <si>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</si>
  <si>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</si>
  <si>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</si>
  <si>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</si>
  <si>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</si>
  <si>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</si>
  <si>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</si>
  <si>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</si>
  <si>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</si>
  <si>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</si>
  <si>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</si>
  <si>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</si>
  <si>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Kilómetro cuadrado</t>
  </si>
  <si>
    <t>Monto Ejecutado y Avance de Ejecución Financiera del Programa Presupuestal Mejora de las capacidades militares para la defensa y el desarrollo nacional según Departamento, Septiembre 2015</t>
  </si>
  <si>
    <t>Alerta de Niveles Bajos en la Ejecución Financiera (menor a 56.25%) para Principales Productos del Programa Presupuestal Mejora de las capacidades militares para la defensa y el desarrollo nacional, Septiembre 2015</t>
  </si>
  <si>
    <t>Ejecución Financiera del Programa Presupuestal Prevención y recuperación ambiental según Pliego, Septiembre 2015</t>
  </si>
  <si>
    <t>Ejecución Financiera del Programa Presupuestal Prevención y recuperación ambiental según Departamento, Septiembre 2015</t>
  </si>
  <si>
    <t>Ejecución Financiera del Programa Presupuestal Prevención y recuperación ambiental según Principales Productos, Septiembre 2015</t>
  </si>
  <si>
    <t>Ejecución Financiera del Programa Presupuestal Prevención y recuperación ambiental según Principales Actividades, Septiembre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</si>
  <si>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</si>
  <si>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</si>
  <si>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</si>
  <si>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</si>
  <si>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</si>
  <si>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Monto Ejecutado y Avance de Ejecución Financiera del Programa Presupuestal Prevención y recuperación ambiental según Departamento, Septiembre 2015</t>
  </si>
  <si>
    <t>Alerta de Niveles Bajos en la Ejecución Financiera (menor a 56.25%) para Principales Productos del Programa Presupuestal Prevención y recuperación ambiental, Septiembre 2015</t>
  </si>
  <si>
    <t>Ejecución Financiera del Programa Presupuestal Desarrollo de la ciencia, tecnología e innovación tecnológica según Pliego, Septiembre 2015</t>
  </si>
  <si>
    <t>Ejecución Financiera del Programa Presupuestal Desarrollo de la ciencia, tecnología e innovación tecnológica según Departamento, Septiembre 2015</t>
  </si>
  <si>
    <t>Ejecución Financiera del Programa Presupuestal Desarrollo de la ciencia, tecnología e innovación tecnológica según Principales Productos, Septiembre 2015</t>
  </si>
  <si>
    <t>Ejecución Financiera del Programa Presupuestal Desarrollo de la ciencia, tecnología e innovación tecnológica según Principales Actividades, Septiembre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</si>
  <si>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</si>
  <si>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</si>
  <si>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</si>
  <si>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</si>
  <si>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Monto Ejecutado y Avance de Ejecución Financiera del Programa Presupuestal Desarrollo de la ciencia, tecnología e innovación tecnológica según Departamento, Septiembre 2015</t>
  </si>
  <si>
    <t>Alerta de Niveles Bajos en la Ejecución Financiera (menor a 56.25%) para Principales Productos del Programa Presupuestal Desarrollo de la ciencia, tecnología e innovación tecnológica, Septiembre 2015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</si>
  <si>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</si>
  <si>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</si>
  <si>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</si>
  <si>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</si>
  <si>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</si>
  <si>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</si>
  <si>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</si>
  <si>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</si>
  <si>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</si>
  <si>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</si>
  <si>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</si>
  <si>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</si>
  <si>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Generación de información, vigilancia, análisis de información y priorización en ciencia, tecnología e innovación tecnológica</t>
  </si>
  <si>
    <t>Apoyo para publicaciones en ciencia, tecnología e innovación tecnológica</t>
  </si>
  <si>
    <t>Publicación</t>
  </si>
  <si>
    <t>Incentivos para la inversión en ciencia, tecnología e innovación tecnológica</t>
  </si>
  <si>
    <t>Apoyo a proyectos de investigación en ciencia, tecnología e innovación tecnológica</t>
  </si>
  <si>
    <t>Apoyo para la adaptación de tecnología y desarrollo de innovaciones tecnológicas</t>
  </si>
  <si>
    <t>cod</t>
  </si>
  <si>
    <t>pp</t>
  </si>
  <si>
    <t>pia</t>
  </si>
  <si>
    <t>pim</t>
  </si>
  <si>
    <t>dev</t>
  </si>
  <si>
    <t>porcentaje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</si>
</sst>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0" fillId="6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Tumbes</c:v>
                </c:pt>
                <c:pt idx="3">
                  <c:v>Amazonas</c:v>
                </c:pt>
                <c:pt idx="4">
                  <c:v>Ucayali</c:v>
                </c:pt>
                <c:pt idx="5">
                  <c:v>Arequipa</c:v>
                </c:pt>
                <c:pt idx="6">
                  <c:v>Apurímac</c:v>
                </c:pt>
                <c:pt idx="7">
                  <c:v>Lambayeque</c:v>
                </c:pt>
                <c:pt idx="8">
                  <c:v>San Martín</c:v>
                </c:pt>
                <c:pt idx="9">
                  <c:v>Piura</c:v>
                </c:pt>
                <c:pt idx="10">
                  <c:v>Tacna</c:v>
                </c:pt>
                <c:pt idx="11">
                  <c:v>Ica</c:v>
                </c:pt>
                <c:pt idx="12">
                  <c:v>Moquegua</c:v>
                </c:pt>
                <c:pt idx="13">
                  <c:v>Cusco</c:v>
                </c:pt>
                <c:pt idx="14">
                  <c:v>Huancavelica</c:v>
                </c:pt>
                <c:pt idx="15">
                  <c:v>Ayacucho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Junín</c:v>
                </c:pt>
                <c:pt idx="19">
                  <c:v>Lima</c:v>
                </c:pt>
                <c:pt idx="20">
                  <c:v>Huánuco</c:v>
                </c:pt>
                <c:pt idx="21">
                  <c:v>Puno</c:v>
                </c:pt>
                <c:pt idx="22">
                  <c:v>Ancash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67.33261088316948</c:v>
                </c:pt>
                <c:pt idx="1">
                  <c:v>61.201829462717768</c:v>
                </c:pt>
                <c:pt idx="2">
                  <c:v>17.459851057596396</c:v>
                </c:pt>
                <c:pt idx="3">
                  <c:v>73.728299519125912</c:v>
                </c:pt>
                <c:pt idx="4">
                  <c:v>33.650699829637155</c:v>
                </c:pt>
                <c:pt idx="5">
                  <c:v>37.18159912985395</c:v>
                </c:pt>
                <c:pt idx="6">
                  <c:v>58.050338405057417</c:v>
                </c:pt>
                <c:pt idx="7">
                  <c:v>35.321220945488186</c:v>
                </c:pt>
                <c:pt idx="8">
                  <c:v>51.517464735988575</c:v>
                </c:pt>
                <c:pt idx="9">
                  <c:v>79.304254291320916</c:v>
                </c:pt>
                <c:pt idx="10">
                  <c:v>18.816230369511995</c:v>
                </c:pt>
                <c:pt idx="11">
                  <c:v>29.490252596568912</c:v>
                </c:pt>
                <c:pt idx="12">
                  <c:v>20.221513680117809</c:v>
                </c:pt>
                <c:pt idx="13">
                  <c:v>66.683587188010151</c:v>
                </c:pt>
                <c:pt idx="14">
                  <c:v>62.572864384157718</c:v>
                </c:pt>
                <c:pt idx="15">
                  <c:v>78.059883315501523</c:v>
                </c:pt>
                <c:pt idx="16">
                  <c:v>90.501286393836011</c:v>
                </c:pt>
                <c:pt idx="17">
                  <c:v>9.0146607657615334</c:v>
                </c:pt>
                <c:pt idx="18">
                  <c:v>55.722219836403525</c:v>
                </c:pt>
                <c:pt idx="19">
                  <c:v>284.54811904066537</c:v>
                </c:pt>
                <c:pt idx="20">
                  <c:v>52.517764097756739</c:v>
                </c:pt>
                <c:pt idx="21">
                  <c:v>75.683670885023091</c:v>
                </c:pt>
                <c:pt idx="22">
                  <c:v>57.229726109600279</c:v>
                </c:pt>
                <c:pt idx="23">
                  <c:v>76.781235734230236</c:v>
                </c:pt>
                <c:pt idx="24">
                  <c:v>16.543926291189944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74288"/>
        <c:axId val="404177816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Loreto</c:v>
                </c:pt>
                <c:pt idx="2">
                  <c:v>Tumbes</c:v>
                </c:pt>
                <c:pt idx="3">
                  <c:v>Amazonas</c:v>
                </c:pt>
                <c:pt idx="4">
                  <c:v>Ucayali</c:v>
                </c:pt>
                <c:pt idx="5">
                  <c:v>Arequipa</c:v>
                </c:pt>
                <c:pt idx="6">
                  <c:v>Apurímac</c:v>
                </c:pt>
                <c:pt idx="7">
                  <c:v>Lambayeque</c:v>
                </c:pt>
                <c:pt idx="8">
                  <c:v>San Martín</c:v>
                </c:pt>
                <c:pt idx="9">
                  <c:v>Piura</c:v>
                </c:pt>
                <c:pt idx="10">
                  <c:v>Tacna</c:v>
                </c:pt>
                <c:pt idx="11">
                  <c:v>Ica</c:v>
                </c:pt>
                <c:pt idx="12">
                  <c:v>Moquegua</c:v>
                </c:pt>
                <c:pt idx="13">
                  <c:v>Cusco</c:v>
                </c:pt>
                <c:pt idx="14">
                  <c:v>Huancavelica</c:v>
                </c:pt>
                <c:pt idx="15">
                  <c:v>Ayacucho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Junín</c:v>
                </c:pt>
                <c:pt idx="19">
                  <c:v>Lima</c:v>
                </c:pt>
                <c:pt idx="20">
                  <c:v>Huánuco</c:v>
                </c:pt>
                <c:pt idx="21">
                  <c:v>Puno</c:v>
                </c:pt>
                <c:pt idx="22">
                  <c:v>Ancash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0.8807477880512663</c:v>
                </c:pt>
                <c:pt idx="1">
                  <c:v>0.82772181267440548</c:v>
                </c:pt>
                <c:pt idx="2">
                  <c:v>0.81083311340635267</c:v>
                </c:pt>
                <c:pt idx="3">
                  <c:v>0.80319972518154914</c:v>
                </c:pt>
                <c:pt idx="4">
                  <c:v>0.79234664695967261</c:v>
                </c:pt>
                <c:pt idx="5">
                  <c:v>0.79204147856268237</c:v>
                </c:pt>
                <c:pt idx="6">
                  <c:v>0.79156820740609857</c:v>
                </c:pt>
                <c:pt idx="7">
                  <c:v>0.78478545015162005</c:v>
                </c:pt>
                <c:pt idx="8">
                  <c:v>0.77290771051772444</c:v>
                </c:pt>
                <c:pt idx="9">
                  <c:v>0.76970342628659338</c:v>
                </c:pt>
                <c:pt idx="10">
                  <c:v>0.74514016904653702</c:v>
                </c:pt>
                <c:pt idx="11">
                  <c:v>0.74407220230539062</c:v>
                </c:pt>
                <c:pt idx="12">
                  <c:v>0.7369231686504214</c:v>
                </c:pt>
                <c:pt idx="13">
                  <c:v>0.73222897140661514</c:v>
                </c:pt>
                <c:pt idx="14">
                  <c:v>0.72931791993315642</c:v>
                </c:pt>
                <c:pt idx="15">
                  <c:v>0.71763900675470349</c:v>
                </c:pt>
                <c:pt idx="16">
                  <c:v>0.7138202838862826</c:v>
                </c:pt>
                <c:pt idx="17">
                  <c:v>0.71355715141077369</c:v>
                </c:pt>
                <c:pt idx="18">
                  <c:v>0.71122036041689907</c:v>
                </c:pt>
                <c:pt idx="19">
                  <c:v>0.70778182604904982</c:v>
                </c:pt>
                <c:pt idx="20">
                  <c:v>0.69145698279375556</c:v>
                </c:pt>
                <c:pt idx="21">
                  <c:v>0.6748698511793606</c:v>
                </c:pt>
                <c:pt idx="22">
                  <c:v>0.66226769121963391</c:v>
                </c:pt>
                <c:pt idx="23">
                  <c:v>0.527533774323517</c:v>
                </c:pt>
                <c:pt idx="24">
                  <c:v>0.49655827190678253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78600"/>
        <c:axId val="404176640"/>
      </c:lineChart>
      <c:catAx>
        <c:axId val="40417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77816"/>
        <c:crosses val="autoZero"/>
        <c:auto val="1"/>
        <c:lblAlgn val="ctr"/>
        <c:lblOffset val="100"/>
        <c:noMultiLvlLbl val="0"/>
      </c:catAx>
      <c:valAx>
        <c:axId val="404177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74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76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78600"/>
        <c:crosses val="max"/>
        <c:crossBetween val="between"/>
      </c:valAx>
      <c:catAx>
        <c:axId val="404178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76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Apurímac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La Libertad</c:v>
                </c:pt>
                <c:pt idx="6">
                  <c:v>Ica</c:v>
                </c:pt>
                <c:pt idx="7">
                  <c:v>Madre de Dios</c:v>
                </c:pt>
                <c:pt idx="8">
                  <c:v>Cajamarca</c:v>
                </c:pt>
                <c:pt idx="9">
                  <c:v>Tumbes</c:v>
                </c:pt>
                <c:pt idx="10">
                  <c:v>Cusco</c:v>
                </c:pt>
                <c:pt idx="11">
                  <c:v>Ucayali</c:v>
                </c:pt>
                <c:pt idx="12">
                  <c:v>Ancash</c:v>
                </c:pt>
                <c:pt idx="13">
                  <c:v>Lima</c:v>
                </c:pt>
                <c:pt idx="14">
                  <c:v>Tacna</c:v>
                </c:pt>
                <c:pt idx="15">
                  <c:v>Puno</c:v>
                </c:pt>
                <c:pt idx="16">
                  <c:v>San Martín</c:v>
                </c:pt>
                <c:pt idx="17">
                  <c:v>Ayacucho</c:v>
                </c:pt>
                <c:pt idx="18">
                  <c:v>Huánuco</c:v>
                </c:pt>
                <c:pt idx="19">
                  <c:v>Loreto</c:v>
                </c:pt>
                <c:pt idx="20">
                  <c:v>Huancavelica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0.6833015996965307</c:v>
                </c:pt>
                <c:pt idx="1">
                  <c:v>0.11569644338709967</c:v>
                </c:pt>
                <c:pt idx="2">
                  <c:v>0.37480414514314619</c:v>
                </c:pt>
                <c:pt idx="3">
                  <c:v>0.39607614056262641</c:v>
                </c:pt>
                <c:pt idx="4">
                  <c:v>0.36044153199728868</c:v>
                </c:pt>
                <c:pt idx="5">
                  <c:v>0.43806817600171133</c:v>
                </c:pt>
                <c:pt idx="6">
                  <c:v>0.52996150353070193</c:v>
                </c:pt>
                <c:pt idx="7">
                  <c:v>0.1116652607132156</c:v>
                </c:pt>
                <c:pt idx="8">
                  <c:v>0.35999387048163861</c:v>
                </c:pt>
                <c:pt idx="9">
                  <c:v>0.11327362723577192</c:v>
                </c:pt>
                <c:pt idx="10">
                  <c:v>0.42605961203380771</c:v>
                </c:pt>
                <c:pt idx="11">
                  <c:v>0.16488447852890967</c:v>
                </c:pt>
                <c:pt idx="12">
                  <c:v>0.3554865629637694</c:v>
                </c:pt>
                <c:pt idx="13">
                  <c:v>29.051920524495401</c:v>
                </c:pt>
                <c:pt idx="14">
                  <c:v>0.14959923897240537</c:v>
                </c:pt>
                <c:pt idx="15">
                  <c:v>0.35711704818415002</c:v>
                </c:pt>
                <c:pt idx="16">
                  <c:v>0.25566481979683775</c:v>
                </c:pt>
                <c:pt idx="17">
                  <c:v>0.19334524743560849</c:v>
                </c:pt>
                <c:pt idx="18">
                  <c:v>0.18372606501629957</c:v>
                </c:pt>
                <c:pt idx="19">
                  <c:v>0.17817755894938364</c:v>
                </c:pt>
                <c:pt idx="20">
                  <c:v>0.16751579213729662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2512"/>
        <c:axId val="383477024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Apurímac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La Libertad</c:v>
                </c:pt>
                <c:pt idx="6">
                  <c:v>Ica</c:v>
                </c:pt>
                <c:pt idx="7">
                  <c:v>Madre de Dios</c:v>
                </c:pt>
                <c:pt idx="8">
                  <c:v>Cajamarca</c:v>
                </c:pt>
                <c:pt idx="9">
                  <c:v>Tumbes</c:v>
                </c:pt>
                <c:pt idx="10">
                  <c:v>Cusco</c:v>
                </c:pt>
                <c:pt idx="11">
                  <c:v>Ucayali</c:v>
                </c:pt>
                <c:pt idx="12">
                  <c:v>Ancash</c:v>
                </c:pt>
                <c:pt idx="13">
                  <c:v>Lima</c:v>
                </c:pt>
                <c:pt idx="14">
                  <c:v>Tacna</c:v>
                </c:pt>
                <c:pt idx="15">
                  <c:v>Puno</c:v>
                </c:pt>
                <c:pt idx="16">
                  <c:v>San Martín</c:v>
                </c:pt>
                <c:pt idx="17">
                  <c:v>Ayacucho</c:v>
                </c:pt>
                <c:pt idx="18">
                  <c:v>Huánuco</c:v>
                </c:pt>
                <c:pt idx="19">
                  <c:v>Loreto</c:v>
                </c:pt>
                <c:pt idx="20">
                  <c:v>Huancavelica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0.73590481152946863</c:v>
                </c:pt>
                <c:pt idx="1">
                  <c:v>0.67720518945412</c:v>
                </c:pt>
                <c:pt idx="2">
                  <c:v>0.67445874770005665</c:v>
                </c:pt>
                <c:pt idx="3">
                  <c:v>0.66359640413734189</c:v>
                </c:pt>
                <c:pt idx="4">
                  <c:v>0.65813514317407462</c:v>
                </c:pt>
                <c:pt idx="5">
                  <c:v>0.65255039869645992</c:v>
                </c:pt>
                <c:pt idx="6">
                  <c:v>0.64641118583683632</c:v>
                </c:pt>
                <c:pt idx="7">
                  <c:v>0.64580363493638615</c:v>
                </c:pt>
                <c:pt idx="8">
                  <c:v>0.63348977949189478</c:v>
                </c:pt>
                <c:pt idx="9">
                  <c:v>0.62174374261485144</c:v>
                </c:pt>
                <c:pt idx="10">
                  <c:v>0.62022376177686367</c:v>
                </c:pt>
                <c:pt idx="11">
                  <c:v>0.58444595946033673</c:v>
                </c:pt>
                <c:pt idx="12">
                  <c:v>0.56982606898725741</c:v>
                </c:pt>
                <c:pt idx="13">
                  <c:v>0.53965875842063538</c:v>
                </c:pt>
                <c:pt idx="14">
                  <c:v>0.52174072204402511</c:v>
                </c:pt>
                <c:pt idx="15">
                  <c:v>0.44691864639816542</c:v>
                </c:pt>
                <c:pt idx="16">
                  <c:v>0.3272451051076688</c:v>
                </c:pt>
                <c:pt idx="17">
                  <c:v>0.27292652955627489</c:v>
                </c:pt>
                <c:pt idx="18">
                  <c:v>0.26116594693880679</c:v>
                </c:pt>
                <c:pt idx="19">
                  <c:v>0.24870753356213535</c:v>
                </c:pt>
                <c:pt idx="20">
                  <c:v>0.23931579583543572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76240"/>
        <c:axId val="383482120"/>
      </c:lineChart>
      <c:catAx>
        <c:axId val="383482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7024"/>
        <c:crosses val="autoZero"/>
        <c:auto val="1"/>
        <c:lblAlgn val="ctr"/>
        <c:lblOffset val="100"/>
        <c:noMultiLvlLbl val="0"/>
      </c:catAx>
      <c:valAx>
        <c:axId val="383477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2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821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76240"/>
        <c:crosses val="max"/>
        <c:crossBetween val="between"/>
      </c:valAx>
      <c:catAx>
        <c:axId val="383476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821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Madre de Dios</c:v>
                </c:pt>
                <c:pt idx="3">
                  <c:v>Apurímac</c:v>
                </c:pt>
                <c:pt idx="4">
                  <c:v>Cajamarca</c:v>
                </c:pt>
                <c:pt idx="5">
                  <c:v>Tumbes</c:v>
                </c:pt>
                <c:pt idx="6">
                  <c:v>Junín</c:v>
                </c:pt>
                <c:pt idx="7">
                  <c:v>Pasco</c:v>
                </c:pt>
                <c:pt idx="8">
                  <c:v>Huánuco</c:v>
                </c:pt>
                <c:pt idx="9">
                  <c:v>Loreto</c:v>
                </c:pt>
                <c:pt idx="10">
                  <c:v>Lambayeque</c:v>
                </c:pt>
                <c:pt idx="11">
                  <c:v>Ica</c:v>
                </c:pt>
                <c:pt idx="12">
                  <c:v>Ucayali</c:v>
                </c:pt>
                <c:pt idx="13">
                  <c:v>Puno</c:v>
                </c:pt>
                <c:pt idx="14">
                  <c:v>Lima</c:v>
                </c:pt>
                <c:pt idx="15">
                  <c:v>Piura</c:v>
                </c:pt>
                <c:pt idx="16">
                  <c:v>Ayacucho</c:v>
                </c:pt>
                <c:pt idx="17">
                  <c:v>Tacna</c:v>
                </c:pt>
                <c:pt idx="18">
                  <c:v>La Libertad</c:v>
                </c:pt>
                <c:pt idx="19">
                  <c:v>San Martín</c:v>
                </c:pt>
                <c:pt idx="20">
                  <c:v>Arequipa</c:v>
                </c:pt>
                <c:pt idx="21">
                  <c:v>Amazonas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6.0892091573936629</c:v>
                </c:pt>
                <c:pt idx="1">
                  <c:v>35.113353932037391</c:v>
                </c:pt>
                <c:pt idx="2">
                  <c:v>1.0348945141297765</c:v>
                </c:pt>
                <c:pt idx="3">
                  <c:v>0.66635691188610147</c:v>
                </c:pt>
                <c:pt idx="4">
                  <c:v>2.7441128582613894</c:v>
                </c:pt>
                <c:pt idx="5">
                  <c:v>0.36507626236808755</c:v>
                </c:pt>
                <c:pt idx="6">
                  <c:v>0.65276293828032717</c:v>
                </c:pt>
                <c:pt idx="7">
                  <c:v>1.4735607040870524</c:v>
                </c:pt>
                <c:pt idx="8">
                  <c:v>2.8715472714373091</c:v>
                </c:pt>
                <c:pt idx="9">
                  <c:v>0.81206852369499805</c:v>
                </c:pt>
                <c:pt idx="10">
                  <c:v>6.9549338866025705</c:v>
                </c:pt>
                <c:pt idx="11">
                  <c:v>0.96183788444541829</c:v>
                </c:pt>
                <c:pt idx="12">
                  <c:v>0.38289649920167301</c:v>
                </c:pt>
                <c:pt idx="13">
                  <c:v>2.314743053972192</c:v>
                </c:pt>
                <c:pt idx="14">
                  <c:v>70.850156359348446</c:v>
                </c:pt>
                <c:pt idx="15">
                  <c:v>1.1890625156891526</c:v>
                </c:pt>
                <c:pt idx="16">
                  <c:v>0.92284638468909508</c:v>
                </c:pt>
                <c:pt idx="17">
                  <c:v>1.13459011972846</c:v>
                </c:pt>
                <c:pt idx="18">
                  <c:v>0.44807886667846242</c:v>
                </c:pt>
                <c:pt idx="19">
                  <c:v>2.5973623309514151</c:v>
                </c:pt>
                <c:pt idx="20">
                  <c:v>0.76151820020356586</c:v>
                </c:pt>
                <c:pt idx="21">
                  <c:v>1.310712346568446</c:v>
                </c:pt>
                <c:pt idx="22">
                  <c:v>0.42739602781325331</c:v>
                </c:pt>
                <c:pt idx="23">
                  <c:v>0.85165005188224274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0552"/>
        <c:axId val="383478592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Huancavelica</c:v>
                </c:pt>
                <c:pt idx="1">
                  <c:v>Cusco</c:v>
                </c:pt>
                <c:pt idx="2">
                  <c:v>Madre de Dios</c:v>
                </c:pt>
                <c:pt idx="3">
                  <c:v>Apurímac</c:v>
                </c:pt>
                <c:pt idx="4">
                  <c:v>Cajamarca</c:v>
                </c:pt>
                <c:pt idx="5">
                  <c:v>Tumbes</c:v>
                </c:pt>
                <c:pt idx="6">
                  <c:v>Junín</c:v>
                </c:pt>
                <c:pt idx="7">
                  <c:v>Pasco</c:v>
                </c:pt>
                <c:pt idx="8">
                  <c:v>Huánuco</c:v>
                </c:pt>
                <c:pt idx="9">
                  <c:v>Loreto</c:v>
                </c:pt>
                <c:pt idx="10">
                  <c:v>Lambayeque</c:v>
                </c:pt>
                <c:pt idx="11">
                  <c:v>Ica</c:v>
                </c:pt>
                <c:pt idx="12">
                  <c:v>Ucayali</c:v>
                </c:pt>
                <c:pt idx="13">
                  <c:v>Puno</c:v>
                </c:pt>
                <c:pt idx="14">
                  <c:v>Lima</c:v>
                </c:pt>
                <c:pt idx="15">
                  <c:v>Piura</c:v>
                </c:pt>
                <c:pt idx="16">
                  <c:v>Ayacucho</c:v>
                </c:pt>
                <c:pt idx="17">
                  <c:v>Tacna</c:v>
                </c:pt>
                <c:pt idx="18">
                  <c:v>La Libertad</c:v>
                </c:pt>
                <c:pt idx="19">
                  <c:v>San Martín</c:v>
                </c:pt>
                <c:pt idx="20">
                  <c:v>Arequipa</c:v>
                </c:pt>
                <c:pt idx="21">
                  <c:v>Amazonas</c:v>
                </c:pt>
                <c:pt idx="22">
                  <c:v>Moquegua</c:v>
                </c:pt>
                <c:pt idx="23">
                  <c:v>Ancash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0.7141366710709246</c:v>
                </c:pt>
                <c:pt idx="1">
                  <c:v>0.70998073533789974</c:v>
                </c:pt>
                <c:pt idx="2">
                  <c:v>0.67349855630779509</c:v>
                </c:pt>
                <c:pt idx="3">
                  <c:v>0.59773083678408401</c:v>
                </c:pt>
                <c:pt idx="4">
                  <c:v>0.57713654423028948</c:v>
                </c:pt>
                <c:pt idx="5">
                  <c:v>0.53580760507059821</c:v>
                </c:pt>
                <c:pt idx="6">
                  <c:v>0.53257120385248957</c:v>
                </c:pt>
                <c:pt idx="7">
                  <c:v>0.52680055015483485</c:v>
                </c:pt>
                <c:pt idx="8">
                  <c:v>0.51842724805099827</c:v>
                </c:pt>
                <c:pt idx="9">
                  <c:v>0.51384773906773484</c:v>
                </c:pt>
                <c:pt idx="10">
                  <c:v>0.49161927048538451</c:v>
                </c:pt>
                <c:pt idx="11">
                  <c:v>0.47299020737645753</c:v>
                </c:pt>
                <c:pt idx="12">
                  <c:v>0.46915253931798023</c:v>
                </c:pt>
                <c:pt idx="13">
                  <c:v>0.46819245998475972</c:v>
                </c:pt>
                <c:pt idx="14">
                  <c:v>0.45895665215711579</c:v>
                </c:pt>
                <c:pt idx="15">
                  <c:v>0.44985037896261887</c:v>
                </c:pt>
                <c:pt idx="16">
                  <c:v>0.41725375316851177</c:v>
                </c:pt>
                <c:pt idx="17">
                  <c:v>0.41373487762459554</c:v>
                </c:pt>
                <c:pt idx="18">
                  <c:v>0.39211503284563487</c:v>
                </c:pt>
                <c:pt idx="19">
                  <c:v>0.37024235887621887</c:v>
                </c:pt>
                <c:pt idx="20">
                  <c:v>0.3107106311512568</c:v>
                </c:pt>
                <c:pt idx="21">
                  <c:v>0.25667724605523201</c:v>
                </c:pt>
                <c:pt idx="22">
                  <c:v>0.21676996952981847</c:v>
                </c:pt>
                <c:pt idx="23">
                  <c:v>0.13331117640860241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73104"/>
        <c:axId val="383480944"/>
      </c:lineChart>
      <c:catAx>
        <c:axId val="383480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8592"/>
        <c:crosses val="autoZero"/>
        <c:auto val="1"/>
        <c:lblAlgn val="ctr"/>
        <c:lblOffset val="100"/>
        <c:noMultiLvlLbl val="0"/>
      </c:catAx>
      <c:valAx>
        <c:axId val="3834785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05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809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73104"/>
        <c:crosses val="max"/>
        <c:crossBetween val="between"/>
      </c:valAx>
      <c:catAx>
        <c:axId val="383473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809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Loreto</c:v>
                </c:pt>
                <c:pt idx="3">
                  <c:v>Ucayali</c:v>
                </c:pt>
                <c:pt idx="4">
                  <c:v>La Libertad</c:v>
                </c:pt>
                <c:pt idx="5">
                  <c:v>Lambayeque</c:v>
                </c:pt>
                <c:pt idx="6">
                  <c:v>Piura</c:v>
                </c:pt>
                <c:pt idx="7">
                  <c:v>Arequipa</c:v>
                </c:pt>
                <c:pt idx="8">
                  <c:v>Cajamarca</c:v>
                </c:pt>
                <c:pt idx="9">
                  <c:v>Tumbes</c:v>
                </c:pt>
                <c:pt idx="10">
                  <c:v>Ica</c:v>
                </c:pt>
                <c:pt idx="11">
                  <c:v>Tacna</c:v>
                </c:pt>
                <c:pt idx="12">
                  <c:v>Huancavelica</c:v>
                </c:pt>
                <c:pt idx="13">
                  <c:v>Huánuco</c:v>
                </c:pt>
                <c:pt idx="14">
                  <c:v>Cusco</c:v>
                </c:pt>
                <c:pt idx="15">
                  <c:v>Moquegua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Ayacucho</c:v>
                </c:pt>
                <c:pt idx="19">
                  <c:v>Junín</c:v>
                </c:pt>
                <c:pt idx="20">
                  <c:v>Ancash</c:v>
                </c:pt>
                <c:pt idx="21">
                  <c:v>Puno</c:v>
                </c:pt>
                <c:pt idx="22">
                  <c:v>Pasco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85.882967056975247</c:v>
                </c:pt>
                <c:pt idx="1">
                  <c:v>380.26220772500596</c:v>
                </c:pt>
                <c:pt idx="2">
                  <c:v>13.173205919633794</c:v>
                </c:pt>
                <c:pt idx="3">
                  <c:v>10.602190334962387</c:v>
                </c:pt>
                <c:pt idx="4">
                  <c:v>19.638673716024236</c:v>
                </c:pt>
                <c:pt idx="5">
                  <c:v>38.157289163782764</c:v>
                </c:pt>
                <c:pt idx="6">
                  <c:v>39.25681626342346</c:v>
                </c:pt>
                <c:pt idx="7">
                  <c:v>25.093728830684203</c:v>
                </c:pt>
                <c:pt idx="8">
                  <c:v>7.0427983738383215</c:v>
                </c:pt>
                <c:pt idx="9">
                  <c:v>8.3067344124497673</c:v>
                </c:pt>
                <c:pt idx="10">
                  <c:v>20.318162510387445</c:v>
                </c:pt>
                <c:pt idx="11">
                  <c:v>6.3928712772586413</c:v>
                </c:pt>
                <c:pt idx="12">
                  <c:v>5.3452193800978147</c:v>
                </c:pt>
                <c:pt idx="13">
                  <c:v>9.2976857746961272</c:v>
                </c:pt>
                <c:pt idx="14">
                  <c:v>26.152616616027892</c:v>
                </c:pt>
                <c:pt idx="15">
                  <c:v>1.5452324395025734</c:v>
                </c:pt>
                <c:pt idx="16">
                  <c:v>11.193727115747313</c:v>
                </c:pt>
                <c:pt idx="17">
                  <c:v>3.2091323549943276</c:v>
                </c:pt>
                <c:pt idx="18">
                  <c:v>11.907037735137541</c:v>
                </c:pt>
                <c:pt idx="19">
                  <c:v>21.860994670146351</c:v>
                </c:pt>
                <c:pt idx="20">
                  <c:v>10.783584442502674</c:v>
                </c:pt>
                <c:pt idx="21">
                  <c:v>11.598872310406305</c:v>
                </c:pt>
                <c:pt idx="22">
                  <c:v>5.9441342916557041</c:v>
                </c:pt>
                <c:pt idx="23">
                  <c:v>3.5247712916600062</c:v>
                </c:pt>
                <c:pt idx="24">
                  <c:v>2.2509273621007067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76632"/>
        <c:axId val="383477416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Loreto</c:v>
                </c:pt>
                <c:pt idx="3">
                  <c:v>Ucayali</c:v>
                </c:pt>
                <c:pt idx="4">
                  <c:v>La Libertad</c:v>
                </c:pt>
                <c:pt idx="5">
                  <c:v>Lambayeque</c:v>
                </c:pt>
                <c:pt idx="6">
                  <c:v>Piura</c:v>
                </c:pt>
                <c:pt idx="7">
                  <c:v>Arequipa</c:v>
                </c:pt>
                <c:pt idx="8">
                  <c:v>Cajamarca</c:v>
                </c:pt>
                <c:pt idx="9">
                  <c:v>Tumbes</c:v>
                </c:pt>
                <c:pt idx="10">
                  <c:v>Ica</c:v>
                </c:pt>
                <c:pt idx="11">
                  <c:v>Tacna</c:v>
                </c:pt>
                <c:pt idx="12">
                  <c:v>Huancavelica</c:v>
                </c:pt>
                <c:pt idx="13">
                  <c:v>Huánuco</c:v>
                </c:pt>
                <c:pt idx="14">
                  <c:v>Cusco</c:v>
                </c:pt>
                <c:pt idx="15">
                  <c:v>Moquegua</c:v>
                </c:pt>
                <c:pt idx="16">
                  <c:v>San Martín</c:v>
                </c:pt>
                <c:pt idx="17">
                  <c:v>Madre de Dios</c:v>
                </c:pt>
                <c:pt idx="18">
                  <c:v>Ayacucho</c:v>
                </c:pt>
                <c:pt idx="19">
                  <c:v>Junín</c:v>
                </c:pt>
                <c:pt idx="20">
                  <c:v>Ancash</c:v>
                </c:pt>
                <c:pt idx="21">
                  <c:v>Puno</c:v>
                </c:pt>
                <c:pt idx="22">
                  <c:v>Pasco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0.90360713605894505</c:v>
                </c:pt>
                <c:pt idx="1">
                  <c:v>0.69873064227755111</c:v>
                </c:pt>
                <c:pt idx="2">
                  <c:v>0.66860282109303615</c:v>
                </c:pt>
                <c:pt idx="3">
                  <c:v>0.6667928071292335</c:v>
                </c:pt>
                <c:pt idx="4">
                  <c:v>0.64753710618493232</c:v>
                </c:pt>
                <c:pt idx="5">
                  <c:v>0.63568843415804532</c:v>
                </c:pt>
                <c:pt idx="6">
                  <c:v>0.63080612478902542</c:v>
                </c:pt>
                <c:pt idx="7">
                  <c:v>0.62227033300165069</c:v>
                </c:pt>
                <c:pt idx="8">
                  <c:v>0.60546180992428023</c:v>
                </c:pt>
                <c:pt idx="9">
                  <c:v>0.60314584066927202</c:v>
                </c:pt>
                <c:pt idx="10">
                  <c:v>0.5822491237285955</c:v>
                </c:pt>
                <c:pt idx="11">
                  <c:v>0.57985605686120056</c:v>
                </c:pt>
                <c:pt idx="12">
                  <c:v>0.57601295777656847</c:v>
                </c:pt>
                <c:pt idx="13">
                  <c:v>0.5714060995081689</c:v>
                </c:pt>
                <c:pt idx="14">
                  <c:v>0.54900783042011259</c:v>
                </c:pt>
                <c:pt idx="15">
                  <c:v>0.54452119278456679</c:v>
                </c:pt>
                <c:pt idx="16">
                  <c:v>0.53320395490107375</c:v>
                </c:pt>
                <c:pt idx="17">
                  <c:v>0.52061560134045726</c:v>
                </c:pt>
                <c:pt idx="18">
                  <c:v>0.50131995459031287</c:v>
                </c:pt>
                <c:pt idx="19">
                  <c:v>0.49882550125794473</c:v>
                </c:pt>
                <c:pt idx="20">
                  <c:v>0.4701645649202506</c:v>
                </c:pt>
                <c:pt idx="21">
                  <c:v>0.44844485316029142</c:v>
                </c:pt>
                <c:pt idx="22">
                  <c:v>0.42742191109477834</c:v>
                </c:pt>
                <c:pt idx="23">
                  <c:v>0.33242962801870457</c:v>
                </c:pt>
                <c:pt idx="24">
                  <c:v>0.29425525684184595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79768"/>
        <c:axId val="383477808"/>
      </c:lineChart>
      <c:catAx>
        <c:axId val="383476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7416"/>
        <c:crosses val="autoZero"/>
        <c:auto val="1"/>
        <c:lblAlgn val="ctr"/>
        <c:lblOffset val="100"/>
        <c:noMultiLvlLbl val="0"/>
      </c:catAx>
      <c:valAx>
        <c:axId val="3834774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766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77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79768"/>
        <c:crosses val="max"/>
        <c:crossBetween val="between"/>
      </c:valAx>
      <c:catAx>
        <c:axId val="383479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77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Provincia Constitucional del Callao</c:v>
                </c:pt>
                <c:pt idx="1">
                  <c:v>Lambayeque</c:v>
                </c:pt>
                <c:pt idx="2">
                  <c:v>Loreto</c:v>
                </c:pt>
                <c:pt idx="3">
                  <c:v>Tacna</c:v>
                </c:pt>
                <c:pt idx="4">
                  <c:v>Ica</c:v>
                </c:pt>
                <c:pt idx="5">
                  <c:v>Tumbes</c:v>
                </c:pt>
                <c:pt idx="6">
                  <c:v>Junín</c:v>
                </c:pt>
                <c:pt idx="7">
                  <c:v>Piura</c:v>
                </c:pt>
                <c:pt idx="8">
                  <c:v>Huánuco</c:v>
                </c:pt>
                <c:pt idx="9">
                  <c:v>Cusco</c:v>
                </c:pt>
                <c:pt idx="10">
                  <c:v>Huancavelica</c:v>
                </c:pt>
                <c:pt idx="11">
                  <c:v>Lima</c:v>
                </c:pt>
                <c:pt idx="12">
                  <c:v>Cajamarca</c:v>
                </c:pt>
                <c:pt idx="13">
                  <c:v>Madre de Dios</c:v>
                </c:pt>
                <c:pt idx="14">
                  <c:v>Puno</c:v>
                </c:pt>
                <c:pt idx="15">
                  <c:v>Amazonas</c:v>
                </c:pt>
                <c:pt idx="16">
                  <c:v>Apurímac</c:v>
                </c:pt>
                <c:pt idx="17">
                  <c:v>Ucayali</c:v>
                </c:pt>
                <c:pt idx="18">
                  <c:v>Arequipa</c:v>
                </c:pt>
                <c:pt idx="19">
                  <c:v>Moquegua</c:v>
                </c:pt>
                <c:pt idx="20">
                  <c:v>San Martín</c:v>
                </c:pt>
                <c:pt idx="21">
                  <c:v>Ayacucho</c:v>
                </c:pt>
                <c:pt idx="22">
                  <c:v>La Libertad</c:v>
                </c:pt>
                <c:pt idx="23">
                  <c:v>Pasco</c:v>
                </c:pt>
                <c:pt idx="24">
                  <c:v>Ancash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3.0826556436779997</c:v>
                </c:pt>
                <c:pt idx="1">
                  <c:v>0.98967344865473561</c:v>
                </c:pt>
                <c:pt idx="2">
                  <c:v>0.60200337546204985</c:v>
                </c:pt>
                <c:pt idx="3">
                  <c:v>1.7938836049656672</c:v>
                </c:pt>
                <c:pt idx="4">
                  <c:v>0.71577868533511246</c:v>
                </c:pt>
                <c:pt idx="5">
                  <c:v>0.758964180193475</c:v>
                </c:pt>
                <c:pt idx="6">
                  <c:v>0.82678007548551191</c:v>
                </c:pt>
                <c:pt idx="7">
                  <c:v>2.3621541871202729</c:v>
                </c:pt>
                <c:pt idx="8">
                  <c:v>0.66056455664621172</c:v>
                </c:pt>
                <c:pt idx="9">
                  <c:v>19.922937996189166</c:v>
                </c:pt>
                <c:pt idx="10">
                  <c:v>1.334830605720787</c:v>
                </c:pt>
                <c:pt idx="11">
                  <c:v>9.9746896088154067</c:v>
                </c:pt>
                <c:pt idx="12">
                  <c:v>2.5638085261985308</c:v>
                </c:pt>
                <c:pt idx="13">
                  <c:v>0.28306891870589046</c:v>
                </c:pt>
                <c:pt idx="14">
                  <c:v>5.88693296922506</c:v>
                </c:pt>
                <c:pt idx="15">
                  <c:v>0.8437613462627227</c:v>
                </c:pt>
                <c:pt idx="16">
                  <c:v>1.8178304559693959</c:v>
                </c:pt>
                <c:pt idx="17">
                  <c:v>0.28181240204189784</c:v>
                </c:pt>
                <c:pt idx="18">
                  <c:v>1.2184737741517686</c:v>
                </c:pt>
                <c:pt idx="19">
                  <c:v>0.33596004425079395</c:v>
                </c:pt>
                <c:pt idx="20">
                  <c:v>0.33429646278150371</c:v>
                </c:pt>
                <c:pt idx="21">
                  <c:v>0.96712740977166911</c:v>
                </c:pt>
                <c:pt idx="22">
                  <c:v>1.102182565094703</c:v>
                </c:pt>
                <c:pt idx="23">
                  <c:v>0.39423800250067859</c:v>
                </c:pt>
                <c:pt idx="24">
                  <c:v>0.81509470886191604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75064"/>
        <c:axId val="383473496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Provincia Constitucional del Callao</c:v>
                </c:pt>
                <c:pt idx="1">
                  <c:v>Lambayeque</c:v>
                </c:pt>
                <c:pt idx="2">
                  <c:v>Loreto</c:v>
                </c:pt>
                <c:pt idx="3">
                  <c:v>Tacna</c:v>
                </c:pt>
                <c:pt idx="4">
                  <c:v>Ica</c:v>
                </c:pt>
                <c:pt idx="5">
                  <c:v>Tumbes</c:v>
                </c:pt>
                <c:pt idx="6">
                  <c:v>Junín</c:v>
                </c:pt>
                <c:pt idx="7">
                  <c:v>Piura</c:v>
                </c:pt>
                <c:pt idx="8">
                  <c:v>Huánuco</c:v>
                </c:pt>
                <c:pt idx="9">
                  <c:v>Cusco</c:v>
                </c:pt>
                <c:pt idx="10">
                  <c:v>Huancavelica</c:v>
                </c:pt>
                <c:pt idx="11">
                  <c:v>Lima</c:v>
                </c:pt>
                <c:pt idx="12">
                  <c:v>Cajamarca</c:v>
                </c:pt>
                <c:pt idx="13">
                  <c:v>Madre de Dios</c:v>
                </c:pt>
                <c:pt idx="14">
                  <c:v>Puno</c:v>
                </c:pt>
                <c:pt idx="15">
                  <c:v>Amazonas</c:v>
                </c:pt>
                <c:pt idx="16">
                  <c:v>Apurímac</c:v>
                </c:pt>
                <c:pt idx="17">
                  <c:v>Ucayali</c:v>
                </c:pt>
                <c:pt idx="18">
                  <c:v>Arequipa</c:v>
                </c:pt>
                <c:pt idx="19">
                  <c:v>Moquegua</c:v>
                </c:pt>
                <c:pt idx="20">
                  <c:v>San Martín</c:v>
                </c:pt>
                <c:pt idx="21">
                  <c:v>Ayacucho</c:v>
                </c:pt>
                <c:pt idx="22">
                  <c:v>La Libertad</c:v>
                </c:pt>
                <c:pt idx="23">
                  <c:v>Pasco</c:v>
                </c:pt>
                <c:pt idx="24">
                  <c:v>Ancash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0.80677875688750145</c:v>
                </c:pt>
                <c:pt idx="1">
                  <c:v>0.78241054741330796</c:v>
                </c:pt>
                <c:pt idx="2">
                  <c:v>0.77386979708791315</c:v>
                </c:pt>
                <c:pt idx="3">
                  <c:v>0.7425534339801364</c:v>
                </c:pt>
                <c:pt idx="4">
                  <c:v>0.73715241974563728</c:v>
                </c:pt>
                <c:pt idx="5">
                  <c:v>0.73707597212524367</c:v>
                </c:pt>
                <c:pt idx="6">
                  <c:v>0.71017440878403504</c:v>
                </c:pt>
                <c:pt idx="7">
                  <c:v>0.70186713206758089</c:v>
                </c:pt>
                <c:pt idx="8">
                  <c:v>0.6866011592044019</c:v>
                </c:pt>
                <c:pt idx="9">
                  <c:v>0.65321892046931351</c:v>
                </c:pt>
                <c:pt idx="10">
                  <c:v>0.63040665006186181</c:v>
                </c:pt>
                <c:pt idx="11">
                  <c:v>0.60956944472853658</c:v>
                </c:pt>
                <c:pt idx="12">
                  <c:v>0.60802484982005256</c:v>
                </c:pt>
                <c:pt idx="13">
                  <c:v>0.60327418999978788</c:v>
                </c:pt>
                <c:pt idx="14">
                  <c:v>0.57934156537423498</c:v>
                </c:pt>
                <c:pt idx="15">
                  <c:v>0.57641491906575426</c:v>
                </c:pt>
                <c:pt idx="16">
                  <c:v>0.53855722999616806</c:v>
                </c:pt>
                <c:pt idx="17">
                  <c:v>0.53281932215413219</c:v>
                </c:pt>
                <c:pt idx="18">
                  <c:v>0.52392105806028877</c:v>
                </c:pt>
                <c:pt idx="19">
                  <c:v>0.49723755278344645</c:v>
                </c:pt>
                <c:pt idx="20">
                  <c:v>0.49070320110017279</c:v>
                </c:pt>
                <c:pt idx="21">
                  <c:v>0.43621792045356594</c:v>
                </c:pt>
                <c:pt idx="22">
                  <c:v>0.41830147827040998</c:v>
                </c:pt>
                <c:pt idx="23">
                  <c:v>0.41718572022751321</c:v>
                </c:pt>
                <c:pt idx="24">
                  <c:v>0.38331927625592599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78200"/>
        <c:axId val="383475848"/>
      </c:lineChart>
      <c:catAx>
        <c:axId val="383475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3496"/>
        <c:crosses val="autoZero"/>
        <c:auto val="1"/>
        <c:lblAlgn val="ctr"/>
        <c:lblOffset val="100"/>
        <c:noMultiLvlLbl val="0"/>
      </c:catAx>
      <c:valAx>
        <c:axId val="3834734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750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758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78200"/>
        <c:crosses val="max"/>
        <c:crossBetween val="between"/>
      </c:valAx>
      <c:catAx>
        <c:axId val="383478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758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Ancash</c:v>
                </c:pt>
                <c:pt idx="1">
                  <c:v>Ica</c:v>
                </c:pt>
                <c:pt idx="2">
                  <c:v>Tumbes</c:v>
                </c:pt>
                <c:pt idx="3">
                  <c:v>San Martín</c:v>
                </c:pt>
                <c:pt idx="4">
                  <c:v>La Libertad</c:v>
                </c:pt>
                <c:pt idx="5">
                  <c:v>Lambayeque</c:v>
                </c:pt>
                <c:pt idx="6">
                  <c:v>Madre de Dios</c:v>
                </c:pt>
                <c:pt idx="7">
                  <c:v>Pasco</c:v>
                </c:pt>
                <c:pt idx="8">
                  <c:v>Lima</c:v>
                </c:pt>
                <c:pt idx="9">
                  <c:v>Cajamarca</c:v>
                </c:pt>
                <c:pt idx="10">
                  <c:v>Apurímac</c:v>
                </c:pt>
                <c:pt idx="11">
                  <c:v>Provincia Constitucional del Callao</c:v>
                </c:pt>
                <c:pt idx="12">
                  <c:v>Cusco</c:v>
                </c:pt>
                <c:pt idx="13">
                  <c:v>Huánuco</c:v>
                </c:pt>
                <c:pt idx="14">
                  <c:v>Huancavelica</c:v>
                </c:pt>
                <c:pt idx="15">
                  <c:v>Piura</c:v>
                </c:pt>
                <c:pt idx="16">
                  <c:v>Ayacucho</c:v>
                </c:pt>
                <c:pt idx="17">
                  <c:v>Amazonas</c:v>
                </c:pt>
                <c:pt idx="18">
                  <c:v>Junín</c:v>
                </c:pt>
                <c:pt idx="19">
                  <c:v>Ucayali</c:v>
                </c:pt>
                <c:pt idx="20">
                  <c:v>Puno</c:v>
                </c:pt>
                <c:pt idx="21">
                  <c:v>Tacna</c:v>
                </c:pt>
                <c:pt idx="22">
                  <c:v>Loreto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4.5662273104783999</c:v>
                </c:pt>
                <c:pt idx="1">
                  <c:v>6.2318327053674567</c:v>
                </c:pt>
                <c:pt idx="2">
                  <c:v>0.69805112631027544</c:v>
                </c:pt>
                <c:pt idx="3">
                  <c:v>0.73134530185591329</c:v>
                </c:pt>
                <c:pt idx="4">
                  <c:v>3.6311643620934637</c:v>
                </c:pt>
                <c:pt idx="5">
                  <c:v>1.627332755866103</c:v>
                </c:pt>
                <c:pt idx="6">
                  <c:v>0.21660946209973611</c:v>
                </c:pt>
                <c:pt idx="7">
                  <c:v>0.65805690568846553</c:v>
                </c:pt>
                <c:pt idx="8">
                  <c:v>15.107332062179875</c:v>
                </c:pt>
                <c:pt idx="9">
                  <c:v>2.4286084540549178</c:v>
                </c:pt>
                <c:pt idx="10">
                  <c:v>1.041151964118429</c:v>
                </c:pt>
                <c:pt idx="11">
                  <c:v>10.023266621219884</c:v>
                </c:pt>
                <c:pt idx="12">
                  <c:v>7.7672929482326474</c:v>
                </c:pt>
                <c:pt idx="13">
                  <c:v>2.6652662052608256</c:v>
                </c:pt>
                <c:pt idx="14">
                  <c:v>2.625472349000237</c:v>
                </c:pt>
                <c:pt idx="15">
                  <c:v>3.7209553419963153</c:v>
                </c:pt>
                <c:pt idx="16">
                  <c:v>3.6343977841375863</c:v>
                </c:pt>
                <c:pt idx="17">
                  <c:v>1.4488435100839168</c:v>
                </c:pt>
                <c:pt idx="18">
                  <c:v>1.7092406548637287</c:v>
                </c:pt>
                <c:pt idx="19">
                  <c:v>0.47287324649284307</c:v>
                </c:pt>
                <c:pt idx="20">
                  <c:v>0.66702056158046941</c:v>
                </c:pt>
                <c:pt idx="21">
                  <c:v>2.4147081898222202</c:v>
                </c:pt>
                <c:pt idx="22">
                  <c:v>0.43615049964611247</c:v>
                </c:pt>
                <c:pt idx="23">
                  <c:v>3.765653770248945</c:v>
                </c:pt>
                <c:pt idx="24">
                  <c:v>2.4064574341309966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79376"/>
        <c:axId val="383472320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Ancash</c:v>
                </c:pt>
                <c:pt idx="1">
                  <c:v>Ica</c:v>
                </c:pt>
                <c:pt idx="2">
                  <c:v>Tumbes</c:v>
                </c:pt>
                <c:pt idx="3">
                  <c:v>San Martín</c:v>
                </c:pt>
                <c:pt idx="4">
                  <c:v>La Libertad</c:v>
                </c:pt>
                <c:pt idx="5">
                  <c:v>Lambayeque</c:v>
                </c:pt>
                <c:pt idx="6">
                  <c:v>Madre de Dios</c:v>
                </c:pt>
                <c:pt idx="7">
                  <c:v>Pasco</c:v>
                </c:pt>
                <c:pt idx="8">
                  <c:v>Lima</c:v>
                </c:pt>
                <c:pt idx="9">
                  <c:v>Cajamarca</c:v>
                </c:pt>
                <c:pt idx="10">
                  <c:v>Apurímac</c:v>
                </c:pt>
                <c:pt idx="11">
                  <c:v>Provincia Constitucional del Callao</c:v>
                </c:pt>
                <c:pt idx="12">
                  <c:v>Cusco</c:v>
                </c:pt>
                <c:pt idx="13">
                  <c:v>Huánuco</c:v>
                </c:pt>
                <c:pt idx="14">
                  <c:v>Huancavelica</c:v>
                </c:pt>
                <c:pt idx="15">
                  <c:v>Piura</c:v>
                </c:pt>
                <c:pt idx="16">
                  <c:v>Ayacucho</c:v>
                </c:pt>
                <c:pt idx="17">
                  <c:v>Amazonas</c:v>
                </c:pt>
                <c:pt idx="18">
                  <c:v>Junín</c:v>
                </c:pt>
                <c:pt idx="19">
                  <c:v>Ucayali</c:v>
                </c:pt>
                <c:pt idx="20">
                  <c:v>Puno</c:v>
                </c:pt>
                <c:pt idx="21">
                  <c:v>Tacna</c:v>
                </c:pt>
                <c:pt idx="22">
                  <c:v>Loreto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0.83194102995556463</c:v>
                </c:pt>
                <c:pt idx="1">
                  <c:v>0.82214542250694811</c:v>
                </c:pt>
                <c:pt idx="2">
                  <c:v>0.80609530433097309</c:v>
                </c:pt>
                <c:pt idx="3">
                  <c:v>0.7757549452040069</c:v>
                </c:pt>
                <c:pt idx="4">
                  <c:v>0.76414211560213807</c:v>
                </c:pt>
                <c:pt idx="5">
                  <c:v>0.74791802613275982</c:v>
                </c:pt>
                <c:pt idx="6">
                  <c:v>0.74597484631638888</c:v>
                </c:pt>
                <c:pt idx="7">
                  <c:v>0.72922245421806031</c:v>
                </c:pt>
                <c:pt idx="8">
                  <c:v>0.70591150213655962</c:v>
                </c:pt>
                <c:pt idx="9">
                  <c:v>0.69860591527668503</c:v>
                </c:pt>
                <c:pt idx="10">
                  <c:v>0.68974579463443453</c:v>
                </c:pt>
                <c:pt idx="11">
                  <c:v>0.67305764251429345</c:v>
                </c:pt>
                <c:pt idx="12">
                  <c:v>0.66431276141693862</c:v>
                </c:pt>
                <c:pt idx="13">
                  <c:v>0.65556979565503348</c:v>
                </c:pt>
                <c:pt idx="14">
                  <c:v>0.65407457475368536</c:v>
                </c:pt>
                <c:pt idx="15">
                  <c:v>0.61629648274437177</c:v>
                </c:pt>
                <c:pt idx="16">
                  <c:v>0.59768021920287118</c:v>
                </c:pt>
                <c:pt idx="17">
                  <c:v>0.59075947094361148</c:v>
                </c:pt>
                <c:pt idx="18">
                  <c:v>0.55525708124802153</c:v>
                </c:pt>
                <c:pt idx="19">
                  <c:v>0.53396045882416254</c:v>
                </c:pt>
                <c:pt idx="20">
                  <c:v>0.51517881759715456</c:v>
                </c:pt>
                <c:pt idx="21">
                  <c:v>0.47904071362525075</c:v>
                </c:pt>
                <c:pt idx="22">
                  <c:v>0.47114376014323051</c:v>
                </c:pt>
                <c:pt idx="23">
                  <c:v>0.4522590193494756</c:v>
                </c:pt>
                <c:pt idx="24">
                  <c:v>0.42116938819378175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73888"/>
        <c:axId val="383472712"/>
      </c:lineChart>
      <c:catAx>
        <c:axId val="383479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2320"/>
        <c:crosses val="autoZero"/>
        <c:auto val="1"/>
        <c:lblAlgn val="ctr"/>
        <c:lblOffset val="100"/>
        <c:noMultiLvlLbl val="0"/>
      </c:catAx>
      <c:valAx>
        <c:axId val="383472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793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72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73888"/>
        <c:crosses val="max"/>
        <c:crossBetween val="between"/>
      </c:valAx>
      <c:catAx>
        <c:axId val="383473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72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Lima</c:v>
                </c:pt>
                <c:pt idx="3">
                  <c:v>San Martín</c:v>
                </c:pt>
                <c:pt idx="4">
                  <c:v>Arequipa</c:v>
                </c:pt>
                <c:pt idx="5">
                  <c:v>Ica</c:v>
                </c:pt>
                <c:pt idx="6">
                  <c:v>Piura</c:v>
                </c:pt>
                <c:pt idx="7">
                  <c:v>Tacna</c:v>
                </c:pt>
                <c:pt idx="8">
                  <c:v>Loreto</c:v>
                </c:pt>
                <c:pt idx="9">
                  <c:v>Huancavelica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Ayacucho</c:v>
                </c:pt>
                <c:pt idx="13">
                  <c:v>Lambayeque</c:v>
                </c:pt>
                <c:pt idx="14">
                  <c:v>Cajamarca</c:v>
                </c:pt>
                <c:pt idx="15">
                  <c:v>Cusco</c:v>
                </c:pt>
                <c:pt idx="16">
                  <c:v>Ancash</c:v>
                </c:pt>
                <c:pt idx="17">
                  <c:v>Junín</c:v>
                </c:pt>
                <c:pt idx="18">
                  <c:v>La Libertad</c:v>
                </c:pt>
                <c:pt idx="19">
                  <c:v>Huánuco</c:v>
                </c:pt>
                <c:pt idx="20">
                  <c:v>Puno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0.53334152362260667</c:v>
                </c:pt>
                <c:pt idx="1">
                  <c:v>1.2273871631112678</c:v>
                </c:pt>
                <c:pt idx="2">
                  <c:v>7.1864583260199453</c:v>
                </c:pt>
                <c:pt idx="3">
                  <c:v>1.5176351178729699</c:v>
                </c:pt>
                <c:pt idx="4">
                  <c:v>0.23633421112718647</c:v>
                </c:pt>
                <c:pt idx="5">
                  <c:v>0.23238408918952463</c:v>
                </c:pt>
                <c:pt idx="6">
                  <c:v>0.24798698880303224</c:v>
                </c:pt>
                <c:pt idx="7">
                  <c:v>0.58279842262903603</c:v>
                </c:pt>
                <c:pt idx="8">
                  <c:v>0.60992576989284142</c:v>
                </c:pt>
                <c:pt idx="9">
                  <c:v>0.53518871427512238</c:v>
                </c:pt>
                <c:pt idx="10">
                  <c:v>0.15181630738753282</c:v>
                </c:pt>
                <c:pt idx="11">
                  <c:v>0.76532802048218318</c:v>
                </c:pt>
                <c:pt idx="12">
                  <c:v>1.1166635316829114</c:v>
                </c:pt>
                <c:pt idx="13">
                  <c:v>0.17022155971495198</c:v>
                </c:pt>
                <c:pt idx="14">
                  <c:v>0.22825364923904184</c:v>
                </c:pt>
                <c:pt idx="15">
                  <c:v>4.3361674888476172</c:v>
                </c:pt>
                <c:pt idx="16">
                  <c:v>0.16141839269984862</c:v>
                </c:pt>
                <c:pt idx="17">
                  <c:v>0.17192003809860854</c:v>
                </c:pt>
                <c:pt idx="18">
                  <c:v>0.78888395708852377</c:v>
                </c:pt>
                <c:pt idx="19">
                  <c:v>6.8639058935208996E-2</c:v>
                </c:pt>
                <c:pt idx="20">
                  <c:v>0.85520458603739513</c:v>
                </c:pt>
                <c:pt idx="21">
                  <c:v>4.4695209417261621E-2</c:v>
                </c:pt>
                <c:pt idx="22">
                  <c:v>1.383457576231053</c:v>
                </c:pt>
                <c:pt idx="23">
                  <c:v>5.5732009300004146E-2</c:v>
                </c:pt>
                <c:pt idx="24">
                  <c:v>0.10857067901270256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4864"/>
        <c:axId val="383489568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Lima</c:v>
                </c:pt>
                <c:pt idx="3">
                  <c:v>San Martín</c:v>
                </c:pt>
                <c:pt idx="4">
                  <c:v>Arequipa</c:v>
                </c:pt>
                <c:pt idx="5">
                  <c:v>Ica</c:v>
                </c:pt>
                <c:pt idx="6">
                  <c:v>Piura</c:v>
                </c:pt>
                <c:pt idx="7">
                  <c:v>Tacna</c:v>
                </c:pt>
                <c:pt idx="8">
                  <c:v>Loreto</c:v>
                </c:pt>
                <c:pt idx="9">
                  <c:v>Huancavelica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Ayacucho</c:v>
                </c:pt>
                <c:pt idx="13">
                  <c:v>Lambayeque</c:v>
                </c:pt>
                <c:pt idx="14">
                  <c:v>Cajamarca</c:v>
                </c:pt>
                <c:pt idx="15">
                  <c:v>Cusco</c:v>
                </c:pt>
                <c:pt idx="16">
                  <c:v>Ancash</c:v>
                </c:pt>
                <c:pt idx="17">
                  <c:v>Junín</c:v>
                </c:pt>
                <c:pt idx="18">
                  <c:v>La Libertad</c:v>
                </c:pt>
                <c:pt idx="19">
                  <c:v>Huánuco</c:v>
                </c:pt>
                <c:pt idx="20">
                  <c:v>Puno</c:v>
                </c:pt>
                <c:pt idx="21">
                  <c:v>Tumbes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0.72463699453623942</c:v>
                </c:pt>
                <c:pt idx="1">
                  <c:v>0.71953375970654854</c:v>
                </c:pt>
                <c:pt idx="2">
                  <c:v>0.66892814926477939</c:v>
                </c:pt>
                <c:pt idx="3">
                  <c:v>0.63560810568916815</c:v>
                </c:pt>
                <c:pt idx="4">
                  <c:v>0.63284030292458548</c:v>
                </c:pt>
                <c:pt idx="5">
                  <c:v>0.63181157781418629</c:v>
                </c:pt>
                <c:pt idx="6">
                  <c:v>0.62263233841600119</c:v>
                </c:pt>
                <c:pt idx="7">
                  <c:v>0.61842069128864452</c:v>
                </c:pt>
                <c:pt idx="8">
                  <c:v>0.59138754453432396</c:v>
                </c:pt>
                <c:pt idx="9">
                  <c:v>0.59069646068576354</c:v>
                </c:pt>
                <c:pt idx="10">
                  <c:v>0.58714267576626966</c:v>
                </c:pt>
                <c:pt idx="11">
                  <c:v>0.54118798220727249</c:v>
                </c:pt>
                <c:pt idx="12">
                  <c:v>0.53669439462764756</c:v>
                </c:pt>
                <c:pt idx="13">
                  <c:v>0.52936502812852426</c:v>
                </c:pt>
                <c:pt idx="14">
                  <c:v>0.52200540461699674</c:v>
                </c:pt>
                <c:pt idx="15">
                  <c:v>0.51243922864420111</c:v>
                </c:pt>
                <c:pt idx="16">
                  <c:v>0.5072620483002015</c:v>
                </c:pt>
                <c:pt idx="17">
                  <c:v>0.49219152320705589</c:v>
                </c:pt>
                <c:pt idx="18">
                  <c:v>0.48780973802094713</c:v>
                </c:pt>
                <c:pt idx="19">
                  <c:v>0.47643845526879147</c:v>
                </c:pt>
                <c:pt idx="20">
                  <c:v>0.4738605609817344</c:v>
                </c:pt>
                <c:pt idx="21">
                  <c:v>0.40972452392847497</c:v>
                </c:pt>
                <c:pt idx="22">
                  <c:v>0.3616024160097559</c:v>
                </c:pt>
                <c:pt idx="23">
                  <c:v>0.34308233125060267</c:v>
                </c:pt>
                <c:pt idx="24">
                  <c:v>0.23224121750515528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89960"/>
        <c:axId val="383490744"/>
      </c:lineChart>
      <c:catAx>
        <c:axId val="38348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89568"/>
        <c:crosses val="autoZero"/>
        <c:auto val="1"/>
        <c:lblAlgn val="ctr"/>
        <c:lblOffset val="100"/>
        <c:noMultiLvlLbl val="0"/>
      </c:catAx>
      <c:valAx>
        <c:axId val="383489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4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90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89960"/>
        <c:crosses val="max"/>
        <c:crossBetween val="between"/>
      </c:valAx>
      <c:catAx>
        <c:axId val="383489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90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Ucayali</c:v>
                </c:pt>
                <c:pt idx="2">
                  <c:v>La Libertad</c:v>
                </c:pt>
                <c:pt idx="3">
                  <c:v>Puno</c:v>
                </c:pt>
                <c:pt idx="4">
                  <c:v>Huánuco</c:v>
                </c:pt>
                <c:pt idx="5">
                  <c:v>Moquegua</c:v>
                </c:pt>
                <c:pt idx="6">
                  <c:v>Arequipa</c:v>
                </c:pt>
                <c:pt idx="7">
                  <c:v>San Martín</c:v>
                </c:pt>
                <c:pt idx="8">
                  <c:v>Cusco</c:v>
                </c:pt>
                <c:pt idx="9">
                  <c:v>Tacna</c:v>
                </c:pt>
                <c:pt idx="10">
                  <c:v>Tumbes</c:v>
                </c:pt>
                <c:pt idx="11">
                  <c:v>Ancash</c:v>
                </c:pt>
                <c:pt idx="12">
                  <c:v>Junín</c:v>
                </c:pt>
                <c:pt idx="13">
                  <c:v>Ica</c:v>
                </c:pt>
                <c:pt idx="14">
                  <c:v>Huancavelica</c:v>
                </c:pt>
                <c:pt idx="15">
                  <c:v>Apurímac</c:v>
                </c:pt>
                <c:pt idx="16">
                  <c:v>Madre de Dios</c:v>
                </c:pt>
                <c:pt idx="17">
                  <c:v>Amazonas</c:v>
                </c:pt>
                <c:pt idx="18">
                  <c:v>Ayacucho</c:v>
                </c:pt>
                <c:pt idx="19">
                  <c:v>Cajamarca</c:v>
                </c:pt>
                <c:pt idx="20">
                  <c:v>Lima</c:v>
                </c:pt>
                <c:pt idx="21">
                  <c:v>Pasco</c:v>
                </c:pt>
                <c:pt idx="22">
                  <c:v>Piura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126.16049708944836</c:v>
                </c:pt>
                <c:pt idx="1">
                  <c:v>0.94817947452597562</c:v>
                </c:pt>
                <c:pt idx="2">
                  <c:v>231.9173960405214</c:v>
                </c:pt>
                <c:pt idx="3">
                  <c:v>46.983530084256287</c:v>
                </c:pt>
                <c:pt idx="4">
                  <c:v>15.668254266447484</c:v>
                </c:pt>
                <c:pt idx="5">
                  <c:v>26.948032019551057</c:v>
                </c:pt>
                <c:pt idx="6">
                  <c:v>106.1694370636536</c:v>
                </c:pt>
                <c:pt idx="7">
                  <c:v>13.312659789912829</c:v>
                </c:pt>
                <c:pt idx="8">
                  <c:v>74.230288758338475</c:v>
                </c:pt>
                <c:pt idx="9">
                  <c:v>18.588676105168407</c:v>
                </c:pt>
                <c:pt idx="10">
                  <c:v>0.590935408506301</c:v>
                </c:pt>
                <c:pt idx="11">
                  <c:v>74.29140134352221</c:v>
                </c:pt>
                <c:pt idx="12">
                  <c:v>23.439300362894276</c:v>
                </c:pt>
                <c:pt idx="13">
                  <c:v>13.448832915647024</c:v>
                </c:pt>
                <c:pt idx="14">
                  <c:v>38.541700327775352</c:v>
                </c:pt>
                <c:pt idx="15">
                  <c:v>55.283855454288926</c:v>
                </c:pt>
                <c:pt idx="16">
                  <c:v>1.3935804498705557</c:v>
                </c:pt>
                <c:pt idx="17">
                  <c:v>14.033681354482976</c:v>
                </c:pt>
                <c:pt idx="18">
                  <c:v>69.253068433893901</c:v>
                </c:pt>
                <c:pt idx="19">
                  <c:v>30.471258076945151</c:v>
                </c:pt>
                <c:pt idx="20">
                  <c:v>38.299590289065186</c:v>
                </c:pt>
                <c:pt idx="21">
                  <c:v>1.6249032694444732</c:v>
                </c:pt>
                <c:pt idx="22">
                  <c:v>19.63490015864625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8784"/>
        <c:axId val="383488000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Ucayali</c:v>
                </c:pt>
                <c:pt idx="2">
                  <c:v>La Libertad</c:v>
                </c:pt>
                <c:pt idx="3">
                  <c:v>Puno</c:v>
                </c:pt>
                <c:pt idx="4">
                  <c:v>Huánuco</c:v>
                </c:pt>
                <c:pt idx="5">
                  <c:v>Moquegua</c:v>
                </c:pt>
                <c:pt idx="6">
                  <c:v>Arequipa</c:v>
                </c:pt>
                <c:pt idx="7">
                  <c:v>San Martín</c:v>
                </c:pt>
                <c:pt idx="8">
                  <c:v>Cusco</c:v>
                </c:pt>
                <c:pt idx="9">
                  <c:v>Tacna</c:v>
                </c:pt>
                <c:pt idx="10">
                  <c:v>Tumbes</c:v>
                </c:pt>
                <c:pt idx="11">
                  <c:v>Ancash</c:v>
                </c:pt>
                <c:pt idx="12">
                  <c:v>Junín</c:v>
                </c:pt>
                <c:pt idx="13">
                  <c:v>Ica</c:v>
                </c:pt>
                <c:pt idx="14">
                  <c:v>Huancavelica</c:v>
                </c:pt>
                <c:pt idx="15">
                  <c:v>Apurímac</c:v>
                </c:pt>
                <c:pt idx="16">
                  <c:v>Madre de Dios</c:v>
                </c:pt>
                <c:pt idx="17">
                  <c:v>Amazonas</c:v>
                </c:pt>
                <c:pt idx="18">
                  <c:v>Ayacucho</c:v>
                </c:pt>
                <c:pt idx="19">
                  <c:v>Cajamarca</c:v>
                </c:pt>
                <c:pt idx="20">
                  <c:v>Lima</c:v>
                </c:pt>
                <c:pt idx="21">
                  <c:v>Pasco</c:v>
                </c:pt>
                <c:pt idx="22">
                  <c:v>Piura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0.90043395870696064</c:v>
                </c:pt>
                <c:pt idx="1">
                  <c:v>0.72715659246367814</c:v>
                </c:pt>
                <c:pt idx="2">
                  <c:v>0.6557279692509026</c:v>
                </c:pt>
                <c:pt idx="3">
                  <c:v>0.59959863198483976</c:v>
                </c:pt>
                <c:pt idx="4">
                  <c:v>0.59787306204097235</c:v>
                </c:pt>
                <c:pt idx="5">
                  <c:v>0.59428626717725308</c:v>
                </c:pt>
                <c:pt idx="6">
                  <c:v>0.58389552423945756</c:v>
                </c:pt>
                <c:pt idx="7">
                  <c:v>0.55609633164259076</c:v>
                </c:pt>
                <c:pt idx="8">
                  <c:v>0.55565514993074216</c:v>
                </c:pt>
                <c:pt idx="9">
                  <c:v>0.54333371940840047</c:v>
                </c:pt>
                <c:pt idx="10">
                  <c:v>0.52879984081143505</c:v>
                </c:pt>
                <c:pt idx="11">
                  <c:v>0.5274511740652259</c:v>
                </c:pt>
                <c:pt idx="12">
                  <c:v>0.51350453983973843</c:v>
                </c:pt>
                <c:pt idx="13">
                  <c:v>0.5116274251398264</c:v>
                </c:pt>
                <c:pt idx="14">
                  <c:v>0.49030326014989961</c:v>
                </c:pt>
                <c:pt idx="15">
                  <c:v>0.45042309079178383</c:v>
                </c:pt>
                <c:pt idx="16">
                  <c:v>0.44851050643859636</c:v>
                </c:pt>
                <c:pt idx="17">
                  <c:v>0.42300994094373984</c:v>
                </c:pt>
                <c:pt idx="18">
                  <c:v>0.41976551327403644</c:v>
                </c:pt>
                <c:pt idx="19">
                  <c:v>0.40764457713952645</c:v>
                </c:pt>
                <c:pt idx="20">
                  <c:v>0.37014911533574713</c:v>
                </c:pt>
                <c:pt idx="21">
                  <c:v>0.19217920890360418</c:v>
                </c:pt>
                <c:pt idx="22">
                  <c:v>0.16789359723285194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86432"/>
        <c:axId val="383485648"/>
      </c:lineChart>
      <c:catAx>
        <c:axId val="38348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88000"/>
        <c:crosses val="autoZero"/>
        <c:auto val="1"/>
        <c:lblAlgn val="ctr"/>
        <c:lblOffset val="100"/>
        <c:noMultiLvlLbl val="0"/>
      </c:catAx>
      <c:valAx>
        <c:axId val="3834880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87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856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86432"/>
        <c:crosses val="max"/>
        <c:crossBetween val="between"/>
      </c:valAx>
      <c:catAx>
        <c:axId val="383486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856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La Libertad</c:v>
                </c:pt>
                <c:pt idx="1">
                  <c:v>Pasco</c:v>
                </c:pt>
                <c:pt idx="2">
                  <c:v>Tumbes</c:v>
                </c:pt>
                <c:pt idx="3">
                  <c:v>Lambayeque</c:v>
                </c:pt>
                <c:pt idx="4">
                  <c:v>Huánuco</c:v>
                </c:pt>
                <c:pt idx="5">
                  <c:v>Ucayali</c:v>
                </c:pt>
                <c:pt idx="6">
                  <c:v>Piura</c:v>
                </c:pt>
                <c:pt idx="7">
                  <c:v>Junín</c:v>
                </c:pt>
                <c:pt idx="8">
                  <c:v>Loreto</c:v>
                </c:pt>
                <c:pt idx="9">
                  <c:v>Amazonas</c:v>
                </c:pt>
                <c:pt idx="10">
                  <c:v>Madre de Dios</c:v>
                </c:pt>
                <c:pt idx="11">
                  <c:v>Cusco</c:v>
                </c:pt>
                <c:pt idx="12">
                  <c:v>San Martín</c:v>
                </c:pt>
                <c:pt idx="13">
                  <c:v>Cajamarca</c:v>
                </c:pt>
                <c:pt idx="14">
                  <c:v>Moquegua</c:v>
                </c:pt>
                <c:pt idx="15">
                  <c:v>Ica</c:v>
                </c:pt>
                <c:pt idx="16">
                  <c:v>Huancavelica</c:v>
                </c:pt>
                <c:pt idx="17">
                  <c:v>Ancash</c:v>
                </c:pt>
                <c:pt idx="18">
                  <c:v>Apurímac</c:v>
                </c:pt>
                <c:pt idx="19">
                  <c:v>Arequipa</c:v>
                </c:pt>
                <c:pt idx="20">
                  <c:v>Ayacucho</c:v>
                </c:pt>
                <c:pt idx="21">
                  <c:v>Lima</c:v>
                </c:pt>
                <c:pt idx="22">
                  <c:v>Puno</c:v>
                </c:pt>
                <c:pt idx="23">
                  <c:v>Tacna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21.642488840139364</c:v>
                </c:pt>
                <c:pt idx="1">
                  <c:v>10.059862591773893</c:v>
                </c:pt>
                <c:pt idx="2">
                  <c:v>0.54267606194460627</c:v>
                </c:pt>
                <c:pt idx="3">
                  <c:v>8.2899986595902817</c:v>
                </c:pt>
                <c:pt idx="4">
                  <c:v>19.619850522585047</c:v>
                </c:pt>
                <c:pt idx="5">
                  <c:v>3.5501916752406633</c:v>
                </c:pt>
                <c:pt idx="6">
                  <c:v>5.6492563987981201</c:v>
                </c:pt>
                <c:pt idx="7">
                  <c:v>6.8706963810294637</c:v>
                </c:pt>
                <c:pt idx="8">
                  <c:v>11.724454911716164</c:v>
                </c:pt>
                <c:pt idx="9">
                  <c:v>8.1295673293229385</c:v>
                </c:pt>
                <c:pt idx="10">
                  <c:v>1.3295667015491488</c:v>
                </c:pt>
                <c:pt idx="11">
                  <c:v>21.844669237247373</c:v>
                </c:pt>
                <c:pt idx="12">
                  <c:v>5.4154251438254306</c:v>
                </c:pt>
                <c:pt idx="13">
                  <c:v>25.813515363123283</c:v>
                </c:pt>
                <c:pt idx="14">
                  <c:v>1.551170305146675</c:v>
                </c:pt>
                <c:pt idx="15">
                  <c:v>3.3529207726235306</c:v>
                </c:pt>
                <c:pt idx="16">
                  <c:v>8.0672253824040183</c:v>
                </c:pt>
                <c:pt idx="17">
                  <c:v>6.6032547751966337</c:v>
                </c:pt>
                <c:pt idx="18">
                  <c:v>2.6759325887125991</c:v>
                </c:pt>
                <c:pt idx="19">
                  <c:v>2.4424704796029717</c:v>
                </c:pt>
                <c:pt idx="20">
                  <c:v>6.1004413025153275</c:v>
                </c:pt>
                <c:pt idx="21">
                  <c:v>9.9745851732345372</c:v>
                </c:pt>
                <c:pt idx="22">
                  <c:v>6.1535661382154494</c:v>
                </c:pt>
                <c:pt idx="23">
                  <c:v>0.15608968969097137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4472"/>
        <c:axId val="383460168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La Libertad</c:v>
                </c:pt>
                <c:pt idx="1">
                  <c:v>Pasco</c:v>
                </c:pt>
                <c:pt idx="2">
                  <c:v>Tumbes</c:v>
                </c:pt>
                <c:pt idx="3">
                  <c:v>Lambayeque</c:v>
                </c:pt>
                <c:pt idx="4">
                  <c:v>Huánuco</c:v>
                </c:pt>
                <c:pt idx="5">
                  <c:v>Ucayali</c:v>
                </c:pt>
                <c:pt idx="6">
                  <c:v>Piura</c:v>
                </c:pt>
                <c:pt idx="7">
                  <c:v>Junín</c:v>
                </c:pt>
                <c:pt idx="8">
                  <c:v>Loreto</c:v>
                </c:pt>
                <c:pt idx="9">
                  <c:v>Amazonas</c:v>
                </c:pt>
                <c:pt idx="10">
                  <c:v>Madre de Dios</c:v>
                </c:pt>
                <c:pt idx="11">
                  <c:v>Cusco</c:v>
                </c:pt>
                <c:pt idx="12">
                  <c:v>San Martín</c:v>
                </c:pt>
                <c:pt idx="13">
                  <c:v>Cajamarca</c:v>
                </c:pt>
                <c:pt idx="14">
                  <c:v>Moquegua</c:v>
                </c:pt>
                <c:pt idx="15">
                  <c:v>Ica</c:v>
                </c:pt>
                <c:pt idx="16">
                  <c:v>Huancavelica</c:v>
                </c:pt>
                <c:pt idx="17">
                  <c:v>Ancash</c:v>
                </c:pt>
                <c:pt idx="18">
                  <c:v>Apurímac</c:v>
                </c:pt>
                <c:pt idx="19">
                  <c:v>Arequipa</c:v>
                </c:pt>
                <c:pt idx="20">
                  <c:v>Ayacucho</c:v>
                </c:pt>
                <c:pt idx="21">
                  <c:v>Lima</c:v>
                </c:pt>
                <c:pt idx="22">
                  <c:v>Puno</c:v>
                </c:pt>
                <c:pt idx="23">
                  <c:v>Tacna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0.71982701260441662</c:v>
                </c:pt>
                <c:pt idx="1">
                  <c:v>0.69348275115767988</c:v>
                </c:pt>
                <c:pt idx="2">
                  <c:v>0.66846516233149822</c:v>
                </c:pt>
                <c:pt idx="3">
                  <c:v>0.60460959532286473</c:v>
                </c:pt>
                <c:pt idx="4">
                  <c:v>0.57909332958754833</c:v>
                </c:pt>
                <c:pt idx="5">
                  <c:v>0.5379538816945183</c:v>
                </c:pt>
                <c:pt idx="6">
                  <c:v>0.52506330622796116</c:v>
                </c:pt>
                <c:pt idx="7">
                  <c:v>0.5029058262673417</c:v>
                </c:pt>
                <c:pt idx="8">
                  <c:v>0.47196547361597063</c:v>
                </c:pt>
                <c:pt idx="9">
                  <c:v>0.46119037183639811</c:v>
                </c:pt>
                <c:pt idx="10">
                  <c:v>0.40604399578222483</c:v>
                </c:pt>
                <c:pt idx="11">
                  <c:v>0.40060900160595125</c:v>
                </c:pt>
                <c:pt idx="12">
                  <c:v>0.39490866285202686</c:v>
                </c:pt>
                <c:pt idx="13">
                  <c:v>0.37618580195495094</c:v>
                </c:pt>
                <c:pt idx="14">
                  <c:v>0.37215142408384871</c:v>
                </c:pt>
                <c:pt idx="15">
                  <c:v>0.35532102605143606</c:v>
                </c:pt>
                <c:pt idx="16">
                  <c:v>0.34638078186971688</c:v>
                </c:pt>
                <c:pt idx="17">
                  <c:v>0.28726412232588361</c:v>
                </c:pt>
                <c:pt idx="18">
                  <c:v>0.25043160660439207</c:v>
                </c:pt>
                <c:pt idx="19">
                  <c:v>0.23603448760211784</c:v>
                </c:pt>
                <c:pt idx="20">
                  <c:v>0.2351278263795003</c:v>
                </c:pt>
                <c:pt idx="21">
                  <c:v>0.21370882860997265</c:v>
                </c:pt>
                <c:pt idx="22">
                  <c:v>0.21029592945531489</c:v>
                </c:pt>
                <c:pt idx="23">
                  <c:v>0.10531422597767633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59776"/>
        <c:axId val="383465264"/>
      </c:lineChart>
      <c:catAx>
        <c:axId val="383484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0168"/>
        <c:crosses val="autoZero"/>
        <c:auto val="1"/>
        <c:lblAlgn val="ctr"/>
        <c:lblOffset val="100"/>
        <c:noMultiLvlLbl val="0"/>
      </c:catAx>
      <c:valAx>
        <c:axId val="3834601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4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652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59776"/>
        <c:crosses val="max"/>
        <c:crossBetween val="between"/>
      </c:valAx>
      <c:catAx>
        <c:axId val="38345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52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Huancavelica</c:v>
                </c:pt>
                <c:pt idx="2">
                  <c:v>Apurímac</c:v>
                </c:pt>
                <c:pt idx="3">
                  <c:v>Ayacucho</c:v>
                </c:pt>
                <c:pt idx="4">
                  <c:v>Tumbes</c:v>
                </c:pt>
                <c:pt idx="5">
                  <c:v>Cusco</c:v>
                </c:pt>
                <c:pt idx="6">
                  <c:v>Loreto</c:v>
                </c:pt>
                <c:pt idx="7">
                  <c:v>Pasco</c:v>
                </c:pt>
                <c:pt idx="8">
                  <c:v>Ancash</c:v>
                </c:pt>
                <c:pt idx="9">
                  <c:v>Moquegua</c:v>
                </c:pt>
                <c:pt idx="10">
                  <c:v>Tacna</c:v>
                </c:pt>
                <c:pt idx="11">
                  <c:v>Amazonas</c:v>
                </c:pt>
                <c:pt idx="12">
                  <c:v>Madre de Dios</c:v>
                </c:pt>
                <c:pt idx="13">
                  <c:v>Ucayali</c:v>
                </c:pt>
                <c:pt idx="14">
                  <c:v>Huánuco</c:v>
                </c:pt>
                <c:pt idx="15">
                  <c:v>Lima</c:v>
                </c:pt>
                <c:pt idx="16">
                  <c:v>Junín</c:v>
                </c:pt>
                <c:pt idx="17">
                  <c:v>Puno</c:v>
                </c:pt>
                <c:pt idx="18">
                  <c:v>San Martín</c:v>
                </c:pt>
                <c:pt idx="19">
                  <c:v>Cajamarca</c:v>
                </c:pt>
                <c:pt idx="20">
                  <c:v>Ica</c:v>
                </c:pt>
                <c:pt idx="21">
                  <c:v>Arequipa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37.921051451769017</c:v>
                </c:pt>
                <c:pt idx="1">
                  <c:v>65.638146790193076</c:v>
                </c:pt>
                <c:pt idx="2">
                  <c:v>53.322298758368973</c:v>
                </c:pt>
                <c:pt idx="3">
                  <c:v>71.915112762396518</c:v>
                </c:pt>
                <c:pt idx="4">
                  <c:v>7.2090000379830599E-2</c:v>
                </c:pt>
                <c:pt idx="5">
                  <c:v>7.2716804975205136</c:v>
                </c:pt>
                <c:pt idx="6">
                  <c:v>10.100942988824421</c:v>
                </c:pt>
                <c:pt idx="7">
                  <c:v>0.2481709024075599</c:v>
                </c:pt>
                <c:pt idx="8">
                  <c:v>0.56901496535146467</c:v>
                </c:pt>
                <c:pt idx="9">
                  <c:v>3.6832859739661217E-2</c:v>
                </c:pt>
                <c:pt idx="10">
                  <c:v>0.31617638014073968</c:v>
                </c:pt>
                <c:pt idx="11">
                  <c:v>0.47446537972427905</c:v>
                </c:pt>
                <c:pt idx="12">
                  <c:v>0.13893144088797271</c:v>
                </c:pt>
                <c:pt idx="13">
                  <c:v>5.7468180195428431E-2</c:v>
                </c:pt>
                <c:pt idx="14">
                  <c:v>0.20592900411225856</c:v>
                </c:pt>
                <c:pt idx="15">
                  <c:v>20.897149062836132</c:v>
                </c:pt>
                <c:pt idx="16">
                  <c:v>1.3628578259846238</c:v>
                </c:pt>
                <c:pt idx="17">
                  <c:v>0.93195412796922028</c:v>
                </c:pt>
                <c:pt idx="18">
                  <c:v>0.23766078934520485</c:v>
                </c:pt>
                <c:pt idx="19">
                  <c:v>0.5814953000517562</c:v>
                </c:pt>
                <c:pt idx="20">
                  <c:v>0.21108743921161532</c:v>
                </c:pt>
                <c:pt idx="21">
                  <c:v>0.49373752185508479</c:v>
                </c:pt>
                <c:pt idx="22">
                  <c:v>0.25697875345489474</c:v>
                </c:pt>
                <c:pt idx="23">
                  <c:v>0.17682522628456354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87608"/>
        <c:axId val="383463696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Huancavelica</c:v>
                </c:pt>
                <c:pt idx="2">
                  <c:v>Apurímac</c:v>
                </c:pt>
                <c:pt idx="3">
                  <c:v>Ayacucho</c:v>
                </c:pt>
                <c:pt idx="4">
                  <c:v>Tumbes</c:v>
                </c:pt>
                <c:pt idx="5">
                  <c:v>Cusco</c:v>
                </c:pt>
                <c:pt idx="6">
                  <c:v>Loreto</c:v>
                </c:pt>
                <c:pt idx="7">
                  <c:v>Pasco</c:v>
                </c:pt>
                <c:pt idx="8">
                  <c:v>Ancash</c:v>
                </c:pt>
                <c:pt idx="9">
                  <c:v>Moquegua</c:v>
                </c:pt>
                <c:pt idx="10">
                  <c:v>Tacna</c:v>
                </c:pt>
                <c:pt idx="11">
                  <c:v>Amazonas</c:v>
                </c:pt>
                <c:pt idx="12">
                  <c:v>Madre de Dios</c:v>
                </c:pt>
                <c:pt idx="13">
                  <c:v>Ucayali</c:v>
                </c:pt>
                <c:pt idx="14">
                  <c:v>Huánuco</c:v>
                </c:pt>
                <c:pt idx="15">
                  <c:v>Lima</c:v>
                </c:pt>
                <c:pt idx="16">
                  <c:v>Junín</c:v>
                </c:pt>
                <c:pt idx="17">
                  <c:v>Puno</c:v>
                </c:pt>
                <c:pt idx="18">
                  <c:v>San Martín</c:v>
                </c:pt>
                <c:pt idx="19">
                  <c:v>Cajamarca</c:v>
                </c:pt>
                <c:pt idx="20">
                  <c:v>Ica</c:v>
                </c:pt>
                <c:pt idx="21">
                  <c:v>Arequipa</c:v>
                </c:pt>
                <c:pt idx="22">
                  <c:v>La Libertad</c:v>
                </c:pt>
                <c:pt idx="23">
                  <c:v>Piura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0.99905407198008778</c:v>
                </c:pt>
                <c:pt idx="1">
                  <c:v>0.98880113125105717</c:v>
                </c:pt>
                <c:pt idx="2">
                  <c:v>0.98852063638572785</c:v>
                </c:pt>
                <c:pt idx="3">
                  <c:v>0.98601635568976209</c:v>
                </c:pt>
                <c:pt idx="4">
                  <c:v>0.85733654092037448</c:v>
                </c:pt>
                <c:pt idx="5">
                  <c:v>0.80897256943185492</c:v>
                </c:pt>
                <c:pt idx="6">
                  <c:v>0.65858888198572363</c:v>
                </c:pt>
                <c:pt idx="7">
                  <c:v>0.62465146152747941</c:v>
                </c:pt>
                <c:pt idx="8">
                  <c:v>0.55978687865680732</c:v>
                </c:pt>
                <c:pt idx="9">
                  <c:v>0.51896271507398795</c:v>
                </c:pt>
                <c:pt idx="10">
                  <c:v>0.51568097177853045</c:v>
                </c:pt>
                <c:pt idx="11">
                  <c:v>0.50576624083721256</c:v>
                </c:pt>
                <c:pt idx="12">
                  <c:v>0.50064482041034464</c:v>
                </c:pt>
                <c:pt idx="13">
                  <c:v>0.49130280321984449</c:v>
                </c:pt>
                <c:pt idx="14">
                  <c:v>0.4370439786247014</c:v>
                </c:pt>
                <c:pt idx="15">
                  <c:v>0.43185632983751587</c:v>
                </c:pt>
                <c:pt idx="16">
                  <c:v>0.42058320762394269</c:v>
                </c:pt>
                <c:pt idx="17">
                  <c:v>0.39966863950696835</c:v>
                </c:pt>
                <c:pt idx="18">
                  <c:v>0.37659674261411857</c:v>
                </c:pt>
                <c:pt idx="19">
                  <c:v>0.35674974128640535</c:v>
                </c:pt>
                <c:pt idx="20">
                  <c:v>0.34682904338104559</c:v>
                </c:pt>
                <c:pt idx="21">
                  <c:v>0.2960310877102082</c:v>
                </c:pt>
                <c:pt idx="22">
                  <c:v>0.19743160461774215</c:v>
                </c:pt>
                <c:pt idx="23">
                  <c:v>0.10328890029636624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60560"/>
        <c:axId val="383464088"/>
      </c:lineChart>
      <c:catAx>
        <c:axId val="383487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3696"/>
        <c:crosses val="autoZero"/>
        <c:auto val="1"/>
        <c:lblAlgn val="ctr"/>
        <c:lblOffset val="100"/>
        <c:noMultiLvlLbl val="0"/>
      </c:catAx>
      <c:valAx>
        <c:axId val="3834636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87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64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60560"/>
        <c:crosses val="max"/>
        <c:crossBetween val="between"/>
      </c:valAx>
      <c:catAx>
        <c:axId val="38346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4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Dpto'!$O$7:$O$12</c:f>
              <c:numCache>
                <c:formatCode>#,##0.0</c:formatCode>
                <c:ptCount val="6"/>
                <c:pt idx="0">
                  <c:v>3.5474998950958252</c:v>
                </c:pt>
                <c:pt idx="1">
                  <c:v>4.2734599335566163E-2</c:v>
                </c:pt>
                <c:pt idx="2">
                  <c:v>0.11682921065948904</c:v>
                </c:pt>
                <c:pt idx="3">
                  <c:v>31.565568936953611</c:v>
                </c:pt>
                <c:pt idx="4">
                  <c:v>0.90594099882918599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70752"/>
        <c:axId val="383464480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Lambayeque</c:v>
                </c:pt>
                <c:pt idx="3">
                  <c:v>Lima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Dpto'!$P$7:$P$12</c:f>
              <c:numCache>
                <c:formatCode>0%</c:formatCode>
                <c:ptCount val="6"/>
                <c:pt idx="0">
                  <c:v>0.99999997042870337</c:v>
                </c:pt>
                <c:pt idx="1">
                  <c:v>0.99786576695386353</c:v>
                </c:pt>
                <c:pt idx="2">
                  <c:v>0.94428808667406794</c:v>
                </c:pt>
                <c:pt idx="3">
                  <c:v>0.61173707692532342</c:v>
                </c:pt>
                <c:pt idx="4">
                  <c:v>0.24656400448993065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69576"/>
        <c:axId val="383471144"/>
      </c:lineChart>
      <c:catAx>
        <c:axId val="38347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4480"/>
        <c:crosses val="autoZero"/>
        <c:auto val="1"/>
        <c:lblAlgn val="ctr"/>
        <c:lblOffset val="100"/>
        <c:noMultiLvlLbl val="0"/>
      </c:catAx>
      <c:valAx>
        <c:axId val="383464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70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711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69576"/>
        <c:crosses val="max"/>
        <c:crossBetween val="between"/>
      </c:valAx>
      <c:catAx>
        <c:axId val="383469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711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Tumbes</c:v>
                </c:pt>
                <c:pt idx="3">
                  <c:v>San Martín</c:v>
                </c:pt>
                <c:pt idx="4">
                  <c:v>Apurímac</c:v>
                </c:pt>
                <c:pt idx="5">
                  <c:v>Piura</c:v>
                </c:pt>
                <c:pt idx="6">
                  <c:v>Tacna</c:v>
                </c:pt>
                <c:pt idx="7">
                  <c:v>Loreto</c:v>
                </c:pt>
                <c:pt idx="8">
                  <c:v>Madre de Dios</c:v>
                </c:pt>
                <c:pt idx="9">
                  <c:v>Ayacucho</c:v>
                </c:pt>
                <c:pt idx="10">
                  <c:v>Lima</c:v>
                </c:pt>
                <c:pt idx="11">
                  <c:v>Lambayeque</c:v>
                </c:pt>
                <c:pt idx="12">
                  <c:v>Huancavelica</c:v>
                </c:pt>
                <c:pt idx="13">
                  <c:v>Moquegua</c:v>
                </c:pt>
                <c:pt idx="14">
                  <c:v>Arequipa</c:v>
                </c:pt>
                <c:pt idx="15">
                  <c:v>Pasco</c:v>
                </c:pt>
                <c:pt idx="16">
                  <c:v>Ica</c:v>
                </c:pt>
                <c:pt idx="17">
                  <c:v>Ancash</c:v>
                </c:pt>
                <c:pt idx="18">
                  <c:v>Cusco</c:v>
                </c:pt>
                <c:pt idx="19">
                  <c:v>La Libertad</c:v>
                </c:pt>
                <c:pt idx="20">
                  <c:v>Huánuco</c:v>
                </c:pt>
                <c:pt idx="21">
                  <c:v>Junín</c:v>
                </c:pt>
                <c:pt idx="22">
                  <c:v>Amazonas</c:v>
                </c:pt>
                <c:pt idx="23">
                  <c:v>Cajamarca</c:v>
                </c:pt>
                <c:pt idx="24">
                  <c:v>Puno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63.826084142710442</c:v>
                </c:pt>
                <c:pt idx="1">
                  <c:v>31.249066977031539</c:v>
                </c:pt>
                <c:pt idx="2">
                  <c:v>19.107496759082739</c:v>
                </c:pt>
                <c:pt idx="3">
                  <c:v>48.581176104351506</c:v>
                </c:pt>
                <c:pt idx="4">
                  <c:v>50.610587344997384</c:v>
                </c:pt>
                <c:pt idx="5">
                  <c:v>65.074005367656682</c:v>
                </c:pt>
                <c:pt idx="6">
                  <c:v>12.709959996935959</c:v>
                </c:pt>
                <c:pt idx="7">
                  <c:v>58.414289473458432</c:v>
                </c:pt>
                <c:pt idx="8">
                  <c:v>8.1064357574931627</c:v>
                </c:pt>
                <c:pt idx="9">
                  <c:v>64.850828084367947</c:v>
                </c:pt>
                <c:pt idx="10">
                  <c:v>367.94555585345211</c:v>
                </c:pt>
                <c:pt idx="11">
                  <c:v>39.491766276445972</c:v>
                </c:pt>
                <c:pt idx="12">
                  <c:v>39.759850691506649</c:v>
                </c:pt>
                <c:pt idx="13">
                  <c:v>7.5429070543603665</c:v>
                </c:pt>
                <c:pt idx="14">
                  <c:v>45.506487002655959</c:v>
                </c:pt>
                <c:pt idx="15">
                  <c:v>11.816159427961953</c:v>
                </c:pt>
                <c:pt idx="16">
                  <c:v>22.06506610873183</c:v>
                </c:pt>
                <c:pt idx="17">
                  <c:v>41.05620219990768</c:v>
                </c:pt>
                <c:pt idx="18">
                  <c:v>52.713710037213552</c:v>
                </c:pt>
                <c:pt idx="19">
                  <c:v>53.913234589515511</c:v>
                </c:pt>
                <c:pt idx="20">
                  <c:v>43.511178407965978</c:v>
                </c:pt>
                <c:pt idx="21">
                  <c:v>48.584805830740088</c:v>
                </c:pt>
                <c:pt idx="22">
                  <c:v>37.118684645552364</c:v>
                </c:pt>
                <c:pt idx="23">
                  <c:v>92.231385236405998</c:v>
                </c:pt>
                <c:pt idx="24">
                  <c:v>52.768221623316904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81344"/>
        <c:axId val="404173112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Ucayali</c:v>
                </c:pt>
                <c:pt idx="2">
                  <c:v>Tumbes</c:v>
                </c:pt>
                <c:pt idx="3">
                  <c:v>San Martín</c:v>
                </c:pt>
                <c:pt idx="4">
                  <c:v>Apurímac</c:v>
                </c:pt>
                <c:pt idx="5">
                  <c:v>Piura</c:v>
                </c:pt>
                <c:pt idx="6">
                  <c:v>Tacna</c:v>
                </c:pt>
                <c:pt idx="7">
                  <c:v>Loreto</c:v>
                </c:pt>
                <c:pt idx="8">
                  <c:v>Madre de Dios</c:v>
                </c:pt>
                <c:pt idx="9">
                  <c:v>Ayacucho</c:v>
                </c:pt>
                <c:pt idx="10">
                  <c:v>Lima</c:v>
                </c:pt>
                <c:pt idx="11">
                  <c:v>Lambayeque</c:v>
                </c:pt>
                <c:pt idx="12">
                  <c:v>Huancavelica</c:v>
                </c:pt>
                <c:pt idx="13">
                  <c:v>Moquegua</c:v>
                </c:pt>
                <c:pt idx="14">
                  <c:v>Arequipa</c:v>
                </c:pt>
                <c:pt idx="15">
                  <c:v>Pasco</c:v>
                </c:pt>
                <c:pt idx="16">
                  <c:v>Ica</c:v>
                </c:pt>
                <c:pt idx="17">
                  <c:v>Ancash</c:v>
                </c:pt>
                <c:pt idx="18">
                  <c:v>Cusco</c:v>
                </c:pt>
                <c:pt idx="19">
                  <c:v>La Libertad</c:v>
                </c:pt>
                <c:pt idx="20">
                  <c:v>Huánuco</c:v>
                </c:pt>
                <c:pt idx="21">
                  <c:v>Junín</c:v>
                </c:pt>
                <c:pt idx="22">
                  <c:v>Amazonas</c:v>
                </c:pt>
                <c:pt idx="23">
                  <c:v>Cajamarca</c:v>
                </c:pt>
                <c:pt idx="24">
                  <c:v>Puno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0.80717192215348166</c:v>
                </c:pt>
                <c:pt idx="1">
                  <c:v>0.78919707160078689</c:v>
                </c:pt>
                <c:pt idx="2">
                  <c:v>0.75372531523366937</c:v>
                </c:pt>
                <c:pt idx="3">
                  <c:v>0.751225232211992</c:v>
                </c:pt>
                <c:pt idx="4">
                  <c:v>0.74446899632986452</c:v>
                </c:pt>
                <c:pt idx="5">
                  <c:v>0.7352426286086311</c:v>
                </c:pt>
                <c:pt idx="6">
                  <c:v>0.72629011026535462</c:v>
                </c:pt>
                <c:pt idx="7">
                  <c:v>0.72475283783249167</c:v>
                </c:pt>
                <c:pt idx="8">
                  <c:v>0.71993084892328441</c:v>
                </c:pt>
                <c:pt idx="9">
                  <c:v>0.71666253694224347</c:v>
                </c:pt>
                <c:pt idx="10">
                  <c:v>0.71431642139471863</c:v>
                </c:pt>
                <c:pt idx="11">
                  <c:v>0.68946819878851717</c:v>
                </c:pt>
                <c:pt idx="12">
                  <c:v>0.68163303725055679</c:v>
                </c:pt>
                <c:pt idx="13">
                  <c:v>0.65598750158914498</c:v>
                </c:pt>
                <c:pt idx="14">
                  <c:v>0.65482174735291443</c:v>
                </c:pt>
                <c:pt idx="15">
                  <c:v>0.65268671901873121</c:v>
                </c:pt>
                <c:pt idx="16">
                  <c:v>0.65254583521836618</c:v>
                </c:pt>
                <c:pt idx="17">
                  <c:v>0.65085303956126872</c:v>
                </c:pt>
                <c:pt idx="18">
                  <c:v>0.64410693999919788</c:v>
                </c:pt>
                <c:pt idx="19">
                  <c:v>0.64041398396720395</c:v>
                </c:pt>
                <c:pt idx="20">
                  <c:v>0.62971357416520324</c:v>
                </c:pt>
                <c:pt idx="21">
                  <c:v>0.62072045114809693</c:v>
                </c:pt>
                <c:pt idx="22">
                  <c:v>0.60942534728177156</c:v>
                </c:pt>
                <c:pt idx="23">
                  <c:v>0.57401516047180234</c:v>
                </c:pt>
                <c:pt idx="24">
                  <c:v>0.53719709960918571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79776"/>
        <c:axId val="404173504"/>
      </c:lineChart>
      <c:catAx>
        <c:axId val="40418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73112"/>
        <c:crosses val="autoZero"/>
        <c:auto val="1"/>
        <c:lblAlgn val="ctr"/>
        <c:lblOffset val="100"/>
        <c:noMultiLvlLbl val="0"/>
      </c:catAx>
      <c:valAx>
        <c:axId val="404173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81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735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79776"/>
        <c:crosses val="max"/>
        <c:crossBetween val="between"/>
      </c:valAx>
      <c:catAx>
        <c:axId val="404179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735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Junín</c:v>
                </c:pt>
                <c:pt idx="3">
                  <c:v>Loreto</c:v>
                </c:pt>
                <c:pt idx="4">
                  <c:v>Amazonas</c:v>
                </c:pt>
                <c:pt idx="5">
                  <c:v>Ancash</c:v>
                </c:pt>
                <c:pt idx="6">
                  <c:v>Ayacucho</c:v>
                </c:pt>
                <c:pt idx="7">
                  <c:v>Ica</c:v>
                </c:pt>
                <c:pt idx="8">
                  <c:v>La Libertad</c:v>
                </c:pt>
                <c:pt idx="9">
                  <c:v>Cajamarca</c:v>
                </c:pt>
                <c:pt idx="10">
                  <c:v>San Martín</c:v>
                </c:pt>
                <c:pt idx="11">
                  <c:v>Huánuco</c:v>
                </c:pt>
                <c:pt idx="12">
                  <c:v>Puno</c:v>
                </c:pt>
                <c:pt idx="13">
                  <c:v>Apurímac</c:v>
                </c:pt>
                <c:pt idx="14">
                  <c:v>Cusco</c:v>
                </c:pt>
                <c:pt idx="15">
                  <c:v>Pasco</c:v>
                </c:pt>
                <c:pt idx="16">
                  <c:v>Huancavelica</c:v>
                </c:pt>
                <c:pt idx="17">
                  <c:v>Lima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Dpto'!$O$7:$O$27</c:f>
              <c:numCache>
                <c:formatCode>#,##0.0</c:formatCode>
                <c:ptCount val="21"/>
                <c:pt idx="0">
                  <c:v>0.71284025343477753</c:v>
                </c:pt>
                <c:pt idx="1">
                  <c:v>70.804056273709023</c:v>
                </c:pt>
                <c:pt idx="2">
                  <c:v>27.255703161569254</c:v>
                </c:pt>
                <c:pt idx="3">
                  <c:v>55.807816691092647</c:v>
                </c:pt>
                <c:pt idx="4">
                  <c:v>31.933384211886722</c:v>
                </c:pt>
                <c:pt idx="5">
                  <c:v>37.948105152710276</c:v>
                </c:pt>
                <c:pt idx="6">
                  <c:v>43.275438528661837</c:v>
                </c:pt>
                <c:pt idx="7">
                  <c:v>4.3803769768111393E-2</c:v>
                </c:pt>
                <c:pt idx="8">
                  <c:v>59.207849832850812</c:v>
                </c:pt>
                <c:pt idx="9">
                  <c:v>98.634422788392584</c:v>
                </c:pt>
                <c:pt idx="10">
                  <c:v>23.40685159022361</c:v>
                </c:pt>
                <c:pt idx="11">
                  <c:v>50.75849837663651</c:v>
                </c:pt>
                <c:pt idx="12">
                  <c:v>51.690064456340885</c:v>
                </c:pt>
                <c:pt idx="13">
                  <c:v>38.337565006511852</c:v>
                </c:pt>
                <c:pt idx="14">
                  <c:v>55.40848654698511</c:v>
                </c:pt>
                <c:pt idx="15">
                  <c:v>10.591719259841625</c:v>
                </c:pt>
                <c:pt idx="16">
                  <c:v>39.786534424705373</c:v>
                </c:pt>
                <c:pt idx="17">
                  <c:v>20.322639407685919</c:v>
                </c:pt>
                <c:pt idx="18">
                  <c:v>0.20085266360880516</c:v>
                </c:pt>
                <c:pt idx="19">
                  <c:v>1.4429949281908323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64872"/>
        <c:axId val="383460952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Piura</c:v>
                </c:pt>
                <c:pt idx="2">
                  <c:v>Junín</c:v>
                </c:pt>
                <c:pt idx="3">
                  <c:v>Loreto</c:v>
                </c:pt>
                <c:pt idx="4">
                  <c:v>Amazonas</c:v>
                </c:pt>
                <c:pt idx="5">
                  <c:v>Ancash</c:v>
                </c:pt>
                <c:pt idx="6">
                  <c:v>Ayacucho</c:v>
                </c:pt>
                <c:pt idx="7">
                  <c:v>Ica</c:v>
                </c:pt>
                <c:pt idx="8">
                  <c:v>La Libertad</c:v>
                </c:pt>
                <c:pt idx="9">
                  <c:v>Cajamarca</c:v>
                </c:pt>
                <c:pt idx="10">
                  <c:v>San Martín</c:v>
                </c:pt>
                <c:pt idx="11">
                  <c:v>Huánuco</c:v>
                </c:pt>
                <c:pt idx="12">
                  <c:v>Puno</c:v>
                </c:pt>
                <c:pt idx="13">
                  <c:v>Apurímac</c:v>
                </c:pt>
                <c:pt idx="14">
                  <c:v>Cusco</c:v>
                </c:pt>
                <c:pt idx="15">
                  <c:v>Pasco</c:v>
                </c:pt>
                <c:pt idx="16">
                  <c:v>Huancavelica</c:v>
                </c:pt>
                <c:pt idx="17">
                  <c:v>Lima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Dpto'!$P$7:$P$27</c:f>
              <c:numCache>
                <c:formatCode>0%</c:formatCode>
                <c:ptCount val="21"/>
                <c:pt idx="0">
                  <c:v>0.86187165201452032</c:v>
                </c:pt>
                <c:pt idx="1">
                  <c:v>0.68534605460564235</c:v>
                </c:pt>
                <c:pt idx="2">
                  <c:v>0.67493771099943156</c:v>
                </c:pt>
                <c:pt idx="3">
                  <c:v>0.66708035025338874</c:v>
                </c:pt>
                <c:pt idx="4">
                  <c:v>0.66561858056480339</c:v>
                </c:pt>
                <c:pt idx="5">
                  <c:v>0.66127691494768814</c:v>
                </c:pt>
                <c:pt idx="6">
                  <c:v>0.65563275363908236</c:v>
                </c:pt>
                <c:pt idx="7">
                  <c:v>0.64407836741819424</c:v>
                </c:pt>
                <c:pt idx="8">
                  <c:v>0.64401645471056379</c:v>
                </c:pt>
                <c:pt idx="9">
                  <c:v>0.64227344360067151</c:v>
                </c:pt>
                <c:pt idx="10">
                  <c:v>0.63416399373595811</c:v>
                </c:pt>
                <c:pt idx="11">
                  <c:v>0.63286181542999798</c:v>
                </c:pt>
                <c:pt idx="12">
                  <c:v>0.63258557246715041</c:v>
                </c:pt>
                <c:pt idx="13">
                  <c:v>0.63155572063992182</c:v>
                </c:pt>
                <c:pt idx="14">
                  <c:v>0.62496773756441359</c:v>
                </c:pt>
                <c:pt idx="15">
                  <c:v>0.60156239184875127</c:v>
                </c:pt>
                <c:pt idx="16">
                  <c:v>0.5992552986781281</c:v>
                </c:pt>
                <c:pt idx="17">
                  <c:v>0.56085252773888772</c:v>
                </c:pt>
                <c:pt idx="18">
                  <c:v>0.50005268996348973</c:v>
                </c:pt>
                <c:pt idx="19">
                  <c:v>0.39603603808623961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69184"/>
        <c:axId val="383469968"/>
      </c:lineChart>
      <c:catAx>
        <c:axId val="38346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0952"/>
        <c:crosses val="autoZero"/>
        <c:auto val="1"/>
        <c:lblAlgn val="ctr"/>
        <c:lblOffset val="100"/>
        <c:noMultiLvlLbl val="0"/>
      </c:catAx>
      <c:valAx>
        <c:axId val="383460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64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699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69184"/>
        <c:crosses val="max"/>
        <c:crossBetween val="between"/>
      </c:valAx>
      <c:catAx>
        <c:axId val="38346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99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Dpto'!$N$7:$N$29</c:f>
              <c:strCache>
                <c:ptCount val="23"/>
                <c:pt idx="0">
                  <c:v>Ucayali</c:v>
                </c:pt>
                <c:pt idx="1">
                  <c:v>Moquegua</c:v>
                </c:pt>
                <c:pt idx="2">
                  <c:v>Amazonas</c:v>
                </c:pt>
                <c:pt idx="3">
                  <c:v>Apurímac</c:v>
                </c:pt>
                <c:pt idx="4">
                  <c:v>Huánuco</c:v>
                </c:pt>
                <c:pt idx="5">
                  <c:v>Junín</c:v>
                </c:pt>
                <c:pt idx="6">
                  <c:v>Ayacucho</c:v>
                </c:pt>
                <c:pt idx="7">
                  <c:v>Madre de Dios</c:v>
                </c:pt>
                <c:pt idx="8">
                  <c:v>Lambayeque</c:v>
                </c:pt>
                <c:pt idx="9">
                  <c:v>Tacna</c:v>
                </c:pt>
                <c:pt idx="10">
                  <c:v>Piura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Provincia Constitucional del Callao</c:v>
                </c:pt>
                <c:pt idx="14">
                  <c:v>Arequipa</c:v>
                </c:pt>
                <c:pt idx="15">
                  <c:v>Huancavelica</c:v>
                </c:pt>
                <c:pt idx="16">
                  <c:v>Lima</c:v>
                </c:pt>
                <c:pt idx="17">
                  <c:v>Ancash</c:v>
                </c:pt>
                <c:pt idx="18">
                  <c:v>Cusco</c:v>
                </c:pt>
                <c:pt idx="19">
                  <c:v>Loreto</c:v>
                </c:pt>
                <c:pt idx="20">
                  <c:v>Pasco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Dpto'!$O$7:$O$29</c:f>
              <c:numCache>
                <c:formatCode>#,##0.0</c:formatCode>
                <c:ptCount val="23"/>
                <c:pt idx="0">
                  <c:v>0.76561555114123758</c:v>
                </c:pt>
                <c:pt idx="1">
                  <c:v>2.5433344078335018</c:v>
                </c:pt>
                <c:pt idx="2">
                  <c:v>0.40930521218063415</c:v>
                </c:pt>
                <c:pt idx="3">
                  <c:v>0.37057555542736148</c:v>
                </c:pt>
                <c:pt idx="4">
                  <c:v>0.46509486699698732</c:v>
                </c:pt>
                <c:pt idx="5">
                  <c:v>0.3993124143707909</c:v>
                </c:pt>
                <c:pt idx="6">
                  <c:v>0.67347683808299807</c:v>
                </c:pt>
                <c:pt idx="7">
                  <c:v>5.8434550408013916E-2</c:v>
                </c:pt>
                <c:pt idx="8">
                  <c:v>0.27287859305672868</c:v>
                </c:pt>
                <c:pt idx="9">
                  <c:v>0.46496782547088972</c:v>
                </c:pt>
                <c:pt idx="10">
                  <c:v>0.34068461585786336</c:v>
                </c:pt>
                <c:pt idx="11">
                  <c:v>0.92509726756507948</c:v>
                </c:pt>
                <c:pt idx="12">
                  <c:v>0.63156917296114057</c:v>
                </c:pt>
                <c:pt idx="13">
                  <c:v>0.97142545916490219</c:v>
                </c:pt>
                <c:pt idx="14">
                  <c:v>0.62402770959551246</c:v>
                </c:pt>
                <c:pt idx="15">
                  <c:v>1.7575622359085654</c:v>
                </c:pt>
                <c:pt idx="16">
                  <c:v>6.3398326908664675</c:v>
                </c:pt>
                <c:pt idx="17">
                  <c:v>0.34395106842065204</c:v>
                </c:pt>
                <c:pt idx="18">
                  <c:v>0.23936769847171924</c:v>
                </c:pt>
                <c:pt idx="19">
                  <c:v>0.17553893978938423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61344"/>
        <c:axId val="383468008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Dpto'!$N$7:$N$29</c:f>
              <c:strCache>
                <c:ptCount val="23"/>
                <c:pt idx="0">
                  <c:v>Ucayali</c:v>
                </c:pt>
                <c:pt idx="1">
                  <c:v>Moquegua</c:v>
                </c:pt>
                <c:pt idx="2">
                  <c:v>Amazonas</c:v>
                </c:pt>
                <c:pt idx="3">
                  <c:v>Apurímac</c:v>
                </c:pt>
                <c:pt idx="4">
                  <c:v>Huánuco</c:v>
                </c:pt>
                <c:pt idx="5">
                  <c:v>Junín</c:v>
                </c:pt>
                <c:pt idx="6">
                  <c:v>Ayacucho</c:v>
                </c:pt>
                <c:pt idx="7">
                  <c:v>Madre de Dios</c:v>
                </c:pt>
                <c:pt idx="8">
                  <c:v>Lambayeque</c:v>
                </c:pt>
                <c:pt idx="9">
                  <c:v>Tacna</c:v>
                </c:pt>
                <c:pt idx="10">
                  <c:v>Piura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Provincia Constitucional del Callao</c:v>
                </c:pt>
                <c:pt idx="14">
                  <c:v>Arequipa</c:v>
                </c:pt>
                <c:pt idx="15">
                  <c:v>Huancavelica</c:v>
                </c:pt>
                <c:pt idx="16">
                  <c:v>Lima</c:v>
                </c:pt>
                <c:pt idx="17">
                  <c:v>Ancash</c:v>
                </c:pt>
                <c:pt idx="18">
                  <c:v>Cusco</c:v>
                </c:pt>
                <c:pt idx="19">
                  <c:v>Loreto</c:v>
                </c:pt>
                <c:pt idx="20">
                  <c:v>Pasco</c:v>
                </c:pt>
                <c:pt idx="21">
                  <c:v>Puno</c:v>
                </c:pt>
                <c:pt idx="22">
                  <c:v>Tumbes</c:v>
                </c:pt>
              </c:strCache>
            </c:strRef>
          </c:cat>
          <c:val>
            <c:numRef>
              <c:f>'PTCD Dpto'!$P$7:$P$29</c:f>
              <c:numCache>
                <c:formatCode>0%</c:formatCode>
                <c:ptCount val="23"/>
                <c:pt idx="0">
                  <c:v>0.77432985937868537</c:v>
                </c:pt>
                <c:pt idx="1">
                  <c:v>0.72054685455465739</c:v>
                </c:pt>
                <c:pt idx="2">
                  <c:v>0.71125872281009495</c:v>
                </c:pt>
                <c:pt idx="3">
                  <c:v>0.60525353470696763</c:v>
                </c:pt>
                <c:pt idx="4">
                  <c:v>0.59749190274171937</c:v>
                </c:pt>
                <c:pt idx="5">
                  <c:v>0.54318833939005218</c:v>
                </c:pt>
                <c:pt idx="6">
                  <c:v>0.53682057227997415</c:v>
                </c:pt>
                <c:pt idx="7">
                  <c:v>0.53294313838309015</c:v>
                </c:pt>
                <c:pt idx="8">
                  <c:v>0.52919651051344951</c:v>
                </c:pt>
                <c:pt idx="9">
                  <c:v>0.48779517633797809</c:v>
                </c:pt>
                <c:pt idx="10">
                  <c:v>0.48435839285537463</c:v>
                </c:pt>
                <c:pt idx="11">
                  <c:v>0.48419835262425154</c:v>
                </c:pt>
                <c:pt idx="12">
                  <c:v>0.4799537143977492</c:v>
                </c:pt>
                <c:pt idx="13">
                  <c:v>0.46836812131395283</c:v>
                </c:pt>
                <c:pt idx="14">
                  <c:v>0.44851358101744271</c:v>
                </c:pt>
                <c:pt idx="15">
                  <c:v>0.43939055897714135</c:v>
                </c:pt>
                <c:pt idx="16">
                  <c:v>0.37032544175859394</c:v>
                </c:pt>
                <c:pt idx="17">
                  <c:v>0.32377533235997269</c:v>
                </c:pt>
                <c:pt idx="18">
                  <c:v>0.25894441406376822</c:v>
                </c:pt>
                <c:pt idx="19">
                  <c:v>0.24442124668870041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62912"/>
        <c:axId val="383463304"/>
      </c:lineChart>
      <c:catAx>
        <c:axId val="383461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8008"/>
        <c:crosses val="autoZero"/>
        <c:auto val="1"/>
        <c:lblAlgn val="ctr"/>
        <c:lblOffset val="100"/>
        <c:noMultiLvlLbl val="0"/>
      </c:catAx>
      <c:valAx>
        <c:axId val="3834680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61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63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62912"/>
        <c:crosses val="max"/>
        <c:crossBetween val="between"/>
      </c:valAx>
      <c:catAx>
        <c:axId val="383462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3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La Libertad</c:v>
                </c:pt>
                <c:pt idx="1">
                  <c:v>Puno</c:v>
                </c:pt>
                <c:pt idx="2">
                  <c:v>Amazonas</c:v>
                </c:pt>
                <c:pt idx="3">
                  <c:v>Apurímac</c:v>
                </c:pt>
                <c:pt idx="4">
                  <c:v>Lambayeque</c:v>
                </c:pt>
                <c:pt idx="5">
                  <c:v>San Martín</c:v>
                </c:pt>
                <c:pt idx="6">
                  <c:v>Tumbes</c:v>
                </c:pt>
                <c:pt idx="7">
                  <c:v>Arequipa</c:v>
                </c:pt>
                <c:pt idx="8">
                  <c:v>Pasco</c:v>
                </c:pt>
                <c:pt idx="9">
                  <c:v>Ayacucho</c:v>
                </c:pt>
                <c:pt idx="10">
                  <c:v>Junín</c:v>
                </c:pt>
                <c:pt idx="11">
                  <c:v>Ancash</c:v>
                </c:pt>
                <c:pt idx="12">
                  <c:v>Huánuco</c:v>
                </c:pt>
                <c:pt idx="13">
                  <c:v>Madre de Dios</c:v>
                </c:pt>
                <c:pt idx="14">
                  <c:v>Huancavelica</c:v>
                </c:pt>
                <c:pt idx="15">
                  <c:v>Cusco</c:v>
                </c:pt>
                <c:pt idx="16">
                  <c:v>Loreto</c:v>
                </c:pt>
                <c:pt idx="17">
                  <c:v>Ucayali</c:v>
                </c:pt>
                <c:pt idx="18">
                  <c:v>Piura</c:v>
                </c:pt>
                <c:pt idx="19">
                  <c:v>Cajamarca</c:v>
                </c:pt>
                <c:pt idx="20">
                  <c:v>Lima</c:v>
                </c:pt>
                <c:pt idx="21">
                  <c:v>Ica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0.40041173677033881</c:v>
                </c:pt>
                <c:pt idx="1">
                  <c:v>0.84552825882142724</c:v>
                </c:pt>
                <c:pt idx="2">
                  <c:v>1.0889586262717814</c:v>
                </c:pt>
                <c:pt idx="3">
                  <c:v>0.29636828771244056</c:v>
                </c:pt>
                <c:pt idx="4">
                  <c:v>0.64942942353279098</c:v>
                </c:pt>
                <c:pt idx="5">
                  <c:v>1.6481520266470133</c:v>
                </c:pt>
                <c:pt idx="6">
                  <c:v>1.0435819118851166</c:v>
                </c:pt>
                <c:pt idx="7">
                  <c:v>0.59015105724253147</c:v>
                </c:pt>
                <c:pt idx="8">
                  <c:v>1.2821658766114761</c:v>
                </c:pt>
                <c:pt idx="9">
                  <c:v>0.21743993747141793</c:v>
                </c:pt>
                <c:pt idx="10">
                  <c:v>1.4382360152648028</c:v>
                </c:pt>
                <c:pt idx="11">
                  <c:v>1.3155094313733315</c:v>
                </c:pt>
                <c:pt idx="12">
                  <c:v>0.89622451962564453</c:v>
                </c:pt>
                <c:pt idx="13">
                  <c:v>2.8774509603404619</c:v>
                </c:pt>
                <c:pt idx="14">
                  <c:v>0.89810093122775125</c:v>
                </c:pt>
                <c:pt idx="15">
                  <c:v>2.9274534757375372</c:v>
                </c:pt>
                <c:pt idx="16">
                  <c:v>3.9712713230291858</c:v>
                </c:pt>
                <c:pt idx="17">
                  <c:v>1.7364428951750639</c:v>
                </c:pt>
                <c:pt idx="18">
                  <c:v>0.93558878855280481</c:v>
                </c:pt>
                <c:pt idx="19">
                  <c:v>1.234483525637148</c:v>
                </c:pt>
                <c:pt idx="20">
                  <c:v>7.2390814845624627</c:v>
                </c:pt>
                <c:pt idx="21">
                  <c:v>1.0500295150574068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68792"/>
        <c:axId val="383462520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La Libertad</c:v>
                </c:pt>
                <c:pt idx="1">
                  <c:v>Puno</c:v>
                </c:pt>
                <c:pt idx="2">
                  <c:v>Amazonas</c:v>
                </c:pt>
                <c:pt idx="3">
                  <c:v>Apurímac</c:v>
                </c:pt>
                <c:pt idx="4">
                  <c:v>Lambayeque</c:v>
                </c:pt>
                <c:pt idx="5">
                  <c:v>San Martín</c:v>
                </c:pt>
                <c:pt idx="6">
                  <c:v>Tumbes</c:v>
                </c:pt>
                <c:pt idx="7">
                  <c:v>Arequipa</c:v>
                </c:pt>
                <c:pt idx="8">
                  <c:v>Pasco</c:v>
                </c:pt>
                <c:pt idx="9">
                  <c:v>Ayacucho</c:v>
                </c:pt>
                <c:pt idx="10">
                  <c:v>Junín</c:v>
                </c:pt>
                <c:pt idx="11">
                  <c:v>Ancash</c:v>
                </c:pt>
                <c:pt idx="12">
                  <c:v>Huánuco</c:v>
                </c:pt>
                <c:pt idx="13">
                  <c:v>Madre de Dios</c:v>
                </c:pt>
                <c:pt idx="14">
                  <c:v>Huancavelica</c:v>
                </c:pt>
                <c:pt idx="15">
                  <c:v>Cusco</c:v>
                </c:pt>
                <c:pt idx="16">
                  <c:v>Loreto</c:v>
                </c:pt>
                <c:pt idx="17">
                  <c:v>Ucayali</c:v>
                </c:pt>
                <c:pt idx="18">
                  <c:v>Piura</c:v>
                </c:pt>
                <c:pt idx="19">
                  <c:v>Cajamarca</c:v>
                </c:pt>
                <c:pt idx="20">
                  <c:v>Lima</c:v>
                </c:pt>
                <c:pt idx="21">
                  <c:v>Ica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0.73745133087340264</c:v>
                </c:pt>
                <c:pt idx="1">
                  <c:v>0.73394256674394498</c:v>
                </c:pt>
                <c:pt idx="2">
                  <c:v>0.73010383173033899</c:v>
                </c:pt>
                <c:pt idx="3">
                  <c:v>0.71517098786309075</c:v>
                </c:pt>
                <c:pt idx="4">
                  <c:v>0.71452241559334484</c:v>
                </c:pt>
                <c:pt idx="5">
                  <c:v>0.71383182610053941</c:v>
                </c:pt>
                <c:pt idx="6">
                  <c:v>0.70559966996965284</c:v>
                </c:pt>
                <c:pt idx="7">
                  <c:v>0.70502838176777227</c:v>
                </c:pt>
                <c:pt idx="8">
                  <c:v>0.69728441042847855</c:v>
                </c:pt>
                <c:pt idx="9">
                  <c:v>0.68661268285968058</c:v>
                </c:pt>
                <c:pt idx="10">
                  <c:v>0.68520971945543008</c:v>
                </c:pt>
                <c:pt idx="11">
                  <c:v>0.67496081682927778</c:v>
                </c:pt>
                <c:pt idx="12">
                  <c:v>0.64571676391466037</c:v>
                </c:pt>
                <c:pt idx="13">
                  <c:v>0.6390522455691352</c:v>
                </c:pt>
                <c:pt idx="14">
                  <c:v>0.62412112094827343</c:v>
                </c:pt>
                <c:pt idx="15">
                  <c:v>0.6142698519827513</c:v>
                </c:pt>
                <c:pt idx="16">
                  <c:v>0.59371573275515444</c:v>
                </c:pt>
                <c:pt idx="17">
                  <c:v>0.54374492566593757</c:v>
                </c:pt>
                <c:pt idx="18">
                  <c:v>0.52965790830898341</c:v>
                </c:pt>
                <c:pt idx="19">
                  <c:v>0.50785698590864137</c:v>
                </c:pt>
                <c:pt idx="20">
                  <c:v>0.45877401831846248</c:v>
                </c:pt>
                <c:pt idx="21">
                  <c:v>0.34108888593346964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65656"/>
        <c:axId val="383461736"/>
      </c:lineChart>
      <c:catAx>
        <c:axId val="38346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2520"/>
        <c:crosses val="autoZero"/>
        <c:auto val="1"/>
        <c:lblAlgn val="ctr"/>
        <c:lblOffset val="100"/>
        <c:noMultiLvlLbl val="0"/>
      </c:catAx>
      <c:valAx>
        <c:axId val="383462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687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61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65656"/>
        <c:crosses val="max"/>
        <c:crossBetween val="between"/>
      </c:valAx>
      <c:catAx>
        <c:axId val="383465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61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Dpto'!$N$7:$N$30</c:f>
              <c:strCache>
                <c:ptCount val="24"/>
                <c:pt idx="0">
                  <c:v>Madre de Dios</c:v>
                </c:pt>
                <c:pt idx="1">
                  <c:v>Ica</c:v>
                </c:pt>
                <c:pt idx="2">
                  <c:v>Cusco</c:v>
                </c:pt>
                <c:pt idx="3">
                  <c:v>Tumbes</c:v>
                </c:pt>
                <c:pt idx="4">
                  <c:v>Ayacucho</c:v>
                </c:pt>
                <c:pt idx="5">
                  <c:v>Huánuco</c:v>
                </c:pt>
                <c:pt idx="6">
                  <c:v>Junín</c:v>
                </c:pt>
                <c:pt idx="7">
                  <c:v>Cajamarca</c:v>
                </c:pt>
                <c:pt idx="8">
                  <c:v>Moquegua</c:v>
                </c:pt>
                <c:pt idx="9">
                  <c:v>Ancash</c:v>
                </c:pt>
                <c:pt idx="10">
                  <c:v>Apurímac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Tacna</c:v>
                </c:pt>
                <c:pt idx="14">
                  <c:v>Loreto</c:v>
                </c:pt>
                <c:pt idx="15">
                  <c:v>Ucayali</c:v>
                </c:pt>
                <c:pt idx="16">
                  <c:v>Amazonas</c:v>
                </c:pt>
                <c:pt idx="17">
                  <c:v>Puno</c:v>
                </c:pt>
                <c:pt idx="18">
                  <c:v>Pasco</c:v>
                </c:pt>
                <c:pt idx="19">
                  <c:v>Piura</c:v>
                </c:pt>
                <c:pt idx="20">
                  <c:v>Huancavelica</c:v>
                </c:pt>
                <c:pt idx="21">
                  <c:v>Lambayeque</c:v>
                </c:pt>
                <c:pt idx="22">
                  <c:v>Lima</c:v>
                </c:pt>
                <c:pt idx="23">
                  <c:v>Arequipa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0.47393534615608957</c:v>
                </c:pt>
                <c:pt idx="1">
                  <c:v>1.1317941660892852</c:v>
                </c:pt>
                <c:pt idx="2">
                  <c:v>1.248424894411392</c:v>
                </c:pt>
                <c:pt idx="3">
                  <c:v>0.48187585161460922</c:v>
                </c:pt>
                <c:pt idx="4">
                  <c:v>1.2986045681865372</c:v>
                </c:pt>
                <c:pt idx="5">
                  <c:v>0.96659596974316242</c:v>
                </c:pt>
                <c:pt idx="6">
                  <c:v>0.93573228398661579</c:v>
                </c:pt>
                <c:pt idx="7">
                  <c:v>1.0036560413005085</c:v>
                </c:pt>
                <c:pt idx="8">
                  <c:v>0.37051948978251226</c:v>
                </c:pt>
                <c:pt idx="9">
                  <c:v>0.99260736499337132</c:v>
                </c:pt>
                <c:pt idx="10">
                  <c:v>0.96881582888722173</c:v>
                </c:pt>
                <c:pt idx="11">
                  <c:v>1.0255909798913541</c:v>
                </c:pt>
                <c:pt idx="12">
                  <c:v>1.4260774752048921</c:v>
                </c:pt>
                <c:pt idx="13">
                  <c:v>0.55035371973507807</c:v>
                </c:pt>
                <c:pt idx="14">
                  <c:v>0.62814523891971685</c:v>
                </c:pt>
                <c:pt idx="15">
                  <c:v>0.75112358359963483</c:v>
                </c:pt>
                <c:pt idx="16">
                  <c:v>0.65429076535653796</c:v>
                </c:pt>
                <c:pt idx="17">
                  <c:v>1.2375593187134912</c:v>
                </c:pt>
                <c:pt idx="18">
                  <c:v>0.54994493226624841</c:v>
                </c:pt>
                <c:pt idx="19">
                  <c:v>1.375281790795343</c:v>
                </c:pt>
                <c:pt idx="20">
                  <c:v>0.4917653130980969</c:v>
                </c:pt>
                <c:pt idx="21">
                  <c:v>1.5226733459848985</c:v>
                </c:pt>
                <c:pt idx="22">
                  <c:v>12.358539858709504</c:v>
                </c:pt>
                <c:pt idx="23">
                  <c:v>1.6057641836102665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70360"/>
        <c:axId val="383462128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Madre de Dios</c:v>
                </c:pt>
                <c:pt idx="1">
                  <c:v>Ica</c:v>
                </c:pt>
                <c:pt idx="2">
                  <c:v>Cusco</c:v>
                </c:pt>
                <c:pt idx="3">
                  <c:v>Tumbes</c:v>
                </c:pt>
                <c:pt idx="4">
                  <c:v>Ayacucho</c:v>
                </c:pt>
                <c:pt idx="5">
                  <c:v>Huánuco</c:v>
                </c:pt>
                <c:pt idx="6">
                  <c:v>Junín</c:v>
                </c:pt>
                <c:pt idx="7">
                  <c:v>Cajamarca</c:v>
                </c:pt>
                <c:pt idx="8">
                  <c:v>Moquegua</c:v>
                </c:pt>
                <c:pt idx="9">
                  <c:v>Ancash</c:v>
                </c:pt>
                <c:pt idx="10">
                  <c:v>Apurímac</c:v>
                </c:pt>
                <c:pt idx="11">
                  <c:v>San Martín</c:v>
                </c:pt>
                <c:pt idx="12">
                  <c:v>La Libertad</c:v>
                </c:pt>
                <c:pt idx="13">
                  <c:v>Tacna</c:v>
                </c:pt>
                <c:pt idx="14">
                  <c:v>Loreto</c:v>
                </c:pt>
                <c:pt idx="15">
                  <c:v>Ucayali</c:v>
                </c:pt>
                <c:pt idx="16">
                  <c:v>Amazonas</c:v>
                </c:pt>
                <c:pt idx="17">
                  <c:v>Puno</c:v>
                </c:pt>
                <c:pt idx="18">
                  <c:v>Pasco</c:v>
                </c:pt>
                <c:pt idx="19">
                  <c:v>Piura</c:v>
                </c:pt>
                <c:pt idx="20">
                  <c:v>Huancavelica</c:v>
                </c:pt>
                <c:pt idx="21">
                  <c:v>Lambayeque</c:v>
                </c:pt>
                <c:pt idx="22">
                  <c:v>Lima</c:v>
                </c:pt>
                <c:pt idx="23">
                  <c:v>Arequipa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0.75977598965680293</c:v>
                </c:pt>
                <c:pt idx="1">
                  <c:v>0.74934745661454827</c:v>
                </c:pt>
                <c:pt idx="2">
                  <c:v>0.74687019196131021</c:v>
                </c:pt>
                <c:pt idx="3">
                  <c:v>0.74144214048041412</c:v>
                </c:pt>
                <c:pt idx="4">
                  <c:v>0.7349159502609417</c:v>
                </c:pt>
                <c:pt idx="5">
                  <c:v>0.73358011488944819</c:v>
                </c:pt>
                <c:pt idx="6">
                  <c:v>0.73099287545709168</c:v>
                </c:pt>
                <c:pt idx="7">
                  <c:v>0.72869421113999744</c:v>
                </c:pt>
                <c:pt idx="8">
                  <c:v>0.72646749455915716</c:v>
                </c:pt>
                <c:pt idx="9">
                  <c:v>0.72422748789439417</c:v>
                </c:pt>
                <c:pt idx="10">
                  <c:v>0.71991201053933218</c:v>
                </c:pt>
                <c:pt idx="11">
                  <c:v>0.71869821689751345</c:v>
                </c:pt>
                <c:pt idx="12">
                  <c:v>0.71208276648843538</c:v>
                </c:pt>
                <c:pt idx="13">
                  <c:v>0.70896289964327064</c:v>
                </c:pt>
                <c:pt idx="14">
                  <c:v>0.70692972956029332</c:v>
                </c:pt>
                <c:pt idx="15">
                  <c:v>0.70537374769770922</c:v>
                </c:pt>
                <c:pt idx="16">
                  <c:v>0.69581787176111309</c:v>
                </c:pt>
                <c:pt idx="17">
                  <c:v>0.69502376654694575</c:v>
                </c:pt>
                <c:pt idx="18">
                  <c:v>0.69338736277908286</c:v>
                </c:pt>
                <c:pt idx="19">
                  <c:v>0.69124469963924084</c:v>
                </c:pt>
                <c:pt idx="20">
                  <c:v>0.68575803096043131</c:v>
                </c:pt>
                <c:pt idx="21">
                  <c:v>0.67662462339290441</c:v>
                </c:pt>
                <c:pt idx="22">
                  <c:v>0.60163621831583902</c:v>
                </c:pt>
                <c:pt idx="23">
                  <c:v>0.58366380375339555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20528"/>
        <c:axId val="297018568"/>
      </c:lineChart>
      <c:catAx>
        <c:axId val="383470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62128"/>
        <c:crosses val="autoZero"/>
        <c:auto val="1"/>
        <c:lblAlgn val="ctr"/>
        <c:lblOffset val="100"/>
        <c:noMultiLvlLbl val="0"/>
      </c:catAx>
      <c:valAx>
        <c:axId val="3834621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703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018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020528"/>
        <c:crosses val="max"/>
        <c:crossBetween val="between"/>
      </c:valAx>
      <c:catAx>
        <c:axId val="297020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018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1166.6038920071842</c:v>
                </c:pt>
                <c:pt idx="1">
                  <c:v>4.4974930586324367E-2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21704"/>
        <c:axId val="297017392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0.91882409194222547</c:v>
                </c:pt>
                <c:pt idx="1">
                  <c:v>0.5477800178593536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18960"/>
        <c:axId val="297022880"/>
      </c:lineChart>
      <c:catAx>
        <c:axId val="297021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017392"/>
        <c:crosses val="autoZero"/>
        <c:auto val="1"/>
        <c:lblAlgn val="ctr"/>
        <c:lblOffset val="100"/>
        <c:noMultiLvlLbl val="0"/>
      </c:catAx>
      <c:valAx>
        <c:axId val="297017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021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022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018960"/>
        <c:crosses val="max"/>
        <c:crossBetween val="between"/>
      </c:valAx>
      <c:catAx>
        <c:axId val="297018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022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1.0999999940395355E-2</c:v>
                </c:pt>
                <c:pt idx="1">
                  <c:v>0.23392273968458177</c:v>
                </c:pt>
                <c:pt idx="2">
                  <c:v>4.0383558139898774</c:v>
                </c:pt>
                <c:pt idx="3">
                  <c:v>5.9975990804702041E-2</c:v>
                </c:pt>
                <c:pt idx="4">
                  <c:v>9.1260718356445433E-2</c:v>
                </c:pt>
                <c:pt idx="5">
                  <c:v>3.1697894832920595</c:v>
                </c:pt>
                <c:pt idx="6">
                  <c:v>4.3031130451709032E-2</c:v>
                </c:pt>
                <c:pt idx="7">
                  <c:v>0.65634957103253999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20136"/>
        <c:axId val="297016608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San Martín</c:v>
                </c:pt>
                <c:pt idx="5">
                  <c:v>Lima</c:v>
                </c:pt>
                <c:pt idx="6">
                  <c:v>Junín</c:v>
                </c:pt>
                <c:pt idx="7">
                  <c:v>Arequipa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0.99999999458139599</c:v>
                </c:pt>
                <c:pt idx="1">
                  <c:v>0.95674704776555142</c:v>
                </c:pt>
                <c:pt idx="2">
                  <c:v>0.9334443938727891</c:v>
                </c:pt>
                <c:pt idx="3">
                  <c:v>0.76393777534680152</c:v>
                </c:pt>
                <c:pt idx="4">
                  <c:v>0.6952561926257822</c:v>
                </c:pt>
                <c:pt idx="5">
                  <c:v>0.4432410939038639</c:v>
                </c:pt>
                <c:pt idx="6">
                  <c:v>0.42244951896907579</c:v>
                </c:pt>
                <c:pt idx="7">
                  <c:v>0.20347432474831606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7022488"/>
        <c:axId val="297023664"/>
      </c:lineChart>
      <c:catAx>
        <c:axId val="297020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7016608"/>
        <c:crosses val="autoZero"/>
        <c:auto val="1"/>
        <c:lblAlgn val="ctr"/>
        <c:lblOffset val="100"/>
        <c:noMultiLvlLbl val="0"/>
      </c:catAx>
      <c:valAx>
        <c:axId val="297016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020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7023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7022488"/>
        <c:crosses val="max"/>
        <c:crossBetween val="between"/>
      </c:valAx>
      <c:catAx>
        <c:axId val="297022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97023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Dpto'!$N$7:$N$31</c:f>
              <c:strCache>
                <c:ptCount val="25"/>
                <c:pt idx="0">
                  <c:v>Ayacucho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La Libertad</c:v>
                </c:pt>
                <c:pt idx="5">
                  <c:v>Amazonas</c:v>
                </c:pt>
                <c:pt idx="6">
                  <c:v>San Martín</c:v>
                </c:pt>
                <c:pt idx="7">
                  <c:v>Ica</c:v>
                </c:pt>
                <c:pt idx="8">
                  <c:v>Cajamarca</c:v>
                </c:pt>
                <c:pt idx="9">
                  <c:v>Arequipa</c:v>
                </c:pt>
                <c:pt idx="10">
                  <c:v>Lima</c:v>
                </c:pt>
                <c:pt idx="11">
                  <c:v>Ancash</c:v>
                </c:pt>
                <c:pt idx="12">
                  <c:v>Madre de Dios</c:v>
                </c:pt>
                <c:pt idx="13">
                  <c:v>Huánuco</c:v>
                </c:pt>
                <c:pt idx="14">
                  <c:v>Junín</c:v>
                </c:pt>
                <c:pt idx="15">
                  <c:v>Apurímac</c:v>
                </c:pt>
                <c:pt idx="16">
                  <c:v>Puno</c:v>
                </c:pt>
                <c:pt idx="17">
                  <c:v>Provincia Constitucional del Callao</c:v>
                </c:pt>
                <c:pt idx="18">
                  <c:v>Tumbes</c:v>
                </c:pt>
                <c:pt idx="19">
                  <c:v>Tacna</c:v>
                </c:pt>
                <c:pt idx="20">
                  <c:v>Ucayali</c:v>
                </c:pt>
                <c:pt idx="21">
                  <c:v>Loreto</c:v>
                </c:pt>
                <c:pt idx="22">
                  <c:v>Moquegua</c:v>
                </c:pt>
                <c:pt idx="23">
                  <c:v>Lambayeque</c:v>
                </c:pt>
                <c:pt idx="24">
                  <c:v>Pasco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390.6542515772025</c:v>
                </c:pt>
                <c:pt idx="1">
                  <c:v>312.08466167247042</c:v>
                </c:pt>
                <c:pt idx="2">
                  <c:v>733.78302768230833</c:v>
                </c:pt>
                <c:pt idx="3">
                  <c:v>310.4831040683523</c:v>
                </c:pt>
                <c:pt idx="4">
                  <c:v>221.00219928696731</c:v>
                </c:pt>
                <c:pt idx="5">
                  <c:v>194.71195571711613</c:v>
                </c:pt>
                <c:pt idx="6">
                  <c:v>315.10715931812086</c:v>
                </c:pt>
                <c:pt idx="7">
                  <c:v>46.723732017481424</c:v>
                </c:pt>
                <c:pt idx="8">
                  <c:v>422.26980692610147</c:v>
                </c:pt>
                <c:pt idx="9">
                  <c:v>289.83662649881273</c:v>
                </c:pt>
                <c:pt idx="10">
                  <c:v>885.59142560025839</c:v>
                </c:pt>
                <c:pt idx="11">
                  <c:v>138.38974280199403</c:v>
                </c:pt>
                <c:pt idx="12">
                  <c:v>151.77712046521657</c:v>
                </c:pt>
                <c:pt idx="13">
                  <c:v>191.53796692876341</c:v>
                </c:pt>
                <c:pt idx="14">
                  <c:v>181.36009119067182</c:v>
                </c:pt>
                <c:pt idx="15">
                  <c:v>140.65824727802544</c:v>
                </c:pt>
                <c:pt idx="16">
                  <c:v>384.37431106238006</c:v>
                </c:pt>
                <c:pt idx="17">
                  <c:v>23.118146060270767</c:v>
                </c:pt>
                <c:pt idx="18">
                  <c:v>25.11142550949279</c:v>
                </c:pt>
                <c:pt idx="19">
                  <c:v>66.958292180648073</c:v>
                </c:pt>
                <c:pt idx="20">
                  <c:v>79.915274179160861</c:v>
                </c:pt>
                <c:pt idx="21">
                  <c:v>60.025792270919176</c:v>
                </c:pt>
                <c:pt idx="22">
                  <c:v>17.917169478646368</c:v>
                </c:pt>
                <c:pt idx="23">
                  <c:v>39.218090700539086</c:v>
                </c:pt>
                <c:pt idx="24">
                  <c:v>54.187767635240981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7018176"/>
        <c:axId val="241541760"/>
      </c:barChart>
      <c:lineChart>
        <c:grouping val="standard"/>
        <c:varyColors val="0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Ayacucho</c:v>
                </c:pt>
                <c:pt idx="1">
                  <c:v>Huancavelica</c:v>
                </c:pt>
                <c:pt idx="2">
                  <c:v>Cusco</c:v>
                </c:pt>
                <c:pt idx="3">
                  <c:v>Piura</c:v>
                </c:pt>
                <c:pt idx="4">
                  <c:v>La Libertad</c:v>
                </c:pt>
                <c:pt idx="5">
                  <c:v>Amazonas</c:v>
                </c:pt>
                <c:pt idx="6">
                  <c:v>San Martín</c:v>
                </c:pt>
                <c:pt idx="7">
                  <c:v>Ica</c:v>
                </c:pt>
                <c:pt idx="8">
                  <c:v>Cajamarca</c:v>
                </c:pt>
                <c:pt idx="9">
                  <c:v>Arequipa</c:v>
                </c:pt>
                <c:pt idx="10">
                  <c:v>Lima</c:v>
                </c:pt>
                <c:pt idx="11">
                  <c:v>Ancash</c:v>
                </c:pt>
                <c:pt idx="12">
                  <c:v>Madre de Dios</c:v>
                </c:pt>
                <c:pt idx="13">
                  <c:v>Huánuco</c:v>
                </c:pt>
                <c:pt idx="14">
                  <c:v>Junín</c:v>
                </c:pt>
                <c:pt idx="15">
                  <c:v>Apurímac</c:v>
                </c:pt>
                <c:pt idx="16">
                  <c:v>Puno</c:v>
                </c:pt>
                <c:pt idx="17">
                  <c:v>Provincia Constitucional del Callao</c:v>
                </c:pt>
                <c:pt idx="18">
                  <c:v>Tumbes</c:v>
                </c:pt>
                <c:pt idx="19">
                  <c:v>Tacna</c:v>
                </c:pt>
                <c:pt idx="20">
                  <c:v>Ucayali</c:v>
                </c:pt>
                <c:pt idx="21">
                  <c:v>Loreto</c:v>
                </c:pt>
                <c:pt idx="22">
                  <c:v>Moquegua</c:v>
                </c:pt>
                <c:pt idx="23">
                  <c:v>Lambayeque</c:v>
                </c:pt>
                <c:pt idx="24">
                  <c:v>Pasco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0.68939985932196335</c:v>
                </c:pt>
                <c:pt idx="1">
                  <c:v>0.68420683513705383</c:v>
                </c:pt>
                <c:pt idx="2">
                  <c:v>0.64566627202414506</c:v>
                </c:pt>
                <c:pt idx="3">
                  <c:v>0.62570477678107972</c:v>
                </c:pt>
                <c:pt idx="4">
                  <c:v>0.61510986563355741</c:v>
                </c:pt>
                <c:pt idx="5">
                  <c:v>0.57143164286630665</c:v>
                </c:pt>
                <c:pt idx="6">
                  <c:v>0.55516569433972107</c:v>
                </c:pt>
                <c:pt idx="7">
                  <c:v>0.55003234086616237</c:v>
                </c:pt>
                <c:pt idx="8">
                  <c:v>0.54465014640534881</c:v>
                </c:pt>
                <c:pt idx="9">
                  <c:v>0.53393030736221014</c:v>
                </c:pt>
                <c:pt idx="10">
                  <c:v>0.52959401067020995</c:v>
                </c:pt>
                <c:pt idx="11">
                  <c:v>0.52939361386157002</c:v>
                </c:pt>
                <c:pt idx="12">
                  <c:v>0.51242230011523171</c:v>
                </c:pt>
                <c:pt idx="13">
                  <c:v>0.51176541630062578</c:v>
                </c:pt>
                <c:pt idx="14">
                  <c:v>0.48266065024898952</c:v>
                </c:pt>
                <c:pt idx="15">
                  <c:v>0.48073239703144233</c:v>
                </c:pt>
                <c:pt idx="16">
                  <c:v>0.4728976219250613</c:v>
                </c:pt>
                <c:pt idx="17">
                  <c:v>0.40933696825388177</c:v>
                </c:pt>
                <c:pt idx="18">
                  <c:v>0.39452239050614618</c:v>
                </c:pt>
                <c:pt idx="19">
                  <c:v>0.38535231239181728</c:v>
                </c:pt>
                <c:pt idx="20">
                  <c:v>0.38160101501539734</c:v>
                </c:pt>
                <c:pt idx="21">
                  <c:v>0.37454289224137416</c:v>
                </c:pt>
                <c:pt idx="22">
                  <c:v>0.27814887023595963</c:v>
                </c:pt>
                <c:pt idx="23">
                  <c:v>0.27031362753204247</c:v>
                </c:pt>
                <c:pt idx="24">
                  <c:v>0.22719114620567615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544896"/>
        <c:axId val="241544112"/>
      </c:lineChart>
      <c:catAx>
        <c:axId val="297018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1541760"/>
        <c:crosses val="autoZero"/>
        <c:auto val="1"/>
        <c:lblAlgn val="ctr"/>
        <c:lblOffset val="100"/>
        <c:noMultiLvlLbl val="0"/>
      </c:catAx>
      <c:valAx>
        <c:axId val="241541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70181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415441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1544896"/>
        <c:crosses val="max"/>
        <c:crossBetween val="between"/>
      </c:valAx>
      <c:catAx>
        <c:axId val="241544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15441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112.46666359743691</c:v>
                </c:pt>
                <c:pt idx="1">
                  <c:v>0.7872624160739351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1544504"/>
        <c:axId val="241542936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0.72627165093247881</c:v>
                </c:pt>
                <c:pt idx="1">
                  <c:v>0.45269318212206977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1543328"/>
        <c:axId val="241545288"/>
      </c:lineChart>
      <c:catAx>
        <c:axId val="24154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41542936"/>
        <c:crosses val="autoZero"/>
        <c:auto val="1"/>
        <c:lblAlgn val="ctr"/>
        <c:lblOffset val="100"/>
        <c:noMultiLvlLbl val="0"/>
      </c:catAx>
      <c:valAx>
        <c:axId val="241542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41544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41545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41543328"/>
        <c:crosses val="max"/>
        <c:crossBetween val="between"/>
      </c:valAx>
      <c:catAx>
        <c:axId val="241543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41545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Dpto'!$N$7:$N$9</c:f>
              <c:strCache>
                <c:ptCount val="3"/>
                <c:pt idx="0">
                  <c:v>Piura</c:v>
                </c:pt>
                <c:pt idx="1">
                  <c:v>Embajadas en el Exterior</c:v>
                </c:pt>
                <c:pt idx="2">
                  <c:v>Lima</c:v>
                </c:pt>
              </c:strCache>
            </c:strRef>
          </c:cat>
          <c:val>
            <c:numRef>
              <c:f>'OC Dpto'!$O$7:$O$9</c:f>
              <c:numCache>
                <c:formatCode>#,##0.0</c:formatCode>
                <c:ptCount val="3"/>
                <c:pt idx="0">
                  <c:v>9.0025030883737908E-2</c:v>
                </c:pt>
                <c:pt idx="1">
                  <c:v>26.07633023346472</c:v>
                </c:pt>
                <c:pt idx="2">
                  <c:v>73.846402079012492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3466832"/>
        <c:axId val="407389800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Dpto'!$N$7:$N$9</c:f>
              <c:strCache>
                <c:ptCount val="3"/>
                <c:pt idx="0">
                  <c:v>Piura</c:v>
                </c:pt>
                <c:pt idx="1">
                  <c:v>Embajadas en el Exterior</c:v>
                </c:pt>
                <c:pt idx="2">
                  <c:v>Lima</c:v>
                </c:pt>
              </c:strCache>
            </c:strRef>
          </c:cat>
          <c:val>
            <c:numRef>
              <c:f>'OC Dpto'!$P$7:$P$9</c:f>
              <c:numCache>
                <c:formatCode>0%</c:formatCode>
                <c:ptCount val="3"/>
                <c:pt idx="0">
                  <c:v>0.80127662065417526</c:v>
                </c:pt>
                <c:pt idx="1">
                  <c:v>0.77638857742691936</c:v>
                </c:pt>
                <c:pt idx="2">
                  <c:v>0.66973148742967947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0976"/>
        <c:axId val="407388624"/>
      </c:lineChart>
      <c:catAx>
        <c:axId val="38346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89800"/>
        <c:crosses val="autoZero"/>
        <c:auto val="1"/>
        <c:lblAlgn val="ctr"/>
        <c:lblOffset val="100"/>
        <c:noMultiLvlLbl val="0"/>
      </c:catAx>
      <c:valAx>
        <c:axId val="4073898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83466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8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90976"/>
        <c:crosses val="max"/>
        <c:crossBetween val="between"/>
      </c:valAx>
      <c:catAx>
        <c:axId val="4073909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8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Piura</c:v>
                </c:pt>
                <c:pt idx="1">
                  <c:v>Amazonas</c:v>
                </c:pt>
                <c:pt idx="2">
                  <c:v>La Libertad</c:v>
                </c:pt>
                <c:pt idx="3">
                  <c:v>Ica</c:v>
                </c:pt>
                <c:pt idx="4">
                  <c:v>Loreto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Arequipa</c:v>
                </c:pt>
                <c:pt idx="8">
                  <c:v>Tumbes</c:v>
                </c:pt>
                <c:pt idx="9">
                  <c:v>Huánuco</c:v>
                </c:pt>
                <c:pt idx="10">
                  <c:v>Lima</c:v>
                </c:pt>
                <c:pt idx="11">
                  <c:v>Cusco</c:v>
                </c:pt>
                <c:pt idx="12">
                  <c:v>Lambayeque</c:v>
                </c:pt>
                <c:pt idx="13">
                  <c:v>Junín</c:v>
                </c:pt>
                <c:pt idx="14">
                  <c:v>Puno</c:v>
                </c:pt>
                <c:pt idx="15">
                  <c:v>Ucayali</c:v>
                </c:pt>
                <c:pt idx="16">
                  <c:v>Pasco</c:v>
                </c:pt>
                <c:pt idx="17">
                  <c:v>San Martín</c:v>
                </c:pt>
                <c:pt idx="18">
                  <c:v>Ancash</c:v>
                </c:pt>
                <c:pt idx="19">
                  <c:v>Madre de Dios</c:v>
                </c:pt>
                <c:pt idx="20">
                  <c:v>Cajamarca</c:v>
                </c:pt>
                <c:pt idx="21">
                  <c:v>Apurímac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60.587667145687426</c:v>
                </c:pt>
                <c:pt idx="1">
                  <c:v>21.396162379829402</c:v>
                </c:pt>
                <c:pt idx="2">
                  <c:v>59.586018465761455</c:v>
                </c:pt>
                <c:pt idx="3">
                  <c:v>75.168244867093762</c:v>
                </c:pt>
                <c:pt idx="4">
                  <c:v>37.535163689876008</c:v>
                </c:pt>
                <c:pt idx="5">
                  <c:v>43.62570791852896</c:v>
                </c:pt>
                <c:pt idx="6">
                  <c:v>27.574912636604065</c:v>
                </c:pt>
                <c:pt idx="7">
                  <c:v>64.551566759526139</c:v>
                </c:pt>
                <c:pt idx="8">
                  <c:v>29.999609626478016</c:v>
                </c:pt>
                <c:pt idx="9">
                  <c:v>52.144308556984242</c:v>
                </c:pt>
                <c:pt idx="10">
                  <c:v>410.2380256532868</c:v>
                </c:pt>
                <c:pt idx="11">
                  <c:v>61.260091926924908</c:v>
                </c:pt>
                <c:pt idx="12">
                  <c:v>49.868210722998285</c:v>
                </c:pt>
                <c:pt idx="13">
                  <c:v>40.013314940491647</c:v>
                </c:pt>
                <c:pt idx="14">
                  <c:v>70.545415652338392</c:v>
                </c:pt>
                <c:pt idx="15">
                  <c:v>24.591663137791471</c:v>
                </c:pt>
                <c:pt idx="16">
                  <c:v>27.459772253965792</c:v>
                </c:pt>
                <c:pt idx="17">
                  <c:v>19.365975188343388</c:v>
                </c:pt>
                <c:pt idx="18">
                  <c:v>31.198841020518099</c:v>
                </c:pt>
                <c:pt idx="19">
                  <c:v>12.4642444276669</c:v>
                </c:pt>
                <c:pt idx="20">
                  <c:v>34.045825312532514</c:v>
                </c:pt>
                <c:pt idx="21">
                  <c:v>14.665972862068394</c:v>
                </c:pt>
                <c:pt idx="22">
                  <c:v>35.28997874664509</c:v>
                </c:pt>
                <c:pt idx="23">
                  <c:v>21.037845909639518</c:v>
                </c:pt>
                <c:pt idx="24">
                  <c:v>7.4119359127738988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7840"/>
        <c:axId val="407388232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Piura</c:v>
                </c:pt>
                <c:pt idx="1">
                  <c:v>Amazonas</c:v>
                </c:pt>
                <c:pt idx="2">
                  <c:v>La Libertad</c:v>
                </c:pt>
                <c:pt idx="3">
                  <c:v>Ica</c:v>
                </c:pt>
                <c:pt idx="4">
                  <c:v>Loreto</c:v>
                </c:pt>
                <c:pt idx="5">
                  <c:v>Provincia Constitucional del Callao</c:v>
                </c:pt>
                <c:pt idx="6">
                  <c:v>Tacna</c:v>
                </c:pt>
                <c:pt idx="7">
                  <c:v>Arequipa</c:v>
                </c:pt>
                <c:pt idx="8">
                  <c:v>Tumbes</c:v>
                </c:pt>
                <c:pt idx="9">
                  <c:v>Huánuco</c:v>
                </c:pt>
                <c:pt idx="10">
                  <c:v>Lima</c:v>
                </c:pt>
                <c:pt idx="11">
                  <c:v>Cusco</c:v>
                </c:pt>
                <c:pt idx="12">
                  <c:v>Lambayeque</c:v>
                </c:pt>
                <c:pt idx="13">
                  <c:v>Junín</c:v>
                </c:pt>
                <c:pt idx="14">
                  <c:v>Puno</c:v>
                </c:pt>
                <c:pt idx="15">
                  <c:v>Ucayali</c:v>
                </c:pt>
                <c:pt idx="16">
                  <c:v>Pasco</c:v>
                </c:pt>
                <c:pt idx="17">
                  <c:v>San Martín</c:v>
                </c:pt>
                <c:pt idx="18">
                  <c:v>Ancash</c:v>
                </c:pt>
                <c:pt idx="19">
                  <c:v>Madre de Dios</c:v>
                </c:pt>
                <c:pt idx="20">
                  <c:v>Cajamarca</c:v>
                </c:pt>
                <c:pt idx="21">
                  <c:v>Apurímac</c:v>
                </c:pt>
                <c:pt idx="22">
                  <c:v>Ayacucho</c:v>
                </c:pt>
                <c:pt idx="23">
                  <c:v>Huancavelica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0.66038701679586576</c:v>
                </c:pt>
                <c:pt idx="1">
                  <c:v>0.64784460773011199</c:v>
                </c:pt>
                <c:pt idx="2">
                  <c:v>0.64632537320990358</c:v>
                </c:pt>
                <c:pt idx="3">
                  <c:v>0.61690498368847546</c:v>
                </c:pt>
                <c:pt idx="4">
                  <c:v>0.61649038293774938</c:v>
                </c:pt>
                <c:pt idx="5">
                  <c:v>0.57870474222340851</c:v>
                </c:pt>
                <c:pt idx="6">
                  <c:v>0.56880299165132908</c:v>
                </c:pt>
                <c:pt idx="7">
                  <c:v>0.56472878143057037</c:v>
                </c:pt>
                <c:pt idx="8">
                  <c:v>0.55877558655488746</c:v>
                </c:pt>
                <c:pt idx="9">
                  <c:v>0.54155114494158452</c:v>
                </c:pt>
                <c:pt idx="10">
                  <c:v>0.54150550174598644</c:v>
                </c:pt>
                <c:pt idx="11">
                  <c:v>0.51074858978594806</c:v>
                </c:pt>
                <c:pt idx="12">
                  <c:v>0.47353232257505268</c:v>
                </c:pt>
                <c:pt idx="13">
                  <c:v>0.4577752786282126</c:v>
                </c:pt>
                <c:pt idx="14">
                  <c:v>0.44579274416685827</c:v>
                </c:pt>
                <c:pt idx="15">
                  <c:v>0.41851741540634008</c:v>
                </c:pt>
                <c:pt idx="16">
                  <c:v>0.41309131618687978</c:v>
                </c:pt>
                <c:pt idx="17">
                  <c:v>0.40258865268446564</c:v>
                </c:pt>
                <c:pt idx="18">
                  <c:v>0.37888232363800323</c:v>
                </c:pt>
                <c:pt idx="19">
                  <c:v>0.36412875191962568</c:v>
                </c:pt>
                <c:pt idx="20">
                  <c:v>0.34709117944822804</c:v>
                </c:pt>
                <c:pt idx="21">
                  <c:v>0.33601103715747771</c:v>
                </c:pt>
                <c:pt idx="22">
                  <c:v>0.32063993433541943</c:v>
                </c:pt>
                <c:pt idx="23">
                  <c:v>0.30888705320252907</c:v>
                </c:pt>
                <c:pt idx="24">
                  <c:v>0.15700630184459638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90192"/>
        <c:axId val="407389408"/>
      </c:lineChart>
      <c:catAx>
        <c:axId val="407387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88232"/>
        <c:crosses val="autoZero"/>
        <c:auto val="1"/>
        <c:lblAlgn val="ctr"/>
        <c:lblOffset val="100"/>
        <c:noMultiLvlLbl val="0"/>
      </c:catAx>
      <c:valAx>
        <c:axId val="4073882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87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94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90192"/>
        <c:crosses val="max"/>
        <c:crossBetween val="between"/>
      </c:valAx>
      <c:catAx>
        <c:axId val="4073901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94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Loreto</c:v>
                </c:pt>
                <c:pt idx="3">
                  <c:v>Cusco</c:v>
                </c:pt>
                <c:pt idx="4">
                  <c:v>Apurímac</c:v>
                </c:pt>
                <c:pt idx="5">
                  <c:v>Ica</c:v>
                </c:pt>
                <c:pt idx="6">
                  <c:v>Ucayali</c:v>
                </c:pt>
                <c:pt idx="7">
                  <c:v>San Martín</c:v>
                </c:pt>
                <c:pt idx="8">
                  <c:v>Tumbes</c:v>
                </c:pt>
                <c:pt idx="9">
                  <c:v>Cajamarca</c:v>
                </c:pt>
                <c:pt idx="10">
                  <c:v>Huancavelica</c:v>
                </c:pt>
                <c:pt idx="11">
                  <c:v>Tacna</c:v>
                </c:pt>
                <c:pt idx="12">
                  <c:v>Lambayeque</c:v>
                </c:pt>
                <c:pt idx="13">
                  <c:v>La Libertad</c:v>
                </c:pt>
                <c:pt idx="14">
                  <c:v>Arequipa</c:v>
                </c:pt>
                <c:pt idx="15">
                  <c:v>Madre de Dios</c:v>
                </c:pt>
                <c:pt idx="16">
                  <c:v>Ayacucho</c:v>
                </c:pt>
                <c:pt idx="17">
                  <c:v>Lima</c:v>
                </c:pt>
                <c:pt idx="18">
                  <c:v>Huánuco</c:v>
                </c:pt>
                <c:pt idx="19">
                  <c:v>Ancash</c:v>
                </c:pt>
                <c:pt idx="20">
                  <c:v>Puno</c:v>
                </c:pt>
                <c:pt idx="21">
                  <c:v>Junín</c:v>
                </c:pt>
                <c:pt idx="22">
                  <c:v>Amazonas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22.441005842790695</c:v>
                </c:pt>
                <c:pt idx="1">
                  <c:v>16.915961800079305</c:v>
                </c:pt>
                <c:pt idx="2">
                  <c:v>14.128459104169263</c:v>
                </c:pt>
                <c:pt idx="3">
                  <c:v>14.921759864054067</c:v>
                </c:pt>
                <c:pt idx="4">
                  <c:v>5.149577573534577</c:v>
                </c:pt>
                <c:pt idx="5">
                  <c:v>15.016559991770308</c:v>
                </c:pt>
                <c:pt idx="6">
                  <c:v>6.96488568943633</c:v>
                </c:pt>
                <c:pt idx="7">
                  <c:v>11.33465951499797</c:v>
                </c:pt>
                <c:pt idx="8">
                  <c:v>4.678199448029936</c:v>
                </c:pt>
                <c:pt idx="9">
                  <c:v>14.46548376716888</c:v>
                </c:pt>
                <c:pt idx="10">
                  <c:v>6.2780358438067649</c:v>
                </c:pt>
                <c:pt idx="11">
                  <c:v>8.520845715240581</c:v>
                </c:pt>
                <c:pt idx="12">
                  <c:v>18.861685153289084</c:v>
                </c:pt>
                <c:pt idx="13">
                  <c:v>18.89916505105127</c:v>
                </c:pt>
                <c:pt idx="14">
                  <c:v>13.514551226832976</c:v>
                </c:pt>
                <c:pt idx="15">
                  <c:v>5.7805011032715585</c:v>
                </c:pt>
                <c:pt idx="16">
                  <c:v>12.955644951874593</c:v>
                </c:pt>
                <c:pt idx="17">
                  <c:v>156.57194507581198</c:v>
                </c:pt>
                <c:pt idx="18">
                  <c:v>8.2299322196032936</c:v>
                </c:pt>
                <c:pt idx="19">
                  <c:v>7.7208233003758258</c:v>
                </c:pt>
                <c:pt idx="20">
                  <c:v>8.0249351146146921</c:v>
                </c:pt>
                <c:pt idx="21">
                  <c:v>8.7028543635075746</c:v>
                </c:pt>
                <c:pt idx="22">
                  <c:v>2.7504629426881282</c:v>
                </c:pt>
                <c:pt idx="23">
                  <c:v>1.7698014311045378</c:v>
                </c:pt>
                <c:pt idx="24">
                  <c:v>1.2842484643601839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74680"/>
        <c:axId val="404173896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Provincia Constitucional del Callao</c:v>
                </c:pt>
                <c:pt idx="1">
                  <c:v>Piura</c:v>
                </c:pt>
                <c:pt idx="2">
                  <c:v>Loreto</c:v>
                </c:pt>
                <c:pt idx="3">
                  <c:v>Cusco</c:v>
                </c:pt>
                <c:pt idx="4">
                  <c:v>Apurímac</c:v>
                </c:pt>
                <c:pt idx="5">
                  <c:v>Ica</c:v>
                </c:pt>
                <c:pt idx="6">
                  <c:v>Ucayali</c:v>
                </c:pt>
                <c:pt idx="7">
                  <c:v>San Martín</c:v>
                </c:pt>
                <c:pt idx="8">
                  <c:v>Tumbes</c:v>
                </c:pt>
                <c:pt idx="9">
                  <c:v>Cajamarca</c:v>
                </c:pt>
                <c:pt idx="10">
                  <c:v>Huancavelica</c:v>
                </c:pt>
                <c:pt idx="11">
                  <c:v>Tacna</c:v>
                </c:pt>
                <c:pt idx="12">
                  <c:v>Lambayeque</c:v>
                </c:pt>
                <c:pt idx="13">
                  <c:v>La Libertad</c:v>
                </c:pt>
                <c:pt idx="14">
                  <c:v>Arequipa</c:v>
                </c:pt>
                <c:pt idx="15">
                  <c:v>Madre de Dios</c:v>
                </c:pt>
                <c:pt idx="16">
                  <c:v>Ayacucho</c:v>
                </c:pt>
                <c:pt idx="17">
                  <c:v>Lima</c:v>
                </c:pt>
                <c:pt idx="18">
                  <c:v>Huánuco</c:v>
                </c:pt>
                <c:pt idx="19">
                  <c:v>Ancash</c:v>
                </c:pt>
                <c:pt idx="20">
                  <c:v>Puno</c:v>
                </c:pt>
                <c:pt idx="21">
                  <c:v>Junín</c:v>
                </c:pt>
                <c:pt idx="22">
                  <c:v>Amazonas</c:v>
                </c:pt>
                <c:pt idx="23">
                  <c:v>Moquegua</c:v>
                </c:pt>
                <c:pt idx="24">
                  <c:v>Pasco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0.79624024836723761</c:v>
                </c:pt>
                <c:pt idx="1">
                  <c:v>0.79477702146158002</c:v>
                </c:pt>
                <c:pt idx="2">
                  <c:v>0.78681450800097552</c:v>
                </c:pt>
                <c:pt idx="3">
                  <c:v>0.74981415716603161</c:v>
                </c:pt>
                <c:pt idx="4">
                  <c:v>0.7244382889776011</c:v>
                </c:pt>
                <c:pt idx="5">
                  <c:v>0.7217039610087882</c:v>
                </c:pt>
                <c:pt idx="6">
                  <c:v>0.7204114893954342</c:v>
                </c:pt>
                <c:pt idx="7">
                  <c:v>0.69309225319704693</c:v>
                </c:pt>
                <c:pt idx="8">
                  <c:v>0.69051158971337112</c:v>
                </c:pt>
                <c:pt idx="9">
                  <c:v>0.67939910378531643</c:v>
                </c:pt>
                <c:pt idx="10">
                  <c:v>0.67469190558179881</c:v>
                </c:pt>
                <c:pt idx="11">
                  <c:v>0.67205421734399617</c:v>
                </c:pt>
                <c:pt idx="12">
                  <c:v>0.66588647301489334</c:v>
                </c:pt>
                <c:pt idx="13">
                  <c:v>0.65938647591801169</c:v>
                </c:pt>
                <c:pt idx="14">
                  <c:v>0.65790187452681348</c:v>
                </c:pt>
                <c:pt idx="15">
                  <c:v>0.65268923645835875</c:v>
                </c:pt>
                <c:pt idx="16">
                  <c:v>0.64003159300871248</c:v>
                </c:pt>
                <c:pt idx="17">
                  <c:v>0.63430309298182852</c:v>
                </c:pt>
                <c:pt idx="18">
                  <c:v>0.63147262621141609</c:v>
                </c:pt>
                <c:pt idx="19">
                  <c:v>0.61685630181955808</c:v>
                </c:pt>
                <c:pt idx="20">
                  <c:v>0.60319399361358517</c:v>
                </c:pt>
                <c:pt idx="21">
                  <c:v>0.60092517396654255</c:v>
                </c:pt>
                <c:pt idx="22">
                  <c:v>0.59135510028621707</c:v>
                </c:pt>
                <c:pt idx="23">
                  <c:v>0.56652137052879281</c:v>
                </c:pt>
                <c:pt idx="24">
                  <c:v>0.48544585447840521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75072"/>
        <c:axId val="404181736"/>
      </c:lineChart>
      <c:catAx>
        <c:axId val="40417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73896"/>
        <c:crosses val="autoZero"/>
        <c:auto val="1"/>
        <c:lblAlgn val="ctr"/>
        <c:lblOffset val="100"/>
        <c:noMultiLvlLbl val="0"/>
      </c:catAx>
      <c:valAx>
        <c:axId val="404173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74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81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75072"/>
        <c:crosses val="max"/>
        <c:crossBetween val="between"/>
      </c:valAx>
      <c:catAx>
        <c:axId val="40417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81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Dpto'!$N$7:$N$30</c:f>
              <c:strCache>
                <c:ptCount val="24"/>
                <c:pt idx="0">
                  <c:v>Puno</c:v>
                </c:pt>
                <c:pt idx="1">
                  <c:v>Junín</c:v>
                </c:pt>
                <c:pt idx="2">
                  <c:v>San Martín</c:v>
                </c:pt>
                <c:pt idx="3">
                  <c:v>Tacna</c:v>
                </c:pt>
                <c:pt idx="4">
                  <c:v>Pasco</c:v>
                </c:pt>
                <c:pt idx="5">
                  <c:v>Ucayali</c:v>
                </c:pt>
                <c:pt idx="6">
                  <c:v>Huancavelica</c:v>
                </c:pt>
                <c:pt idx="7">
                  <c:v>Madre de Dios</c:v>
                </c:pt>
                <c:pt idx="8">
                  <c:v>Ancash</c:v>
                </c:pt>
                <c:pt idx="9">
                  <c:v>Apurímac</c:v>
                </c:pt>
                <c:pt idx="10">
                  <c:v>Ayacucho</c:v>
                </c:pt>
                <c:pt idx="11">
                  <c:v>Lima</c:v>
                </c:pt>
                <c:pt idx="12">
                  <c:v>Piura</c:v>
                </c:pt>
                <c:pt idx="13">
                  <c:v>Moquegua</c:v>
                </c:pt>
                <c:pt idx="14">
                  <c:v>Ica</c:v>
                </c:pt>
                <c:pt idx="15">
                  <c:v>Cusco</c:v>
                </c:pt>
                <c:pt idx="16">
                  <c:v>Tumbes</c:v>
                </c:pt>
                <c:pt idx="17">
                  <c:v>La Libertad</c:v>
                </c:pt>
                <c:pt idx="18">
                  <c:v>Lambayeque</c:v>
                </c:pt>
                <c:pt idx="19">
                  <c:v>Huánuco</c:v>
                </c:pt>
                <c:pt idx="20">
                  <c:v>Cajamarca</c:v>
                </c:pt>
                <c:pt idx="21">
                  <c:v>Arequipa</c:v>
                </c:pt>
                <c:pt idx="22">
                  <c:v>Loreto</c:v>
                </c:pt>
                <c:pt idx="23">
                  <c:v>Provincia Constitucional del Callao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0.96945734358973568</c:v>
                </c:pt>
                <c:pt idx="1">
                  <c:v>1.3008703150120104</c:v>
                </c:pt>
                <c:pt idx="2">
                  <c:v>0.33226048175731154</c:v>
                </c:pt>
                <c:pt idx="3">
                  <c:v>0.89750099912357839</c:v>
                </c:pt>
                <c:pt idx="4">
                  <c:v>0.34001602702857397</c:v>
                </c:pt>
                <c:pt idx="5">
                  <c:v>0.70936289265368968</c:v>
                </c:pt>
                <c:pt idx="6">
                  <c:v>0.31093113382890869</c:v>
                </c:pt>
                <c:pt idx="7">
                  <c:v>0.26379266084366143</c:v>
                </c:pt>
                <c:pt idx="8">
                  <c:v>1.3420347291400871</c:v>
                </c:pt>
                <c:pt idx="9">
                  <c:v>0.86315868075025182</c:v>
                </c:pt>
                <c:pt idx="10">
                  <c:v>0.58087427549647574</c:v>
                </c:pt>
                <c:pt idx="11">
                  <c:v>16.158741602405708</c:v>
                </c:pt>
                <c:pt idx="12">
                  <c:v>1.462902978439736</c:v>
                </c:pt>
                <c:pt idx="13">
                  <c:v>0.55010144729755073</c:v>
                </c:pt>
                <c:pt idx="14">
                  <c:v>1.6092375730604143</c:v>
                </c:pt>
                <c:pt idx="15">
                  <c:v>1.3143181452256747</c:v>
                </c:pt>
                <c:pt idx="16">
                  <c:v>0.49464320362258374</c:v>
                </c:pt>
                <c:pt idx="17">
                  <c:v>1.7122255696845174</c:v>
                </c:pt>
                <c:pt idx="18">
                  <c:v>1.1995491554317812</c:v>
                </c:pt>
                <c:pt idx="19">
                  <c:v>0.68334838345843507</c:v>
                </c:pt>
                <c:pt idx="20">
                  <c:v>0.9357170800483674</c:v>
                </c:pt>
                <c:pt idx="21">
                  <c:v>1.3233982897365273</c:v>
                </c:pt>
                <c:pt idx="22">
                  <c:v>0.50054174412831487</c:v>
                </c:pt>
                <c:pt idx="23">
                  <c:v>1.3728113086506486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3136"/>
        <c:axId val="407381960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Puno</c:v>
                </c:pt>
                <c:pt idx="1">
                  <c:v>Junín</c:v>
                </c:pt>
                <c:pt idx="2">
                  <c:v>San Martín</c:v>
                </c:pt>
                <c:pt idx="3">
                  <c:v>Tacna</c:v>
                </c:pt>
                <c:pt idx="4">
                  <c:v>Pasco</c:v>
                </c:pt>
                <c:pt idx="5">
                  <c:v>Ucayali</c:v>
                </c:pt>
                <c:pt idx="6">
                  <c:v>Huancavelica</c:v>
                </c:pt>
                <c:pt idx="7">
                  <c:v>Madre de Dios</c:v>
                </c:pt>
                <c:pt idx="8">
                  <c:v>Ancash</c:v>
                </c:pt>
                <c:pt idx="9">
                  <c:v>Apurímac</c:v>
                </c:pt>
                <c:pt idx="10">
                  <c:v>Ayacucho</c:v>
                </c:pt>
                <c:pt idx="11">
                  <c:v>Lima</c:v>
                </c:pt>
                <c:pt idx="12">
                  <c:v>Piura</c:v>
                </c:pt>
                <c:pt idx="13">
                  <c:v>Moquegua</c:v>
                </c:pt>
                <c:pt idx="14">
                  <c:v>Ica</c:v>
                </c:pt>
                <c:pt idx="15">
                  <c:v>Cusco</c:v>
                </c:pt>
                <c:pt idx="16">
                  <c:v>Tumbes</c:v>
                </c:pt>
                <c:pt idx="17">
                  <c:v>La Libertad</c:v>
                </c:pt>
                <c:pt idx="18">
                  <c:v>Lambayeque</c:v>
                </c:pt>
                <c:pt idx="19">
                  <c:v>Huánuco</c:v>
                </c:pt>
                <c:pt idx="20">
                  <c:v>Cajamarca</c:v>
                </c:pt>
                <c:pt idx="21">
                  <c:v>Arequipa</c:v>
                </c:pt>
                <c:pt idx="22">
                  <c:v>Loreto</c:v>
                </c:pt>
                <c:pt idx="23">
                  <c:v>Provincia Constitucional del Callao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0.95974662721556869</c:v>
                </c:pt>
                <c:pt idx="1">
                  <c:v>0.90292568410693097</c:v>
                </c:pt>
                <c:pt idx="2">
                  <c:v>0.8759256093252793</c:v>
                </c:pt>
                <c:pt idx="3">
                  <c:v>0.81844196101537625</c:v>
                </c:pt>
                <c:pt idx="4">
                  <c:v>0.8073705348068908</c:v>
                </c:pt>
                <c:pt idx="5">
                  <c:v>0.78554331196104821</c:v>
                </c:pt>
                <c:pt idx="6">
                  <c:v>0.78332023436516518</c:v>
                </c:pt>
                <c:pt idx="7">
                  <c:v>0.76060613992792037</c:v>
                </c:pt>
                <c:pt idx="8">
                  <c:v>0.75523174611593968</c:v>
                </c:pt>
                <c:pt idx="9">
                  <c:v>0.75290677687810625</c:v>
                </c:pt>
                <c:pt idx="10">
                  <c:v>0.74714457675128298</c:v>
                </c:pt>
                <c:pt idx="11">
                  <c:v>0.74023903714547235</c:v>
                </c:pt>
                <c:pt idx="12">
                  <c:v>0.74019242152566467</c:v>
                </c:pt>
                <c:pt idx="13">
                  <c:v>0.74001825126593868</c:v>
                </c:pt>
                <c:pt idx="14">
                  <c:v>0.72812061447221965</c:v>
                </c:pt>
                <c:pt idx="15">
                  <c:v>0.72394518804560892</c:v>
                </c:pt>
                <c:pt idx="16">
                  <c:v>0.72073273965633966</c:v>
                </c:pt>
                <c:pt idx="17">
                  <c:v>0.71688359573783322</c:v>
                </c:pt>
                <c:pt idx="18">
                  <c:v>0.71598888094943636</c:v>
                </c:pt>
                <c:pt idx="19">
                  <c:v>0.71124408782710158</c:v>
                </c:pt>
                <c:pt idx="20">
                  <c:v>0.71118145022152668</c:v>
                </c:pt>
                <c:pt idx="21">
                  <c:v>0.70850663575973039</c:v>
                </c:pt>
                <c:pt idx="22">
                  <c:v>0.70219442938773868</c:v>
                </c:pt>
                <c:pt idx="23">
                  <c:v>0.69988544805486097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2744"/>
        <c:axId val="407382352"/>
      </c:lineChart>
      <c:catAx>
        <c:axId val="4073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81960"/>
        <c:crosses val="autoZero"/>
        <c:auto val="1"/>
        <c:lblAlgn val="ctr"/>
        <c:lblOffset val="100"/>
        <c:noMultiLvlLbl val="0"/>
      </c:catAx>
      <c:valAx>
        <c:axId val="4073819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831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2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82744"/>
        <c:crosses val="max"/>
        <c:crossBetween val="between"/>
      </c:valAx>
      <c:catAx>
        <c:axId val="407382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2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Provincia Constitucional del Callao</c:v>
                </c:pt>
                <c:pt idx="1">
                  <c:v>Pasco</c:v>
                </c:pt>
                <c:pt idx="2">
                  <c:v>Ayacucho</c:v>
                </c:pt>
                <c:pt idx="3">
                  <c:v>Huánuco</c:v>
                </c:pt>
                <c:pt idx="4">
                  <c:v>Apurímac</c:v>
                </c:pt>
                <c:pt idx="5">
                  <c:v>Loreto</c:v>
                </c:pt>
                <c:pt idx="6">
                  <c:v>Ucayali</c:v>
                </c:pt>
                <c:pt idx="7">
                  <c:v>Moquegua</c:v>
                </c:pt>
                <c:pt idx="8">
                  <c:v>Piura</c:v>
                </c:pt>
                <c:pt idx="9">
                  <c:v>Cusco</c:v>
                </c:pt>
                <c:pt idx="10">
                  <c:v>Puno</c:v>
                </c:pt>
                <c:pt idx="11">
                  <c:v>Cajamarca</c:v>
                </c:pt>
                <c:pt idx="12">
                  <c:v>Huancavelica</c:v>
                </c:pt>
                <c:pt idx="13">
                  <c:v>Tumbes</c:v>
                </c:pt>
                <c:pt idx="14">
                  <c:v>San Martín</c:v>
                </c:pt>
                <c:pt idx="15">
                  <c:v>Ancash</c:v>
                </c:pt>
                <c:pt idx="16">
                  <c:v>La Libertad</c:v>
                </c:pt>
                <c:pt idx="17">
                  <c:v>Lima</c:v>
                </c:pt>
                <c:pt idx="18">
                  <c:v>Amazonas</c:v>
                </c:pt>
                <c:pt idx="19">
                  <c:v>Lambayeque</c:v>
                </c:pt>
                <c:pt idx="20">
                  <c:v>Tacna</c:v>
                </c:pt>
                <c:pt idx="21">
                  <c:v>Arequipa</c:v>
                </c:pt>
                <c:pt idx="22">
                  <c:v>Madre de Dios</c:v>
                </c:pt>
                <c:pt idx="23">
                  <c:v>Junín</c:v>
                </c:pt>
                <c:pt idx="24">
                  <c:v>Ica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123.3613736683258</c:v>
                </c:pt>
                <c:pt idx="1">
                  <c:v>14.399700110230235</c:v>
                </c:pt>
                <c:pt idx="2">
                  <c:v>71.772931403802929</c:v>
                </c:pt>
                <c:pt idx="3">
                  <c:v>26.165355275807194</c:v>
                </c:pt>
                <c:pt idx="4">
                  <c:v>56.386149169704751</c:v>
                </c:pt>
                <c:pt idx="5">
                  <c:v>9.6086341764619903</c:v>
                </c:pt>
                <c:pt idx="6">
                  <c:v>12.21495819643496</c:v>
                </c:pt>
                <c:pt idx="7">
                  <c:v>2.8092810226958744</c:v>
                </c:pt>
                <c:pt idx="8">
                  <c:v>105.1731488485364</c:v>
                </c:pt>
                <c:pt idx="9">
                  <c:v>66.02007600664615</c:v>
                </c:pt>
                <c:pt idx="10">
                  <c:v>16.34910877121542</c:v>
                </c:pt>
                <c:pt idx="11">
                  <c:v>43.427682918873927</c:v>
                </c:pt>
                <c:pt idx="12">
                  <c:v>15.108474306241291</c:v>
                </c:pt>
                <c:pt idx="13">
                  <c:v>52.661870948717635</c:v>
                </c:pt>
                <c:pt idx="14">
                  <c:v>27.781269756241361</c:v>
                </c:pt>
                <c:pt idx="15">
                  <c:v>17.643330619059608</c:v>
                </c:pt>
                <c:pt idx="16">
                  <c:v>43.431257816939379</c:v>
                </c:pt>
                <c:pt idx="17">
                  <c:v>301.85793127535914</c:v>
                </c:pt>
                <c:pt idx="18">
                  <c:v>17.692644985165963</c:v>
                </c:pt>
                <c:pt idx="19">
                  <c:v>33.505309108568611</c:v>
                </c:pt>
                <c:pt idx="20">
                  <c:v>6.6213703582353585</c:v>
                </c:pt>
                <c:pt idx="21">
                  <c:v>10.785207266577748</c:v>
                </c:pt>
                <c:pt idx="22">
                  <c:v>5.5098140401669475</c:v>
                </c:pt>
                <c:pt idx="23">
                  <c:v>26.186252119164372</c:v>
                </c:pt>
                <c:pt idx="24">
                  <c:v>12.461836441428563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7256"/>
        <c:axId val="407385488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Provincia Constitucional del Callao</c:v>
                </c:pt>
                <c:pt idx="1">
                  <c:v>Pasco</c:v>
                </c:pt>
                <c:pt idx="2">
                  <c:v>Ayacucho</c:v>
                </c:pt>
                <c:pt idx="3">
                  <c:v>Huánuco</c:v>
                </c:pt>
                <c:pt idx="4">
                  <c:v>Apurímac</c:v>
                </c:pt>
                <c:pt idx="5">
                  <c:v>Loreto</c:v>
                </c:pt>
                <c:pt idx="6">
                  <c:v>Ucayali</c:v>
                </c:pt>
                <c:pt idx="7">
                  <c:v>Moquegua</c:v>
                </c:pt>
                <c:pt idx="8">
                  <c:v>Piura</c:v>
                </c:pt>
                <c:pt idx="9">
                  <c:v>Cusco</c:v>
                </c:pt>
                <c:pt idx="10">
                  <c:v>Puno</c:v>
                </c:pt>
                <c:pt idx="11">
                  <c:v>Cajamarca</c:v>
                </c:pt>
                <c:pt idx="12">
                  <c:v>Huancavelica</c:v>
                </c:pt>
                <c:pt idx="13">
                  <c:v>Tumbes</c:v>
                </c:pt>
                <c:pt idx="14">
                  <c:v>San Martín</c:v>
                </c:pt>
                <c:pt idx="15">
                  <c:v>Ancash</c:v>
                </c:pt>
                <c:pt idx="16">
                  <c:v>La Libertad</c:v>
                </c:pt>
                <c:pt idx="17">
                  <c:v>Lima</c:v>
                </c:pt>
                <c:pt idx="18">
                  <c:v>Amazonas</c:v>
                </c:pt>
                <c:pt idx="19">
                  <c:v>Lambayeque</c:v>
                </c:pt>
                <c:pt idx="20">
                  <c:v>Tacna</c:v>
                </c:pt>
                <c:pt idx="21">
                  <c:v>Arequipa</c:v>
                </c:pt>
                <c:pt idx="22">
                  <c:v>Madre de Dios</c:v>
                </c:pt>
                <c:pt idx="23">
                  <c:v>Junín</c:v>
                </c:pt>
                <c:pt idx="24">
                  <c:v>Ica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0.91136432482005869</c:v>
                </c:pt>
                <c:pt idx="1">
                  <c:v>0.6683480352957416</c:v>
                </c:pt>
                <c:pt idx="2">
                  <c:v>0.66043329172754783</c:v>
                </c:pt>
                <c:pt idx="3">
                  <c:v>0.6304391419640325</c:v>
                </c:pt>
                <c:pt idx="4">
                  <c:v>0.61558059748392913</c:v>
                </c:pt>
                <c:pt idx="5">
                  <c:v>0.60923320345682719</c:v>
                </c:pt>
                <c:pt idx="6">
                  <c:v>0.58342640149555203</c:v>
                </c:pt>
                <c:pt idx="7">
                  <c:v>0.56960996320226953</c:v>
                </c:pt>
                <c:pt idx="8">
                  <c:v>0.55211671308904953</c:v>
                </c:pt>
                <c:pt idx="9">
                  <c:v>0.54265460430637724</c:v>
                </c:pt>
                <c:pt idx="10">
                  <c:v>0.52587741869646054</c:v>
                </c:pt>
                <c:pt idx="11">
                  <c:v>0.50896500585568294</c:v>
                </c:pt>
                <c:pt idx="12">
                  <c:v>0.47905809463197158</c:v>
                </c:pt>
                <c:pt idx="13">
                  <c:v>0.45885864499636869</c:v>
                </c:pt>
                <c:pt idx="14">
                  <c:v>0.43298411632248002</c:v>
                </c:pt>
                <c:pt idx="15">
                  <c:v>0.40818106536337745</c:v>
                </c:pt>
                <c:pt idx="16">
                  <c:v>0.39949815559572371</c:v>
                </c:pt>
                <c:pt idx="17">
                  <c:v>0.38369765763146862</c:v>
                </c:pt>
                <c:pt idx="18">
                  <c:v>0.38359419263132627</c:v>
                </c:pt>
                <c:pt idx="19">
                  <c:v>0.36176328642980832</c:v>
                </c:pt>
                <c:pt idx="20">
                  <c:v>0.35594040545023131</c:v>
                </c:pt>
                <c:pt idx="21">
                  <c:v>0.32082976812820668</c:v>
                </c:pt>
                <c:pt idx="22">
                  <c:v>0.29696701502272349</c:v>
                </c:pt>
                <c:pt idx="23">
                  <c:v>0.26631736082386692</c:v>
                </c:pt>
                <c:pt idx="24">
                  <c:v>0.22462484511422584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6272"/>
        <c:axId val="407384312"/>
      </c:lineChart>
      <c:catAx>
        <c:axId val="40737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85488"/>
        <c:crosses val="autoZero"/>
        <c:auto val="1"/>
        <c:lblAlgn val="ctr"/>
        <c:lblOffset val="100"/>
        <c:noMultiLvlLbl val="0"/>
      </c:catAx>
      <c:valAx>
        <c:axId val="4073854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77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4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86272"/>
        <c:crosses val="max"/>
        <c:crossBetween val="between"/>
      </c:valAx>
      <c:catAx>
        <c:axId val="407386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4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Cusco</c:v>
                </c:pt>
                <c:pt idx="3">
                  <c:v>San Martín</c:v>
                </c:pt>
                <c:pt idx="4">
                  <c:v>Ucayali</c:v>
                </c:pt>
                <c:pt idx="5">
                  <c:v>Ayacucho</c:v>
                </c:pt>
                <c:pt idx="6">
                  <c:v>Puno</c:v>
                </c:pt>
                <c:pt idx="7">
                  <c:v>Huánuco</c:v>
                </c:pt>
                <c:pt idx="8">
                  <c:v>Lima</c:v>
                </c:pt>
                <c:pt idx="9">
                  <c:v>La Libertad</c:v>
                </c:pt>
                <c:pt idx="10">
                  <c:v>Pasco</c:v>
                </c:pt>
                <c:pt idx="11">
                  <c:v>Junín</c:v>
                </c:pt>
                <c:pt idx="12">
                  <c:v>Cajamarca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Dpto'!$O$7:$O$21</c:f>
              <c:numCache>
                <c:formatCode>#,##0.0</c:formatCode>
                <c:ptCount val="15"/>
                <c:pt idx="0">
                  <c:v>1.6199999954551458E-3</c:v>
                </c:pt>
                <c:pt idx="1">
                  <c:v>0.4500195843933153</c:v>
                </c:pt>
                <c:pt idx="2">
                  <c:v>0.35091568429331776</c:v>
                </c:pt>
                <c:pt idx="3">
                  <c:v>23.348215198545425</c:v>
                </c:pt>
                <c:pt idx="4">
                  <c:v>26.454997904097223</c:v>
                </c:pt>
                <c:pt idx="5">
                  <c:v>18.748729927994173</c:v>
                </c:pt>
                <c:pt idx="6">
                  <c:v>15.602287062040151</c:v>
                </c:pt>
                <c:pt idx="7">
                  <c:v>44.512266813320544</c:v>
                </c:pt>
                <c:pt idx="8">
                  <c:v>5.6657120374475127</c:v>
                </c:pt>
                <c:pt idx="9">
                  <c:v>0.28462429276820417</c:v>
                </c:pt>
                <c:pt idx="10">
                  <c:v>10.475548763784245</c:v>
                </c:pt>
                <c:pt idx="11">
                  <c:v>11.011117470031238</c:v>
                </c:pt>
                <c:pt idx="12">
                  <c:v>0.16166000271731615</c:v>
                </c:pt>
                <c:pt idx="13">
                  <c:v>0.2468217395566511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9608"/>
        <c:axId val="407378040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Dpto'!$N$7:$N$21</c:f>
              <c:strCache>
                <c:ptCount val="15"/>
                <c:pt idx="0">
                  <c:v>Huancavelica</c:v>
                </c:pt>
                <c:pt idx="1">
                  <c:v>Ancash</c:v>
                </c:pt>
                <c:pt idx="2">
                  <c:v>Cusco</c:v>
                </c:pt>
                <c:pt idx="3">
                  <c:v>San Martín</c:v>
                </c:pt>
                <c:pt idx="4">
                  <c:v>Ucayali</c:v>
                </c:pt>
                <c:pt idx="5">
                  <c:v>Ayacucho</c:v>
                </c:pt>
                <c:pt idx="6">
                  <c:v>Puno</c:v>
                </c:pt>
                <c:pt idx="7">
                  <c:v>Huánuco</c:v>
                </c:pt>
                <c:pt idx="8">
                  <c:v>Lima</c:v>
                </c:pt>
                <c:pt idx="9">
                  <c:v>La Libertad</c:v>
                </c:pt>
                <c:pt idx="10">
                  <c:v>Pasco</c:v>
                </c:pt>
                <c:pt idx="11">
                  <c:v>Junín</c:v>
                </c:pt>
                <c:pt idx="12">
                  <c:v>Cajamarca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Dpto'!$P$7:$P$21</c:f>
              <c:numCache>
                <c:formatCode>0%</c:formatCode>
                <c:ptCount val="15"/>
                <c:pt idx="0">
                  <c:v>0.99999999719453447</c:v>
                </c:pt>
                <c:pt idx="1">
                  <c:v>0.86165749723001661</c:v>
                </c:pt>
                <c:pt idx="2">
                  <c:v>0.80633199515927789</c:v>
                </c:pt>
                <c:pt idx="3">
                  <c:v>0.79786744308960578</c:v>
                </c:pt>
                <c:pt idx="4">
                  <c:v>0.78880238362643573</c:v>
                </c:pt>
                <c:pt idx="5">
                  <c:v>0.74601750581989468</c:v>
                </c:pt>
                <c:pt idx="6">
                  <c:v>0.73598873715676361</c:v>
                </c:pt>
                <c:pt idx="7">
                  <c:v>0.69331105277045735</c:v>
                </c:pt>
                <c:pt idx="8">
                  <c:v>0.69224292210362548</c:v>
                </c:pt>
                <c:pt idx="9">
                  <c:v>0.52298914930231954</c:v>
                </c:pt>
                <c:pt idx="10">
                  <c:v>0.51822291766847439</c:v>
                </c:pt>
                <c:pt idx="11">
                  <c:v>0.50990487974510657</c:v>
                </c:pt>
                <c:pt idx="12">
                  <c:v>0.4547398107378795</c:v>
                </c:pt>
                <c:pt idx="13">
                  <c:v>0.22109808308063464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0000"/>
        <c:axId val="407384704"/>
      </c:lineChart>
      <c:catAx>
        <c:axId val="407379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78040"/>
        <c:crosses val="autoZero"/>
        <c:auto val="1"/>
        <c:lblAlgn val="ctr"/>
        <c:lblOffset val="100"/>
        <c:noMultiLvlLbl val="0"/>
      </c:catAx>
      <c:valAx>
        <c:axId val="4073780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796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47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80000"/>
        <c:crosses val="max"/>
        <c:crossBetween val="between"/>
      </c:valAx>
      <c:catAx>
        <c:axId val="40738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47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Dpto'!$N$7:$N$31</c:f>
              <c:strCache>
                <c:ptCount val="25"/>
                <c:pt idx="0">
                  <c:v>Loreto</c:v>
                </c:pt>
                <c:pt idx="1">
                  <c:v>Ica</c:v>
                </c:pt>
                <c:pt idx="2">
                  <c:v>Moquegua</c:v>
                </c:pt>
                <c:pt idx="3">
                  <c:v>Tacna</c:v>
                </c:pt>
                <c:pt idx="4">
                  <c:v>Arequipa</c:v>
                </c:pt>
                <c:pt idx="5">
                  <c:v>San Martín</c:v>
                </c:pt>
                <c:pt idx="6">
                  <c:v>Junín</c:v>
                </c:pt>
                <c:pt idx="7">
                  <c:v>La Libertad</c:v>
                </c:pt>
                <c:pt idx="8">
                  <c:v>Piura</c:v>
                </c:pt>
                <c:pt idx="9">
                  <c:v>Lambayeque</c:v>
                </c:pt>
                <c:pt idx="10">
                  <c:v>Huancavelica</c:v>
                </c:pt>
                <c:pt idx="11">
                  <c:v>Cusco</c:v>
                </c:pt>
                <c:pt idx="12">
                  <c:v>Tumbes</c:v>
                </c:pt>
                <c:pt idx="13">
                  <c:v>Lima</c:v>
                </c:pt>
                <c:pt idx="14">
                  <c:v>Huánuco</c:v>
                </c:pt>
                <c:pt idx="15">
                  <c:v>Pasco</c:v>
                </c:pt>
                <c:pt idx="16">
                  <c:v>Ucayali</c:v>
                </c:pt>
                <c:pt idx="17">
                  <c:v>Ayacucho</c:v>
                </c:pt>
                <c:pt idx="18">
                  <c:v>Amazonas</c:v>
                </c:pt>
                <c:pt idx="19">
                  <c:v>Ancash</c:v>
                </c:pt>
                <c:pt idx="20">
                  <c:v>Apurímac</c:v>
                </c:pt>
                <c:pt idx="21">
                  <c:v>Cajamarca</c:v>
                </c:pt>
                <c:pt idx="22">
                  <c:v>Puno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3.8665947614555347</c:v>
                </c:pt>
                <c:pt idx="1">
                  <c:v>2.5990573759138194</c:v>
                </c:pt>
                <c:pt idx="2">
                  <c:v>1.5609204378567949</c:v>
                </c:pt>
                <c:pt idx="3">
                  <c:v>2.0344320014855817</c:v>
                </c:pt>
                <c:pt idx="4">
                  <c:v>3.2133739785284661</c:v>
                </c:pt>
                <c:pt idx="5">
                  <c:v>2.5364359507227388</c:v>
                </c:pt>
                <c:pt idx="6">
                  <c:v>3.3872997787871282</c:v>
                </c:pt>
                <c:pt idx="7">
                  <c:v>4.8774057599785579</c:v>
                </c:pt>
                <c:pt idx="8">
                  <c:v>3.8693511489272838</c:v>
                </c:pt>
                <c:pt idx="9">
                  <c:v>4.7326527241186636</c:v>
                </c:pt>
                <c:pt idx="10">
                  <c:v>4.3351810126512387</c:v>
                </c:pt>
                <c:pt idx="11">
                  <c:v>7.4880806458358995</c:v>
                </c:pt>
                <c:pt idx="12">
                  <c:v>6.6199278280647034E-2</c:v>
                </c:pt>
                <c:pt idx="13">
                  <c:v>18.227619668726508</c:v>
                </c:pt>
                <c:pt idx="14">
                  <c:v>4.6371494163087492</c:v>
                </c:pt>
                <c:pt idx="15">
                  <c:v>2.7526359398673668</c:v>
                </c:pt>
                <c:pt idx="16">
                  <c:v>1.118771703753362</c:v>
                </c:pt>
                <c:pt idx="17">
                  <c:v>3.1196729467741431</c:v>
                </c:pt>
                <c:pt idx="18">
                  <c:v>1.3288306358620863</c:v>
                </c:pt>
                <c:pt idx="19">
                  <c:v>4.7916743449757284</c:v>
                </c:pt>
                <c:pt idx="20">
                  <c:v>2.4843358982235371</c:v>
                </c:pt>
                <c:pt idx="21">
                  <c:v>2.3078677386678494</c:v>
                </c:pt>
                <c:pt idx="22">
                  <c:v>3.2431312329441155</c:v>
                </c:pt>
                <c:pt idx="23">
                  <c:v>0.19416935534889829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83528"/>
        <c:axId val="407377648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Loreto</c:v>
                </c:pt>
                <c:pt idx="1">
                  <c:v>Ica</c:v>
                </c:pt>
                <c:pt idx="2">
                  <c:v>Moquegua</c:v>
                </c:pt>
                <c:pt idx="3">
                  <c:v>Tacna</c:v>
                </c:pt>
                <c:pt idx="4">
                  <c:v>Arequipa</c:v>
                </c:pt>
                <c:pt idx="5">
                  <c:v>San Martín</c:v>
                </c:pt>
                <c:pt idx="6">
                  <c:v>Junín</c:v>
                </c:pt>
                <c:pt idx="7">
                  <c:v>La Libertad</c:v>
                </c:pt>
                <c:pt idx="8">
                  <c:v>Piura</c:v>
                </c:pt>
                <c:pt idx="9">
                  <c:v>Lambayeque</c:v>
                </c:pt>
                <c:pt idx="10">
                  <c:v>Huancavelica</c:v>
                </c:pt>
                <c:pt idx="11">
                  <c:v>Cusco</c:v>
                </c:pt>
                <c:pt idx="12">
                  <c:v>Tumbes</c:v>
                </c:pt>
                <c:pt idx="13">
                  <c:v>Lima</c:v>
                </c:pt>
                <c:pt idx="14">
                  <c:v>Huánuco</c:v>
                </c:pt>
                <c:pt idx="15">
                  <c:v>Pasco</c:v>
                </c:pt>
                <c:pt idx="16">
                  <c:v>Ucayali</c:v>
                </c:pt>
                <c:pt idx="17">
                  <c:v>Ayacucho</c:v>
                </c:pt>
                <c:pt idx="18">
                  <c:v>Amazonas</c:v>
                </c:pt>
                <c:pt idx="19">
                  <c:v>Ancash</c:v>
                </c:pt>
                <c:pt idx="20">
                  <c:v>Apurímac</c:v>
                </c:pt>
                <c:pt idx="21">
                  <c:v>Cajamarca</c:v>
                </c:pt>
                <c:pt idx="22">
                  <c:v>Puno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0.67537546242924751</c:v>
                </c:pt>
                <c:pt idx="1">
                  <c:v>0.66454141924755317</c:v>
                </c:pt>
                <c:pt idx="2">
                  <c:v>0.65451651484972617</c:v>
                </c:pt>
                <c:pt idx="3">
                  <c:v>0.64691503951594764</c:v>
                </c:pt>
                <c:pt idx="4">
                  <c:v>0.623419487367178</c:v>
                </c:pt>
                <c:pt idx="5">
                  <c:v>0.58853394863295849</c:v>
                </c:pt>
                <c:pt idx="6">
                  <c:v>0.5630633819589197</c:v>
                </c:pt>
                <c:pt idx="7">
                  <c:v>0.56249037145247205</c:v>
                </c:pt>
                <c:pt idx="8">
                  <c:v>0.56232698082045818</c:v>
                </c:pt>
                <c:pt idx="9">
                  <c:v>0.55839090492495669</c:v>
                </c:pt>
                <c:pt idx="10">
                  <c:v>0.55070071518887775</c:v>
                </c:pt>
                <c:pt idx="11">
                  <c:v>0.54607124970471754</c:v>
                </c:pt>
                <c:pt idx="12">
                  <c:v>0.52238530898123525</c:v>
                </c:pt>
                <c:pt idx="13">
                  <c:v>0.51858983833835015</c:v>
                </c:pt>
                <c:pt idx="14">
                  <c:v>0.49846219278124332</c:v>
                </c:pt>
                <c:pt idx="15">
                  <c:v>0.4957240960019087</c:v>
                </c:pt>
                <c:pt idx="16">
                  <c:v>0.48843568436571699</c:v>
                </c:pt>
                <c:pt idx="17">
                  <c:v>0.48754069270450823</c:v>
                </c:pt>
                <c:pt idx="18">
                  <c:v>0.44491809177867581</c:v>
                </c:pt>
                <c:pt idx="19">
                  <c:v>0.44043589801816352</c:v>
                </c:pt>
                <c:pt idx="20">
                  <c:v>0.4249136601573707</c:v>
                </c:pt>
                <c:pt idx="21">
                  <c:v>0.39335641883812245</c:v>
                </c:pt>
                <c:pt idx="22">
                  <c:v>0.37268083458560158</c:v>
                </c:pt>
                <c:pt idx="23">
                  <c:v>0.12480675383664466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87056"/>
        <c:axId val="407386664"/>
      </c:lineChart>
      <c:catAx>
        <c:axId val="407383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77648"/>
        <c:crosses val="autoZero"/>
        <c:auto val="1"/>
        <c:lblAlgn val="ctr"/>
        <c:lblOffset val="100"/>
        <c:noMultiLvlLbl val="0"/>
      </c:catAx>
      <c:valAx>
        <c:axId val="407377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835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6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87056"/>
        <c:crosses val="max"/>
        <c:crossBetween val="between"/>
      </c:valAx>
      <c:catAx>
        <c:axId val="40738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6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Ucayali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89.896295020483123</c:v>
                </c:pt>
                <c:pt idx="1">
                  <c:v>0.27288192146964563</c:v>
                </c:pt>
                <c:pt idx="2">
                  <c:v>7.14707108356534E-2</c:v>
                </c:pt>
                <c:pt idx="3">
                  <c:v>0.8000000026226044</c:v>
                </c:pt>
                <c:pt idx="4">
                  <c:v>0.13472724811044931</c:v>
                </c:pt>
                <c:pt idx="5">
                  <c:v>5.7015000008996584E-2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5688"/>
        <c:axId val="407376080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Ucayali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0.64461201301621474</c:v>
                </c:pt>
                <c:pt idx="1">
                  <c:v>0.54266738285273353</c:v>
                </c:pt>
                <c:pt idx="2">
                  <c:v>0.44117722738057652</c:v>
                </c:pt>
                <c:pt idx="3">
                  <c:v>0.39696008101092051</c:v>
                </c:pt>
                <c:pt idx="4">
                  <c:v>0.22905629549673112</c:v>
                </c:pt>
                <c:pt idx="5">
                  <c:v>0.22204523861245223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6472"/>
        <c:axId val="407380392"/>
      </c:lineChart>
      <c:catAx>
        <c:axId val="40737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76080"/>
        <c:crosses val="autoZero"/>
        <c:auto val="1"/>
        <c:lblAlgn val="ctr"/>
        <c:lblOffset val="100"/>
        <c:noMultiLvlLbl val="0"/>
      </c:catAx>
      <c:valAx>
        <c:axId val="407376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756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0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76472"/>
        <c:crosses val="max"/>
        <c:crossBetween val="between"/>
      </c:valAx>
      <c:catAx>
        <c:axId val="4073764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03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Cajamarca</c:v>
                </c:pt>
                <c:pt idx="3">
                  <c:v>San Martín</c:v>
                </c:pt>
                <c:pt idx="4">
                  <c:v>Piura</c:v>
                </c:pt>
                <c:pt idx="5">
                  <c:v>Pasco</c:v>
                </c:pt>
                <c:pt idx="6">
                  <c:v>La Libertad</c:v>
                </c:pt>
                <c:pt idx="7">
                  <c:v>Junín</c:v>
                </c:pt>
                <c:pt idx="8">
                  <c:v>Puno</c:v>
                </c:pt>
                <c:pt idx="9">
                  <c:v>Arequipa</c:v>
                </c:pt>
                <c:pt idx="10">
                  <c:v>Ica</c:v>
                </c:pt>
                <c:pt idx="11">
                  <c:v>Huánuco</c:v>
                </c:pt>
                <c:pt idx="12">
                  <c:v>Loreto</c:v>
                </c:pt>
                <c:pt idx="13">
                  <c:v>Cusco</c:v>
                </c:pt>
                <c:pt idx="14">
                  <c:v>Madre de Dios</c:v>
                </c:pt>
                <c:pt idx="15">
                  <c:v>Amazonas</c:v>
                </c:pt>
                <c:pt idx="16">
                  <c:v>Lambayeque</c:v>
                </c:pt>
                <c:pt idx="17">
                  <c:v>Ayacucho</c:v>
                </c:pt>
                <c:pt idx="18">
                  <c:v>Apurímac</c:v>
                </c:pt>
                <c:pt idx="19">
                  <c:v>Huancavelica</c:v>
                </c:pt>
                <c:pt idx="20">
                  <c:v>Lima</c:v>
                </c:pt>
                <c:pt idx="21">
                  <c:v>Ucayali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0.30916207577072485</c:v>
                </c:pt>
                <c:pt idx="1">
                  <c:v>3.6120251824171326</c:v>
                </c:pt>
                <c:pt idx="2">
                  <c:v>0.81849134906447452</c:v>
                </c:pt>
                <c:pt idx="3">
                  <c:v>2.346251682635506</c:v>
                </c:pt>
                <c:pt idx="4">
                  <c:v>5.4701649253399669</c:v>
                </c:pt>
                <c:pt idx="5">
                  <c:v>0.18244998955656189</c:v>
                </c:pt>
                <c:pt idx="6">
                  <c:v>5.0633062606962209</c:v>
                </c:pt>
                <c:pt idx="7">
                  <c:v>2.6837736260562677</c:v>
                </c:pt>
                <c:pt idx="8">
                  <c:v>2.1861307384286786</c:v>
                </c:pt>
                <c:pt idx="9">
                  <c:v>3.2085039194045337</c:v>
                </c:pt>
                <c:pt idx="10">
                  <c:v>1.881586409412672</c:v>
                </c:pt>
                <c:pt idx="11">
                  <c:v>2.1950597425667024</c:v>
                </c:pt>
                <c:pt idx="12">
                  <c:v>1.933290268634027</c:v>
                </c:pt>
                <c:pt idx="13">
                  <c:v>2.8296696488522124</c:v>
                </c:pt>
                <c:pt idx="14">
                  <c:v>0.10076930247866439</c:v>
                </c:pt>
                <c:pt idx="15">
                  <c:v>1.2793366412371605</c:v>
                </c:pt>
                <c:pt idx="16">
                  <c:v>0.11273943857327293</c:v>
                </c:pt>
                <c:pt idx="17">
                  <c:v>2.2275697558938901</c:v>
                </c:pt>
                <c:pt idx="18">
                  <c:v>0.10690334011485973</c:v>
                </c:pt>
                <c:pt idx="19">
                  <c:v>1.1380001189846207</c:v>
                </c:pt>
                <c:pt idx="20">
                  <c:v>89.050531142320779</c:v>
                </c:pt>
                <c:pt idx="21">
                  <c:v>1.1595451135458896</c:v>
                </c:pt>
                <c:pt idx="22">
                  <c:v>1.2798600100946741E-2</c:v>
                </c:pt>
                <c:pt idx="23">
                  <c:v>1.7303070306218471E-2</c:v>
                </c:pt>
                <c:pt idx="24">
                  <c:v>1.1413300015496206E-2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8432"/>
        <c:axId val="407378824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Provincia Constitucional del Callao</c:v>
                </c:pt>
                <c:pt idx="1">
                  <c:v>Ancash</c:v>
                </c:pt>
                <c:pt idx="2">
                  <c:v>Cajamarca</c:v>
                </c:pt>
                <c:pt idx="3">
                  <c:v>San Martín</c:v>
                </c:pt>
                <c:pt idx="4">
                  <c:v>Piura</c:v>
                </c:pt>
                <c:pt idx="5">
                  <c:v>Pasco</c:v>
                </c:pt>
                <c:pt idx="6">
                  <c:v>La Libertad</c:v>
                </c:pt>
                <c:pt idx="7">
                  <c:v>Junín</c:v>
                </c:pt>
                <c:pt idx="8">
                  <c:v>Puno</c:v>
                </c:pt>
                <c:pt idx="9">
                  <c:v>Arequipa</c:v>
                </c:pt>
                <c:pt idx="10">
                  <c:v>Ica</c:v>
                </c:pt>
                <c:pt idx="11">
                  <c:v>Huánuco</c:v>
                </c:pt>
                <c:pt idx="12">
                  <c:v>Loreto</c:v>
                </c:pt>
                <c:pt idx="13">
                  <c:v>Cusco</c:v>
                </c:pt>
                <c:pt idx="14">
                  <c:v>Madre de Dios</c:v>
                </c:pt>
                <c:pt idx="15">
                  <c:v>Amazonas</c:v>
                </c:pt>
                <c:pt idx="16">
                  <c:v>Lambayeque</c:v>
                </c:pt>
                <c:pt idx="17">
                  <c:v>Ayacucho</c:v>
                </c:pt>
                <c:pt idx="18">
                  <c:v>Apurímac</c:v>
                </c:pt>
                <c:pt idx="19">
                  <c:v>Huancavelica</c:v>
                </c:pt>
                <c:pt idx="20">
                  <c:v>Lima</c:v>
                </c:pt>
                <c:pt idx="21">
                  <c:v>Ucayali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0.74464946545993482</c:v>
                </c:pt>
                <c:pt idx="1">
                  <c:v>0.72627272927591247</c:v>
                </c:pt>
                <c:pt idx="2">
                  <c:v>0.72529975893782961</c:v>
                </c:pt>
                <c:pt idx="3">
                  <c:v>0.72291298448938912</c:v>
                </c:pt>
                <c:pt idx="4">
                  <c:v>0.72278654290520084</c:v>
                </c:pt>
                <c:pt idx="5">
                  <c:v>0.72250554227147468</c:v>
                </c:pt>
                <c:pt idx="6">
                  <c:v>0.71834364779544013</c:v>
                </c:pt>
                <c:pt idx="7">
                  <c:v>0.7114335816641072</c:v>
                </c:pt>
                <c:pt idx="8">
                  <c:v>0.70244512063714915</c:v>
                </c:pt>
                <c:pt idx="9">
                  <c:v>0.70236488153712628</c:v>
                </c:pt>
                <c:pt idx="10">
                  <c:v>0.70062806360832497</c:v>
                </c:pt>
                <c:pt idx="11">
                  <c:v>0.69940262208838244</c:v>
                </c:pt>
                <c:pt idx="12">
                  <c:v>0.69826239622771979</c:v>
                </c:pt>
                <c:pt idx="13">
                  <c:v>0.6977277185220776</c:v>
                </c:pt>
                <c:pt idx="14">
                  <c:v>0.69466367814220398</c:v>
                </c:pt>
                <c:pt idx="15">
                  <c:v>0.69319210957093569</c:v>
                </c:pt>
                <c:pt idx="16">
                  <c:v>0.69018793587399097</c:v>
                </c:pt>
                <c:pt idx="17">
                  <c:v>0.68522307146703276</c:v>
                </c:pt>
                <c:pt idx="18">
                  <c:v>0.68143383551032455</c:v>
                </c:pt>
                <c:pt idx="19">
                  <c:v>0.67258962284429769</c:v>
                </c:pt>
                <c:pt idx="20">
                  <c:v>0.65377549825652048</c:v>
                </c:pt>
                <c:pt idx="21">
                  <c:v>0.63748117788188008</c:v>
                </c:pt>
                <c:pt idx="22">
                  <c:v>0.51763802228298239</c:v>
                </c:pt>
                <c:pt idx="23">
                  <c:v>0.4366264681475302</c:v>
                </c:pt>
                <c:pt idx="24">
                  <c:v>0.38606704378771461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379216"/>
        <c:axId val="407381176"/>
      </c:lineChart>
      <c:catAx>
        <c:axId val="40737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7378824"/>
        <c:crosses val="autoZero"/>
        <c:auto val="1"/>
        <c:lblAlgn val="ctr"/>
        <c:lblOffset val="100"/>
        <c:noMultiLvlLbl val="0"/>
      </c:catAx>
      <c:valAx>
        <c:axId val="4073788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7378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7381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7379216"/>
        <c:crosses val="max"/>
        <c:crossBetween val="between"/>
      </c:valAx>
      <c:catAx>
        <c:axId val="40737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7381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Dpto'!$O$7:$O$9</c:f>
              <c:numCache>
                <c:formatCode>#,##0.0</c:formatCode>
                <c:ptCount val="3"/>
                <c:pt idx="0">
                  <c:v>50.449533988961392</c:v>
                </c:pt>
                <c:pt idx="1">
                  <c:v>3.8E-3</c:v>
                </c:pt>
                <c:pt idx="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28936"/>
        <c:axId val="402829328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Dpto'!$N$7:$N$9</c:f>
              <c:strCache>
                <c:ptCount val="3"/>
                <c:pt idx="0">
                  <c:v>Lima</c:v>
                </c:pt>
                <c:pt idx="1">
                  <c:v>Amazonas</c:v>
                </c:pt>
                <c:pt idx="2">
                  <c:v>Ayacucho</c:v>
                </c:pt>
              </c:strCache>
            </c:strRef>
          </c:cat>
          <c:val>
            <c:numRef>
              <c:f>'LCVF Dpto'!$P$7:$P$9</c:f>
              <c:numCache>
                <c:formatCode>0%</c:formatCode>
                <c:ptCount val="3"/>
                <c:pt idx="0">
                  <c:v>0.62047202195044138</c:v>
                </c:pt>
                <c:pt idx="1">
                  <c:v>1.3457710914203551E-2</c:v>
                </c:pt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0896"/>
        <c:axId val="402835208"/>
      </c:lineChart>
      <c:catAx>
        <c:axId val="402828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29328"/>
        <c:crosses val="autoZero"/>
        <c:auto val="1"/>
        <c:lblAlgn val="ctr"/>
        <c:lblOffset val="100"/>
        <c:noMultiLvlLbl val="0"/>
      </c:catAx>
      <c:valAx>
        <c:axId val="402829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289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352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30896"/>
        <c:crosses val="max"/>
        <c:crossBetween val="between"/>
      </c:valAx>
      <c:catAx>
        <c:axId val="40283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352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Provincia Constitucional del Callao</c:v>
                </c:pt>
                <c:pt idx="1">
                  <c:v>Moquegua</c:v>
                </c:pt>
                <c:pt idx="2">
                  <c:v>Pasco</c:v>
                </c:pt>
                <c:pt idx="3">
                  <c:v>Madre de Dios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Ica</c:v>
                </c:pt>
                <c:pt idx="8">
                  <c:v>Ayacucho</c:v>
                </c:pt>
                <c:pt idx="9">
                  <c:v>Tumbes</c:v>
                </c:pt>
                <c:pt idx="10">
                  <c:v>Cajamarca</c:v>
                </c:pt>
                <c:pt idx="11">
                  <c:v>Huancavelica</c:v>
                </c:pt>
                <c:pt idx="12">
                  <c:v>Lambayeque</c:v>
                </c:pt>
                <c:pt idx="13">
                  <c:v>La Libertad</c:v>
                </c:pt>
                <c:pt idx="14">
                  <c:v>Cusco</c:v>
                </c:pt>
                <c:pt idx="15">
                  <c:v>Arequipa</c:v>
                </c:pt>
                <c:pt idx="16">
                  <c:v>Amazonas</c:v>
                </c:pt>
                <c:pt idx="17">
                  <c:v>Loreto</c:v>
                </c:pt>
                <c:pt idx="18">
                  <c:v>Ucayali</c:v>
                </c:pt>
                <c:pt idx="19">
                  <c:v>Ancash</c:v>
                </c:pt>
                <c:pt idx="20">
                  <c:v>Puno</c:v>
                </c:pt>
                <c:pt idx="21">
                  <c:v>Huánuco</c:v>
                </c:pt>
                <c:pt idx="22">
                  <c:v>Tacna</c:v>
                </c:pt>
                <c:pt idx="23">
                  <c:v>Apurímac</c:v>
                </c:pt>
                <c:pt idx="24">
                  <c:v>Junín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2.6433379650115967</c:v>
                </c:pt>
                <c:pt idx="1">
                  <c:v>37.080257803447594</c:v>
                </c:pt>
                <c:pt idx="2">
                  <c:v>41.241831381459001</c:v>
                </c:pt>
                <c:pt idx="3">
                  <c:v>2.0604343021017613</c:v>
                </c:pt>
                <c:pt idx="4">
                  <c:v>24.995159119429196</c:v>
                </c:pt>
                <c:pt idx="5">
                  <c:v>99.736651467966041</c:v>
                </c:pt>
                <c:pt idx="6">
                  <c:v>239.67164353873341</c:v>
                </c:pt>
                <c:pt idx="7">
                  <c:v>57.437471920402281</c:v>
                </c:pt>
                <c:pt idx="8">
                  <c:v>36.735062424335958</c:v>
                </c:pt>
                <c:pt idx="9">
                  <c:v>23.962796962206674</c:v>
                </c:pt>
                <c:pt idx="10">
                  <c:v>26.558592718309246</c:v>
                </c:pt>
                <c:pt idx="11">
                  <c:v>3.543989887160599</c:v>
                </c:pt>
                <c:pt idx="12">
                  <c:v>55.145504178776477</c:v>
                </c:pt>
                <c:pt idx="13">
                  <c:v>30.247255900845978</c:v>
                </c:pt>
                <c:pt idx="14">
                  <c:v>28.237593711354375</c:v>
                </c:pt>
                <c:pt idx="15">
                  <c:v>71.539435708923946</c:v>
                </c:pt>
                <c:pt idx="16">
                  <c:v>24.129329981125469</c:v>
                </c:pt>
                <c:pt idx="17">
                  <c:v>10.895902512241522</c:v>
                </c:pt>
                <c:pt idx="18">
                  <c:v>2.9545539190765528</c:v>
                </c:pt>
                <c:pt idx="19">
                  <c:v>24.377079141559314</c:v>
                </c:pt>
                <c:pt idx="20">
                  <c:v>43.934757255728364</c:v>
                </c:pt>
                <c:pt idx="21">
                  <c:v>2.6869625919497802</c:v>
                </c:pt>
                <c:pt idx="22">
                  <c:v>7.3848620714762614</c:v>
                </c:pt>
                <c:pt idx="23">
                  <c:v>17.254970556109971</c:v>
                </c:pt>
                <c:pt idx="24">
                  <c:v>6.671536881112754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31288"/>
        <c:axId val="402827760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Provincia Constitucional del Callao</c:v>
                </c:pt>
                <c:pt idx="1">
                  <c:v>Moquegua</c:v>
                </c:pt>
                <c:pt idx="2">
                  <c:v>Pasco</c:v>
                </c:pt>
                <c:pt idx="3">
                  <c:v>Madre de Dios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Ica</c:v>
                </c:pt>
                <c:pt idx="8">
                  <c:v>Ayacucho</c:v>
                </c:pt>
                <c:pt idx="9">
                  <c:v>Tumbes</c:v>
                </c:pt>
                <c:pt idx="10">
                  <c:v>Cajamarca</c:v>
                </c:pt>
                <c:pt idx="11">
                  <c:v>Huancavelica</c:v>
                </c:pt>
                <c:pt idx="12">
                  <c:v>Lambayeque</c:v>
                </c:pt>
                <c:pt idx="13">
                  <c:v>La Libertad</c:v>
                </c:pt>
                <c:pt idx="14">
                  <c:v>Cusco</c:v>
                </c:pt>
                <c:pt idx="15">
                  <c:v>Arequipa</c:v>
                </c:pt>
                <c:pt idx="16">
                  <c:v>Amazonas</c:v>
                </c:pt>
                <c:pt idx="17">
                  <c:v>Loreto</c:v>
                </c:pt>
                <c:pt idx="18">
                  <c:v>Ucayali</c:v>
                </c:pt>
                <c:pt idx="19">
                  <c:v>Ancash</c:v>
                </c:pt>
                <c:pt idx="20">
                  <c:v>Puno</c:v>
                </c:pt>
                <c:pt idx="21">
                  <c:v>Huánuco</c:v>
                </c:pt>
                <c:pt idx="22">
                  <c:v>Tacna</c:v>
                </c:pt>
                <c:pt idx="23">
                  <c:v>Apurímac</c:v>
                </c:pt>
                <c:pt idx="24">
                  <c:v>Junín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0.87597302925024456</c:v>
                </c:pt>
                <c:pt idx="1">
                  <c:v>0.74856679734155651</c:v>
                </c:pt>
                <c:pt idx="2">
                  <c:v>0.73580691894800843</c:v>
                </c:pt>
                <c:pt idx="3">
                  <c:v>0.69981611693492218</c:v>
                </c:pt>
                <c:pt idx="4">
                  <c:v>0.62010391430144518</c:v>
                </c:pt>
                <c:pt idx="5">
                  <c:v>0.57185089286022439</c:v>
                </c:pt>
                <c:pt idx="6">
                  <c:v>0.56742199225988732</c:v>
                </c:pt>
                <c:pt idx="7">
                  <c:v>0.54469194930350817</c:v>
                </c:pt>
                <c:pt idx="8">
                  <c:v>0.5312543853443622</c:v>
                </c:pt>
                <c:pt idx="9">
                  <c:v>0.51729645113897238</c:v>
                </c:pt>
                <c:pt idx="10">
                  <c:v>0.51598953313993567</c:v>
                </c:pt>
                <c:pt idx="11">
                  <c:v>0.44625444095083677</c:v>
                </c:pt>
                <c:pt idx="12">
                  <c:v>0.42774390379971622</c:v>
                </c:pt>
                <c:pt idx="13">
                  <c:v>0.40379582082732285</c:v>
                </c:pt>
                <c:pt idx="14">
                  <c:v>0.38298293436901226</c:v>
                </c:pt>
                <c:pt idx="15">
                  <c:v>0.36523412623335305</c:v>
                </c:pt>
                <c:pt idx="16">
                  <c:v>0.35308820840710237</c:v>
                </c:pt>
                <c:pt idx="17">
                  <c:v>0.32790906750540805</c:v>
                </c:pt>
                <c:pt idx="18">
                  <c:v>0.28539165453302273</c:v>
                </c:pt>
                <c:pt idx="19">
                  <c:v>0.27962442217526884</c:v>
                </c:pt>
                <c:pt idx="20">
                  <c:v>0.23766135978690647</c:v>
                </c:pt>
                <c:pt idx="21">
                  <c:v>0.22738688398197293</c:v>
                </c:pt>
                <c:pt idx="22">
                  <c:v>0.22412352473211389</c:v>
                </c:pt>
                <c:pt idx="23">
                  <c:v>0.21575616583358517</c:v>
                </c:pt>
                <c:pt idx="24">
                  <c:v>0.13155282888311828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7560"/>
        <c:axId val="402826976"/>
      </c:lineChart>
      <c:catAx>
        <c:axId val="402831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27760"/>
        <c:crosses val="autoZero"/>
        <c:auto val="1"/>
        <c:lblAlgn val="ctr"/>
        <c:lblOffset val="100"/>
        <c:noMultiLvlLbl val="0"/>
      </c:catAx>
      <c:valAx>
        <c:axId val="402827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31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26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37560"/>
        <c:crosses val="max"/>
        <c:crossBetween val="between"/>
      </c:valAx>
      <c:catAx>
        <c:axId val="402837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26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Lambayeque</c:v>
                </c:pt>
                <c:pt idx="1">
                  <c:v>Ucayali</c:v>
                </c:pt>
                <c:pt idx="2">
                  <c:v>Tumbes</c:v>
                </c:pt>
                <c:pt idx="3">
                  <c:v>Cusco</c:v>
                </c:pt>
                <c:pt idx="4">
                  <c:v>Loreto</c:v>
                </c:pt>
                <c:pt idx="5">
                  <c:v>Huancavelica</c:v>
                </c:pt>
                <c:pt idx="6">
                  <c:v>Lima</c:v>
                </c:pt>
                <c:pt idx="7">
                  <c:v>Madre de Dios</c:v>
                </c:pt>
                <c:pt idx="8">
                  <c:v>Ayacucho</c:v>
                </c:pt>
                <c:pt idx="9">
                  <c:v>Huánuco</c:v>
                </c:pt>
                <c:pt idx="10">
                  <c:v>Tacna</c:v>
                </c:pt>
                <c:pt idx="11">
                  <c:v>La Libertad</c:v>
                </c:pt>
                <c:pt idx="12">
                  <c:v>Moquegua</c:v>
                </c:pt>
                <c:pt idx="13">
                  <c:v>San Martín</c:v>
                </c:pt>
                <c:pt idx="14">
                  <c:v>Piura</c:v>
                </c:pt>
                <c:pt idx="15">
                  <c:v>Ancash</c:v>
                </c:pt>
                <c:pt idx="16">
                  <c:v>Junín</c:v>
                </c:pt>
                <c:pt idx="17">
                  <c:v>Cajamarca</c:v>
                </c:pt>
                <c:pt idx="18">
                  <c:v>Apurímac</c:v>
                </c:pt>
                <c:pt idx="19">
                  <c:v>Arequipa</c:v>
                </c:pt>
                <c:pt idx="20">
                  <c:v>Pasco</c:v>
                </c:pt>
                <c:pt idx="21">
                  <c:v>Ica</c:v>
                </c:pt>
                <c:pt idx="22">
                  <c:v>Puno</c:v>
                </c:pt>
                <c:pt idx="23">
                  <c:v>Amazonas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22.095643377072701</c:v>
                </c:pt>
                <c:pt idx="1">
                  <c:v>6.7013269823329811</c:v>
                </c:pt>
                <c:pt idx="2">
                  <c:v>11.47447897373657</c:v>
                </c:pt>
                <c:pt idx="3">
                  <c:v>149.21897984313114</c:v>
                </c:pt>
                <c:pt idx="4">
                  <c:v>24.887995165047126</c:v>
                </c:pt>
                <c:pt idx="5">
                  <c:v>68.037871860655045</c:v>
                </c:pt>
                <c:pt idx="6">
                  <c:v>64.887534971249963</c:v>
                </c:pt>
                <c:pt idx="7">
                  <c:v>1.4628279597690779</c:v>
                </c:pt>
                <c:pt idx="8">
                  <c:v>54.509705829052955</c:v>
                </c:pt>
                <c:pt idx="9">
                  <c:v>42.610714341861481</c:v>
                </c:pt>
                <c:pt idx="10">
                  <c:v>5.4122992005363031</c:v>
                </c:pt>
                <c:pt idx="11">
                  <c:v>57.17537938385221</c:v>
                </c:pt>
                <c:pt idx="12">
                  <c:v>6.6936393603483939</c:v>
                </c:pt>
                <c:pt idx="13">
                  <c:v>28.595888461672608</c:v>
                </c:pt>
                <c:pt idx="14">
                  <c:v>68.441051305648728</c:v>
                </c:pt>
                <c:pt idx="15">
                  <c:v>53.583046551434492</c:v>
                </c:pt>
                <c:pt idx="16">
                  <c:v>47.601250375616864</c:v>
                </c:pt>
                <c:pt idx="17">
                  <c:v>71.789610259989928</c:v>
                </c:pt>
                <c:pt idx="18">
                  <c:v>46.32074979692387</c:v>
                </c:pt>
                <c:pt idx="19">
                  <c:v>20.885221658356659</c:v>
                </c:pt>
                <c:pt idx="20">
                  <c:v>5.0024124065616586</c:v>
                </c:pt>
                <c:pt idx="21">
                  <c:v>7.092927094320383</c:v>
                </c:pt>
                <c:pt idx="22">
                  <c:v>71.552260199230759</c:v>
                </c:pt>
                <c:pt idx="23">
                  <c:v>51.185791844051117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32464"/>
        <c:axId val="402837952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Lambayeque</c:v>
                </c:pt>
                <c:pt idx="1">
                  <c:v>Ucayali</c:v>
                </c:pt>
                <c:pt idx="2">
                  <c:v>Tumbes</c:v>
                </c:pt>
                <c:pt idx="3">
                  <c:v>Cusco</c:v>
                </c:pt>
                <c:pt idx="4">
                  <c:v>Loreto</c:v>
                </c:pt>
                <c:pt idx="5">
                  <c:v>Huancavelica</c:v>
                </c:pt>
                <c:pt idx="6">
                  <c:v>Lima</c:v>
                </c:pt>
                <c:pt idx="7">
                  <c:v>Madre de Dios</c:v>
                </c:pt>
                <c:pt idx="8">
                  <c:v>Ayacucho</c:v>
                </c:pt>
                <c:pt idx="9">
                  <c:v>Huánuco</c:v>
                </c:pt>
                <c:pt idx="10">
                  <c:v>Tacna</c:v>
                </c:pt>
                <c:pt idx="11">
                  <c:v>La Libertad</c:v>
                </c:pt>
                <c:pt idx="12">
                  <c:v>Moquegua</c:v>
                </c:pt>
                <c:pt idx="13">
                  <c:v>San Martín</c:v>
                </c:pt>
                <c:pt idx="14">
                  <c:v>Piura</c:v>
                </c:pt>
                <c:pt idx="15">
                  <c:v>Ancash</c:v>
                </c:pt>
                <c:pt idx="16">
                  <c:v>Junín</c:v>
                </c:pt>
                <c:pt idx="17">
                  <c:v>Cajamarca</c:v>
                </c:pt>
                <c:pt idx="18">
                  <c:v>Apurímac</c:v>
                </c:pt>
                <c:pt idx="19">
                  <c:v>Arequipa</c:v>
                </c:pt>
                <c:pt idx="20">
                  <c:v>Pasco</c:v>
                </c:pt>
                <c:pt idx="21">
                  <c:v>Ica</c:v>
                </c:pt>
                <c:pt idx="22">
                  <c:v>Puno</c:v>
                </c:pt>
                <c:pt idx="23">
                  <c:v>Amazonas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0.62582593807918552</c:v>
                </c:pt>
                <c:pt idx="1">
                  <c:v>0.59234521392624673</c:v>
                </c:pt>
                <c:pt idx="2">
                  <c:v>0.58275969605005418</c:v>
                </c:pt>
                <c:pt idx="3">
                  <c:v>0.52696089377166</c:v>
                </c:pt>
                <c:pt idx="4">
                  <c:v>0.51556757645773865</c:v>
                </c:pt>
                <c:pt idx="5">
                  <c:v>0.50090992545525592</c:v>
                </c:pt>
                <c:pt idx="6">
                  <c:v>0.48160392007418057</c:v>
                </c:pt>
                <c:pt idx="7">
                  <c:v>0.43664081927662463</c:v>
                </c:pt>
                <c:pt idx="8">
                  <c:v>0.42205950734397202</c:v>
                </c:pt>
                <c:pt idx="9">
                  <c:v>0.41952724042237838</c:v>
                </c:pt>
                <c:pt idx="10">
                  <c:v>0.40859672604200398</c:v>
                </c:pt>
                <c:pt idx="11">
                  <c:v>0.40853692664037522</c:v>
                </c:pt>
                <c:pt idx="12">
                  <c:v>0.40311921476941165</c:v>
                </c:pt>
                <c:pt idx="13">
                  <c:v>0.32910433830944591</c:v>
                </c:pt>
                <c:pt idx="14">
                  <c:v>0.32547857410715952</c:v>
                </c:pt>
                <c:pt idx="15">
                  <c:v>0.31742243557001609</c:v>
                </c:pt>
                <c:pt idx="16">
                  <c:v>0.3136721028850214</c:v>
                </c:pt>
                <c:pt idx="17">
                  <c:v>0.30735738304523519</c:v>
                </c:pt>
                <c:pt idx="18">
                  <c:v>0.29944816383048017</c:v>
                </c:pt>
                <c:pt idx="19">
                  <c:v>0.2814203406490256</c:v>
                </c:pt>
                <c:pt idx="20">
                  <c:v>0.24211794433748485</c:v>
                </c:pt>
                <c:pt idx="21">
                  <c:v>0.24025199907164771</c:v>
                </c:pt>
                <c:pt idx="22">
                  <c:v>0.22315422016064429</c:v>
                </c:pt>
                <c:pt idx="23">
                  <c:v>0.17360545539183134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0504"/>
        <c:axId val="402831680"/>
      </c:lineChart>
      <c:catAx>
        <c:axId val="40283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37952"/>
        <c:crosses val="autoZero"/>
        <c:auto val="1"/>
        <c:lblAlgn val="ctr"/>
        <c:lblOffset val="100"/>
        <c:noMultiLvlLbl val="0"/>
      </c:catAx>
      <c:valAx>
        <c:axId val="402837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32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31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30504"/>
        <c:crosses val="max"/>
        <c:crossBetween val="between"/>
      </c:valAx>
      <c:catAx>
        <c:axId val="402830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31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Cusco</c:v>
                </c:pt>
                <c:pt idx="3">
                  <c:v>Amazonas</c:v>
                </c:pt>
                <c:pt idx="4">
                  <c:v>Ica</c:v>
                </c:pt>
                <c:pt idx="5">
                  <c:v>Tacna</c:v>
                </c:pt>
                <c:pt idx="6">
                  <c:v>Piura</c:v>
                </c:pt>
                <c:pt idx="7">
                  <c:v>Puno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Lambayeque</c:v>
                </c:pt>
                <c:pt idx="11">
                  <c:v>Ancash</c:v>
                </c:pt>
                <c:pt idx="12">
                  <c:v>Ucayali</c:v>
                </c:pt>
                <c:pt idx="13">
                  <c:v>Moquegua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Cajamarca</c:v>
                </c:pt>
                <c:pt idx="17">
                  <c:v>Arequipa</c:v>
                </c:pt>
                <c:pt idx="18">
                  <c:v>Loreto</c:v>
                </c:pt>
                <c:pt idx="19">
                  <c:v>Lima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Huancavelica</c:v>
                </c:pt>
                <c:pt idx="24">
                  <c:v>Ayacucho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30.965164030355488</c:v>
                </c:pt>
                <c:pt idx="1">
                  <c:v>38.400278083101469</c:v>
                </c:pt>
                <c:pt idx="2">
                  <c:v>35.449754834585683</c:v>
                </c:pt>
                <c:pt idx="3">
                  <c:v>18.819452512136237</c:v>
                </c:pt>
                <c:pt idx="4">
                  <c:v>30.435611185820676</c:v>
                </c:pt>
                <c:pt idx="5">
                  <c:v>15.63032339420003</c:v>
                </c:pt>
                <c:pt idx="6">
                  <c:v>41.214840773495737</c:v>
                </c:pt>
                <c:pt idx="7">
                  <c:v>31.788436081753204</c:v>
                </c:pt>
                <c:pt idx="8">
                  <c:v>13.07774457778358</c:v>
                </c:pt>
                <c:pt idx="9">
                  <c:v>17.455344618004162</c:v>
                </c:pt>
                <c:pt idx="10">
                  <c:v>39.292147338421159</c:v>
                </c:pt>
                <c:pt idx="11">
                  <c:v>70.506161420446404</c:v>
                </c:pt>
                <c:pt idx="12">
                  <c:v>23.404731950515867</c:v>
                </c:pt>
                <c:pt idx="13">
                  <c:v>13.608222671207836</c:v>
                </c:pt>
                <c:pt idx="14">
                  <c:v>37.518553328168416</c:v>
                </c:pt>
                <c:pt idx="15">
                  <c:v>9.2722852620239884</c:v>
                </c:pt>
                <c:pt idx="16">
                  <c:v>33.059066155485887</c:v>
                </c:pt>
                <c:pt idx="17">
                  <c:v>40.397014244954796</c:v>
                </c:pt>
                <c:pt idx="18">
                  <c:v>23.448747234172981</c:v>
                </c:pt>
                <c:pt idx="19">
                  <c:v>338.49293079825969</c:v>
                </c:pt>
                <c:pt idx="20">
                  <c:v>20.754218405039786</c:v>
                </c:pt>
                <c:pt idx="21">
                  <c:v>10.359231447356409</c:v>
                </c:pt>
                <c:pt idx="22">
                  <c:v>29.039519298173985</c:v>
                </c:pt>
                <c:pt idx="23">
                  <c:v>14.145424653714814</c:v>
                </c:pt>
                <c:pt idx="24">
                  <c:v>21.346864669937521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25800"/>
        <c:axId val="402832072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Cusco</c:v>
                </c:pt>
                <c:pt idx="3">
                  <c:v>Amazonas</c:v>
                </c:pt>
                <c:pt idx="4">
                  <c:v>Ica</c:v>
                </c:pt>
                <c:pt idx="5">
                  <c:v>Tacna</c:v>
                </c:pt>
                <c:pt idx="6">
                  <c:v>Piura</c:v>
                </c:pt>
                <c:pt idx="7">
                  <c:v>Puno</c:v>
                </c:pt>
                <c:pt idx="8">
                  <c:v>Tumbes</c:v>
                </c:pt>
                <c:pt idx="9">
                  <c:v>Provincia Constitucional del Callao</c:v>
                </c:pt>
                <c:pt idx="10">
                  <c:v>Lambayeque</c:v>
                </c:pt>
                <c:pt idx="11">
                  <c:v>Ancash</c:v>
                </c:pt>
                <c:pt idx="12">
                  <c:v>Ucayali</c:v>
                </c:pt>
                <c:pt idx="13">
                  <c:v>Moquegua</c:v>
                </c:pt>
                <c:pt idx="14">
                  <c:v>Huánuco</c:v>
                </c:pt>
                <c:pt idx="15">
                  <c:v>Madre de Dios</c:v>
                </c:pt>
                <c:pt idx="16">
                  <c:v>Cajamarca</c:v>
                </c:pt>
                <c:pt idx="17">
                  <c:v>Arequipa</c:v>
                </c:pt>
                <c:pt idx="18">
                  <c:v>Loreto</c:v>
                </c:pt>
                <c:pt idx="19">
                  <c:v>Lima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Huancavelica</c:v>
                </c:pt>
                <c:pt idx="24">
                  <c:v>Ayacucho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0.79486247233123142</c:v>
                </c:pt>
                <c:pt idx="1">
                  <c:v>0.76057293867611075</c:v>
                </c:pt>
                <c:pt idx="2">
                  <c:v>0.73465762799950007</c:v>
                </c:pt>
                <c:pt idx="3">
                  <c:v>0.73114523838441725</c:v>
                </c:pt>
                <c:pt idx="4">
                  <c:v>0.72466695063439002</c:v>
                </c:pt>
                <c:pt idx="5">
                  <c:v>0.71839691845812281</c:v>
                </c:pt>
                <c:pt idx="6">
                  <c:v>0.71409325925058376</c:v>
                </c:pt>
                <c:pt idx="7">
                  <c:v>0.71344109663183808</c:v>
                </c:pt>
                <c:pt idx="8">
                  <c:v>0.70574105919477359</c:v>
                </c:pt>
                <c:pt idx="9">
                  <c:v>0.70561595005801714</c:v>
                </c:pt>
                <c:pt idx="10">
                  <c:v>0.70028308743947865</c:v>
                </c:pt>
                <c:pt idx="11">
                  <c:v>0.69834819744493082</c:v>
                </c:pt>
                <c:pt idx="12">
                  <c:v>0.69394994876529659</c:v>
                </c:pt>
                <c:pt idx="13">
                  <c:v>0.69233920337664701</c:v>
                </c:pt>
                <c:pt idx="14">
                  <c:v>0.67865678023201359</c:v>
                </c:pt>
                <c:pt idx="15">
                  <c:v>0.67259238173462932</c:v>
                </c:pt>
                <c:pt idx="16">
                  <c:v>0.66944114231118734</c:v>
                </c:pt>
                <c:pt idx="17">
                  <c:v>0.65851782315596719</c:v>
                </c:pt>
                <c:pt idx="18">
                  <c:v>0.64723689012841401</c:v>
                </c:pt>
                <c:pt idx="19">
                  <c:v>0.64499921408159744</c:v>
                </c:pt>
                <c:pt idx="20">
                  <c:v>0.62648301872890388</c:v>
                </c:pt>
                <c:pt idx="21">
                  <c:v>0.59382333473257576</c:v>
                </c:pt>
                <c:pt idx="22">
                  <c:v>0.53571265200404461</c:v>
                </c:pt>
                <c:pt idx="23">
                  <c:v>0.4906259492898698</c:v>
                </c:pt>
                <c:pt idx="24">
                  <c:v>0.48367678870149788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27368"/>
        <c:axId val="402826192"/>
      </c:lineChart>
      <c:catAx>
        <c:axId val="402825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32072"/>
        <c:crosses val="autoZero"/>
        <c:auto val="1"/>
        <c:lblAlgn val="ctr"/>
        <c:lblOffset val="100"/>
        <c:noMultiLvlLbl val="0"/>
      </c:catAx>
      <c:valAx>
        <c:axId val="402832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25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26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27368"/>
        <c:crosses val="max"/>
        <c:crossBetween val="between"/>
      </c:valAx>
      <c:catAx>
        <c:axId val="4028273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26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Ica</c:v>
                </c:pt>
                <c:pt idx="1">
                  <c:v>Madre de Dios</c:v>
                </c:pt>
                <c:pt idx="2">
                  <c:v>Amazonas</c:v>
                </c:pt>
                <c:pt idx="3">
                  <c:v>Provincia Constitucional del Callao</c:v>
                </c:pt>
                <c:pt idx="4">
                  <c:v>Ancash</c:v>
                </c:pt>
                <c:pt idx="5">
                  <c:v>Apurímac</c:v>
                </c:pt>
                <c:pt idx="6">
                  <c:v>La Libertad</c:v>
                </c:pt>
                <c:pt idx="7">
                  <c:v>Ayacucho</c:v>
                </c:pt>
                <c:pt idx="8">
                  <c:v>Huancavelica</c:v>
                </c:pt>
                <c:pt idx="9">
                  <c:v>Cajamarca</c:v>
                </c:pt>
                <c:pt idx="10">
                  <c:v>Ucayali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  <c:pt idx="14">
                  <c:v>Loreto</c:v>
                </c:pt>
                <c:pt idx="15">
                  <c:v>Cusco</c:v>
                </c:pt>
                <c:pt idx="16">
                  <c:v>Tumbes</c:v>
                </c:pt>
                <c:pt idx="17">
                  <c:v>Moquegua</c:v>
                </c:pt>
                <c:pt idx="18">
                  <c:v>Junín</c:v>
                </c:pt>
                <c:pt idx="19">
                  <c:v>Huánuco</c:v>
                </c:pt>
                <c:pt idx="20">
                  <c:v>Lima</c:v>
                </c:pt>
                <c:pt idx="21">
                  <c:v>Lambayeque</c:v>
                </c:pt>
                <c:pt idx="22">
                  <c:v>Pasco</c:v>
                </c:pt>
                <c:pt idx="23">
                  <c:v>Tacna</c:v>
                </c:pt>
                <c:pt idx="24">
                  <c:v>Arequipa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2.5923839468252905</c:v>
                </c:pt>
                <c:pt idx="1">
                  <c:v>6.4584093646281726</c:v>
                </c:pt>
                <c:pt idx="2">
                  <c:v>3.2081317710370456</c:v>
                </c:pt>
                <c:pt idx="3">
                  <c:v>4.5379516162445697</c:v>
                </c:pt>
                <c:pt idx="4">
                  <c:v>2.4719506234520412</c:v>
                </c:pt>
                <c:pt idx="5">
                  <c:v>2.4084040587064917</c:v>
                </c:pt>
                <c:pt idx="6">
                  <c:v>6.6680996715722234</c:v>
                </c:pt>
                <c:pt idx="7">
                  <c:v>5.3194507957035322</c:v>
                </c:pt>
                <c:pt idx="8">
                  <c:v>1.1509938891095788</c:v>
                </c:pt>
                <c:pt idx="9">
                  <c:v>9.0226586351380025</c:v>
                </c:pt>
                <c:pt idx="10">
                  <c:v>4.6179879590043891</c:v>
                </c:pt>
                <c:pt idx="11">
                  <c:v>20.945668980389662</c:v>
                </c:pt>
                <c:pt idx="12">
                  <c:v>5.4775763846167678</c:v>
                </c:pt>
                <c:pt idx="13">
                  <c:v>9.8315485499348405</c:v>
                </c:pt>
                <c:pt idx="14">
                  <c:v>24.445476253179201</c:v>
                </c:pt>
                <c:pt idx="15">
                  <c:v>6.2741224924374315</c:v>
                </c:pt>
                <c:pt idx="16">
                  <c:v>9.3182340767265135</c:v>
                </c:pt>
                <c:pt idx="17">
                  <c:v>0.50206499607506305</c:v>
                </c:pt>
                <c:pt idx="18">
                  <c:v>5.2876614987195101</c:v>
                </c:pt>
                <c:pt idx="19">
                  <c:v>5.1339120578027755</c:v>
                </c:pt>
                <c:pt idx="20">
                  <c:v>44.978177151947001</c:v>
                </c:pt>
                <c:pt idx="21">
                  <c:v>6.2861819901884077</c:v>
                </c:pt>
                <c:pt idx="22">
                  <c:v>0.96446298410517484</c:v>
                </c:pt>
                <c:pt idx="23">
                  <c:v>0.73454651327429921</c:v>
                </c:pt>
                <c:pt idx="24">
                  <c:v>7.4984896768076199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77424"/>
        <c:axId val="404179384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Ica</c:v>
                </c:pt>
                <c:pt idx="1">
                  <c:v>Madre de Dios</c:v>
                </c:pt>
                <c:pt idx="2">
                  <c:v>Amazonas</c:v>
                </c:pt>
                <c:pt idx="3">
                  <c:v>Provincia Constitucional del Callao</c:v>
                </c:pt>
                <c:pt idx="4">
                  <c:v>Ancash</c:v>
                </c:pt>
                <c:pt idx="5">
                  <c:v>Apurímac</c:v>
                </c:pt>
                <c:pt idx="6">
                  <c:v>La Libertad</c:v>
                </c:pt>
                <c:pt idx="7">
                  <c:v>Ayacucho</c:v>
                </c:pt>
                <c:pt idx="8">
                  <c:v>Huancavelica</c:v>
                </c:pt>
                <c:pt idx="9">
                  <c:v>Cajamarca</c:v>
                </c:pt>
                <c:pt idx="10">
                  <c:v>Ucayali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  <c:pt idx="14">
                  <c:v>Loreto</c:v>
                </c:pt>
                <c:pt idx="15">
                  <c:v>Cusco</c:v>
                </c:pt>
                <c:pt idx="16">
                  <c:v>Tumbes</c:v>
                </c:pt>
                <c:pt idx="17">
                  <c:v>Moquegua</c:v>
                </c:pt>
                <c:pt idx="18">
                  <c:v>Junín</c:v>
                </c:pt>
                <c:pt idx="19">
                  <c:v>Huánuco</c:v>
                </c:pt>
                <c:pt idx="20">
                  <c:v>Lima</c:v>
                </c:pt>
                <c:pt idx="21">
                  <c:v>Lambayeque</c:v>
                </c:pt>
                <c:pt idx="22">
                  <c:v>Pasco</c:v>
                </c:pt>
                <c:pt idx="23">
                  <c:v>Tacna</c:v>
                </c:pt>
                <c:pt idx="24">
                  <c:v>Arequipa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0.74363356538568293</c:v>
                </c:pt>
                <c:pt idx="1">
                  <c:v>0.74133317469504845</c:v>
                </c:pt>
                <c:pt idx="2">
                  <c:v>0.73304230015867744</c:v>
                </c:pt>
                <c:pt idx="3">
                  <c:v>0.72630386237476496</c:v>
                </c:pt>
                <c:pt idx="4">
                  <c:v>0.71348164449606366</c:v>
                </c:pt>
                <c:pt idx="5">
                  <c:v>0.70720596522894941</c:v>
                </c:pt>
                <c:pt idx="6">
                  <c:v>0.69519368241990331</c:v>
                </c:pt>
                <c:pt idx="7">
                  <c:v>0.69203129497412841</c:v>
                </c:pt>
                <c:pt idx="8">
                  <c:v>0.68839182747743344</c:v>
                </c:pt>
                <c:pt idx="9">
                  <c:v>0.68250246011528792</c:v>
                </c:pt>
                <c:pt idx="10">
                  <c:v>0.67704759548578852</c:v>
                </c:pt>
                <c:pt idx="11">
                  <c:v>0.67620310124019545</c:v>
                </c:pt>
                <c:pt idx="12">
                  <c:v>0.67124167311859717</c:v>
                </c:pt>
                <c:pt idx="13">
                  <c:v>0.66996297520933501</c:v>
                </c:pt>
                <c:pt idx="14">
                  <c:v>0.66390341894444982</c:v>
                </c:pt>
                <c:pt idx="15">
                  <c:v>0.6580971475116234</c:v>
                </c:pt>
                <c:pt idx="16">
                  <c:v>0.6546884737553671</c:v>
                </c:pt>
                <c:pt idx="17">
                  <c:v>0.6517929073795774</c:v>
                </c:pt>
                <c:pt idx="18">
                  <c:v>0.64677670387210284</c:v>
                </c:pt>
                <c:pt idx="19">
                  <c:v>0.6427647794677801</c:v>
                </c:pt>
                <c:pt idx="20">
                  <c:v>0.60194580311539514</c:v>
                </c:pt>
                <c:pt idx="21">
                  <c:v>0.59687308612226775</c:v>
                </c:pt>
                <c:pt idx="22">
                  <c:v>0.54839602029750123</c:v>
                </c:pt>
                <c:pt idx="23">
                  <c:v>0.49203319307265109</c:v>
                </c:pt>
                <c:pt idx="24">
                  <c:v>0.26994788081019183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80560"/>
        <c:axId val="404178992"/>
      </c:lineChart>
      <c:catAx>
        <c:axId val="404177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79384"/>
        <c:crosses val="autoZero"/>
        <c:auto val="1"/>
        <c:lblAlgn val="ctr"/>
        <c:lblOffset val="100"/>
        <c:noMultiLvlLbl val="0"/>
      </c:catAx>
      <c:valAx>
        <c:axId val="404179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77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789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80560"/>
        <c:crosses val="max"/>
        <c:crossBetween val="between"/>
      </c:valAx>
      <c:catAx>
        <c:axId val="40418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789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Dpto'!$N$7:$N$9</c:f>
              <c:strCache>
                <c:ptCount val="3"/>
                <c:pt idx="0">
                  <c:v>Puno</c:v>
                </c:pt>
                <c:pt idx="1">
                  <c:v>Piura</c:v>
                </c:pt>
                <c:pt idx="2">
                  <c:v>Lima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0.40300534587628006</c:v>
                </c:pt>
                <c:pt idx="1">
                  <c:v>7.8621400584805379E-2</c:v>
                </c:pt>
                <c:pt idx="2">
                  <c:v>12.331582508568591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36776"/>
        <c:axId val="402834816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Puno</c:v>
                </c:pt>
                <c:pt idx="1">
                  <c:v>Piura</c:v>
                </c:pt>
                <c:pt idx="2">
                  <c:v>Lima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0.75641129060500856</c:v>
                </c:pt>
                <c:pt idx="1">
                  <c:v>0.73854811077841498</c:v>
                </c:pt>
                <c:pt idx="2">
                  <c:v>0.62594669946189141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3640"/>
        <c:axId val="402833248"/>
      </c:lineChart>
      <c:catAx>
        <c:axId val="40283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34816"/>
        <c:crosses val="autoZero"/>
        <c:auto val="1"/>
        <c:lblAlgn val="ctr"/>
        <c:lblOffset val="100"/>
        <c:noMultiLvlLbl val="0"/>
      </c:catAx>
      <c:valAx>
        <c:axId val="402834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36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33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33640"/>
        <c:crosses val="max"/>
        <c:crossBetween val="between"/>
      </c:valAx>
      <c:catAx>
        <c:axId val="402833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33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7.2685706858601264</c:v>
                </c:pt>
                <c:pt idx="1">
                  <c:v>9.5900248533159496E-2</c:v>
                </c:pt>
                <c:pt idx="2">
                  <c:v>6.0970000922679901E-3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37168"/>
        <c:axId val="402828152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San Martín</c:v>
                </c:pt>
                <c:pt idx="2">
                  <c:v>Amazonas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0.48856852098368292</c:v>
                </c:pt>
                <c:pt idx="1">
                  <c:v>0.22628069713424023</c:v>
                </c:pt>
                <c:pt idx="2">
                  <c:v>9.8453997620891395E-3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28544"/>
        <c:axId val="402836384"/>
      </c:lineChart>
      <c:catAx>
        <c:axId val="402837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28152"/>
        <c:crosses val="autoZero"/>
        <c:auto val="1"/>
        <c:lblAlgn val="ctr"/>
        <c:lblOffset val="100"/>
        <c:noMultiLvlLbl val="0"/>
      </c:catAx>
      <c:valAx>
        <c:axId val="4028281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37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36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28544"/>
        <c:crosses val="max"/>
        <c:crossBetween val="between"/>
      </c:valAx>
      <c:catAx>
        <c:axId val="402828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36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Puno</c:v>
                </c:pt>
                <c:pt idx="2">
                  <c:v>Huancavelica</c:v>
                </c:pt>
                <c:pt idx="3">
                  <c:v>Ucayali</c:v>
                </c:pt>
                <c:pt idx="4">
                  <c:v>San Martín</c:v>
                </c:pt>
                <c:pt idx="5">
                  <c:v>Pasco</c:v>
                </c:pt>
                <c:pt idx="6">
                  <c:v>Ancash</c:v>
                </c:pt>
                <c:pt idx="7">
                  <c:v>La Libertad</c:v>
                </c:pt>
                <c:pt idx="8">
                  <c:v>Lima</c:v>
                </c:pt>
                <c:pt idx="9">
                  <c:v>Apurímac</c:v>
                </c:pt>
                <c:pt idx="10">
                  <c:v>Madre de Dios</c:v>
                </c:pt>
                <c:pt idx="11">
                  <c:v>Piura</c:v>
                </c:pt>
                <c:pt idx="12">
                  <c:v>Ayacucho</c:v>
                </c:pt>
                <c:pt idx="13">
                  <c:v>Cusco</c:v>
                </c:pt>
                <c:pt idx="14">
                  <c:v>Junín</c:v>
                </c:pt>
                <c:pt idx="15">
                  <c:v>Cajamarca</c:v>
                </c:pt>
                <c:pt idx="16">
                  <c:v>Huánuco</c:v>
                </c:pt>
                <c:pt idx="17">
                  <c:v>Loreto</c:v>
                </c:pt>
                <c:pt idx="18">
                  <c:v>Moquegua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2.6690000668168068E-2</c:v>
                </c:pt>
                <c:pt idx="1">
                  <c:v>0.43958745794221243</c:v>
                </c:pt>
                <c:pt idx="2">
                  <c:v>0.46372080649730379</c:v>
                </c:pt>
                <c:pt idx="3">
                  <c:v>0.13750000000000001</c:v>
                </c:pt>
                <c:pt idx="4">
                  <c:v>0.36010373531856049</c:v>
                </c:pt>
                <c:pt idx="5">
                  <c:v>0.20679694053513259</c:v>
                </c:pt>
                <c:pt idx="6">
                  <c:v>1.8977855928117275</c:v>
                </c:pt>
                <c:pt idx="7">
                  <c:v>0.11641469921246916</c:v>
                </c:pt>
                <c:pt idx="8">
                  <c:v>2.3069545359556396</c:v>
                </c:pt>
                <c:pt idx="9">
                  <c:v>0.2104842395496293</c:v>
                </c:pt>
                <c:pt idx="10">
                  <c:v>1.2116897880036037</c:v>
                </c:pt>
                <c:pt idx="11">
                  <c:v>0.12852710073377788</c:v>
                </c:pt>
                <c:pt idx="12">
                  <c:v>0.8773394619669288</c:v>
                </c:pt>
                <c:pt idx="13">
                  <c:v>13.223168021416161</c:v>
                </c:pt>
                <c:pt idx="14">
                  <c:v>0.36817953091327926</c:v>
                </c:pt>
                <c:pt idx="15">
                  <c:v>0.3215640711346428</c:v>
                </c:pt>
                <c:pt idx="16">
                  <c:v>0.64994468757392998</c:v>
                </c:pt>
                <c:pt idx="17">
                  <c:v>0.10804307995343387</c:v>
                </c:pt>
                <c:pt idx="18">
                  <c:v>2.3153009987645329E-2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41480"/>
        <c:axId val="402839128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Puno</c:v>
                </c:pt>
                <c:pt idx="2">
                  <c:v>Huancavelica</c:v>
                </c:pt>
                <c:pt idx="3">
                  <c:v>Ucayali</c:v>
                </c:pt>
                <c:pt idx="4">
                  <c:v>San Martín</c:v>
                </c:pt>
                <c:pt idx="5">
                  <c:v>Pasco</c:v>
                </c:pt>
                <c:pt idx="6">
                  <c:v>Ancash</c:v>
                </c:pt>
                <c:pt idx="7">
                  <c:v>La Libertad</c:v>
                </c:pt>
                <c:pt idx="8">
                  <c:v>Lima</c:v>
                </c:pt>
                <c:pt idx="9">
                  <c:v>Apurímac</c:v>
                </c:pt>
                <c:pt idx="10">
                  <c:v>Madre de Dios</c:v>
                </c:pt>
                <c:pt idx="11">
                  <c:v>Piura</c:v>
                </c:pt>
                <c:pt idx="12">
                  <c:v>Ayacucho</c:v>
                </c:pt>
                <c:pt idx="13">
                  <c:v>Cusco</c:v>
                </c:pt>
                <c:pt idx="14">
                  <c:v>Junín</c:v>
                </c:pt>
                <c:pt idx="15">
                  <c:v>Cajamarca</c:v>
                </c:pt>
                <c:pt idx="16">
                  <c:v>Huánuco</c:v>
                </c:pt>
                <c:pt idx="17">
                  <c:v>Loreto</c:v>
                </c:pt>
                <c:pt idx="18">
                  <c:v>Moquegua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1.0000000250343974</c:v>
                </c:pt>
                <c:pt idx="1">
                  <c:v>0.91557830946890872</c:v>
                </c:pt>
                <c:pt idx="2">
                  <c:v>0.90728713654343185</c:v>
                </c:pt>
                <c:pt idx="3">
                  <c:v>0.82894245029359648</c:v>
                </c:pt>
                <c:pt idx="4">
                  <c:v>0.80856593935831944</c:v>
                </c:pt>
                <c:pt idx="5">
                  <c:v>0.75583124587953521</c:v>
                </c:pt>
                <c:pt idx="6">
                  <c:v>0.70338477967697255</c:v>
                </c:pt>
                <c:pt idx="7">
                  <c:v>0.69303126707784402</c:v>
                </c:pt>
                <c:pt idx="8">
                  <c:v>0.67985815997806254</c:v>
                </c:pt>
                <c:pt idx="9">
                  <c:v>0.6716346019816436</c:v>
                </c:pt>
                <c:pt idx="10">
                  <c:v>0.66421876372349564</c:v>
                </c:pt>
                <c:pt idx="11">
                  <c:v>0.65232580347957847</c:v>
                </c:pt>
                <c:pt idx="12">
                  <c:v>0.6016798422432047</c:v>
                </c:pt>
                <c:pt idx="13">
                  <c:v>0.55247407185665498</c:v>
                </c:pt>
                <c:pt idx="14">
                  <c:v>0.54975143479854149</c:v>
                </c:pt>
                <c:pt idx="15">
                  <c:v>0.53491753453754698</c:v>
                </c:pt>
                <c:pt idx="16">
                  <c:v>0.38059206870794393</c:v>
                </c:pt>
                <c:pt idx="17">
                  <c:v>0.19374016883360029</c:v>
                </c:pt>
                <c:pt idx="18">
                  <c:v>0.18083344388366721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39520"/>
        <c:axId val="402838344"/>
      </c:lineChart>
      <c:catAx>
        <c:axId val="402841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39128"/>
        <c:crosses val="autoZero"/>
        <c:auto val="1"/>
        <c:lblAlgn val="ctr"/>
        <c:lblOffset val="100"/>
        <c:noMultiLvlLbl val="0"/>
      </c:catAx>
      <c:valAx>
        <c:axId val="4028391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41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38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39520"/>
        <c:crosses val="max"/>
        <c:crossBetween val="between"/>
      </c:valAx>
      <c:catAx>
        <c:axId val="402839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383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Tumbes</c:v>
                </c:pt>
                <c:pt idx="4">
                  <c:v>Pasco</c:v>
                </c:pt>
                <c:pt idx="5">
                  <c:v>Huancavelica</c:v>
                </c:pt>
                <c:pt idx="6">
                  <c:v>Ancash</c:v>
                </c:pt>
                <c:pt idx="7">
                  <c:v>Arequipa</c:v>
                </c:pt>
                <c:pt idx="8">
                  <c:v>Ica</c:v>
                </c:pt>
                <c:pt idx="9">
                  <c:v>Loreto</c:v>
                </c:pt>
                <c:pt idx="10">
                  <c:v>Puno</c:v>
                </c:pt>
                <c:pt idx="11">
                  <c:v>Amazonas</c:v>
                </c:pt>
                <c:pt idx="12">
                  <c:v>San Martín</c:v>
                </c:pt>
                <c:pt idx="13">
                  <c:v>Junín</c:v>
                </c:pt>
                <c:pt idx="14">
                  <c:v>Cajamarca</c:v>
                </c:pt>
                <c:pt idx="15">
                  <c:v>Moquegua</c:v>
                </c:pt>
                <c:pt idx="16">
                  <c:v>Lambayeque</c:v>
                </c:pt>
                <c:pt idx="17">
                  <c:v>Cusco</c:v>
                </c:pt>
                <c:pt idx="18">
                  <c:v>Ayacucho</c:v>
                </c:pt>
                <c:pt idx="19">
                  <c:v>La Libertad</c:v>
                </c:pt>
                <c:pt idx="20">
                  <c:v>Huánuco</c:v>
                </c:pt>
                <c:pt idx="21">
                  <c:v>Piura</c:v>
                </c:pt>
                <c:pt idx="22">
                  <c:v>Lima</c:v>
                </c:pt>
                <c:pt idx="23">
                  <c:v>Madre de Dios</c:v>
                </c:pt>
                <c:pt idx="24">
                  <c:v>Apurímac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88.228260966458308</c:v>
                </c:pt>
                <c:pt idx="1">
                  <c:v>156.93927428440213</c:v>
                </c:pt>
                <c:pt idx="2">
                  <c:v>175.8382694777402</c:v>
                </c:pt>
                <c:pt idx="3">
                  <c:v>88.596462104627847</c:v>
                </c:pt>
                <c:pt idx="4">
                  <c:v>114.42881779215077</c:v>
                </c:pt>
                <c:pt idx="5">
                  <c:v>252.31713162224719</c:v>
                </c:pt>
                <c:pt idx="6">
                  <c:v>375.87803430991329</c:v>
                </c:pt>
                <c:pt idx="7">
                  <c:v>297.72846346180734</c:v>
                </c:pt>
                <c:pt idx="8">
                  <c:v>197.67908225571836</c:v>
                </c:pt>
                <c:pt idx="9">
                  <c:v>409.38347909361897</c:v>
                </c:pt>
                <c:pt idx="10">
                  <c:v>484.8818710017959</c:v>
                </c:pt>
                <c:pt idx="11">
                  <c:v>248.52677260524609</c:v>
                </c:pt>
                <c:pt idx="12">
                  <c:v>300.68342817672584</c:v>
                </c:pt>
                <c:pt idx="13">
                  <c:v>386.66247277833202</c:v>
                </c:pt>
                <c:pt idx="14">
                  <c:v>591.00808437474825</c:v>
                </c:pt>
                <c:pt idx="15">
                  <c:v>78.092176363515449</c:v>
                </c:pt>
                <c:pt idx="16">
                  <c:v>275.36492684284786</c:v>
                </c:pt>
                <c:pt idx="17">
                  <c:v>483.50425982412355</c:v>
                </c:pt>
                <c:pt idx="18">
                  <c:v>369.04695334596408</c:v>
                </c:pt>
                <c:pt idx="19">
                  <c:v>482.74871618382588</c:v>
                </c:pt>
                <c:pt idx="20">
                  <c:v>309.72708162686956</c:v>
                </c:pt>
                <c:pt idx="21">
                  <c:v>488.4031550342483</c:v>
                </c:pt>
                <c:pt idx="22">
                  <c:v>1973.1135949034542</c:v>
                </c:pt>
                <c:pt idx="23">
                  <c:v>67.547428431474557</c:v>
                </c:pt>
                <c:pt idx="24">
                  <c:v>260.71861811911867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2839912"/>
        <c:axId val="402840304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Tumbes</c:v>
                </c:pt>
                <c:pt idx="4">
                  <c:v>Pasco</c:v>
                </c:pt>
                <c:pt idx="5">
                  <c:v>Huancavelica</c:v>
                </c:pt>
                <c:pt idx="6">
                  <c:v>Ancash</c:v>
                </c:pt>
                <c:pt idx="7">
                  <c:v>Arequipa</c:v>
                </c:pt>
                <c:pt idx="8">
                  <c:v>Ica</c:v>
                </c:pt>
                <c:pt idx="9">
                  <c:v>Loreto</c:v>
                </c:pt>
                <c:pt idx="10">
                  <c:v>Puno</c:v>
                </c:pt>
                <c:pt idx="11">
                  <c:v>Amazonas</c:v>
                </c:pt>
                <c:pt idx="12">
                  <c:v>San Martín</c:v>
                </c:pt>
                <c:pt idx="13">
                  <c:v>Junín</c:v>
                </c:pt>
                <c:pt idx="14">
                  <c:v>Cajamarca</c:v>
                </c:pt>
                <c:pt idx="15">
                  <c:v>Moquegua</c:v>
                </c:pt>
                <c:pt idx="16">
                  <c:v>Lambayeque</c:v>
                </c:pt>
                <c:pt idx="17">
                  <c:v>Cusco</c:v>
                </c:pt>
                <c:pt idx="18">
                  <c:v>Ayacucho</c:v>
                </c:pt>
                <c:pt idx="19">
                  <c:v>La Libertad</c:v>
                </c:pt>
                <c:pt idx="20">
                  <c:v>Huánuco</c:v>
                </c:pt>
                <c:pt idx="21">
                  <c:v>Piura</c:v>
                </c:pt>
                <c:pt idx="22">
                  <c:v>Lima</c:v>
                </c:pt>
                <c:pt idx="23">
                  <c:v>Madre de Dios</c:v>
                </c:pt>
                <c:pt idx="24">
                  <c:v>Apurímac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0.73676668112943167</c:v>
                </c:pt>
                <c:pt idx="1">
                  <c:v>0.73458611324483258</c:v>
                </c:pt>
                <c:pt idx="2">
                  <c:v>0.72001117878205501</c:v>
                </c:pt>
                <c:pt idx="3">
                  <c:v>0.71073330939923185</c:v>
                </c:pt>
                <c:pt idx="4">
                  <c:v>0.70978080858999815</c:v>
                </c:pt>
                <c:pt idx="5">
                  <c:v>0.70740803560081278</c:v>
                </c:pt>
                <c:pt idx="6">
                  <c:v>0.69846779656653168</c:v>
                </c:pt>
                <c:pt idx="7">
                  <c:v>0.69017597355477944</c:v>
                </c:pt>
                <c:pt idx="8">
                  <c:v>0.68970195692157088</c:v>
                </c:pt>
                <c:pt idx="9">
                  <c:v>0.68162982959550455</c:v>
                </c:pt>
                <c:pt idx="10">
                  <c:v>0.67313118186038878</c:v>
                </c:pt>
                <c:pt idx="11">
                  <c:v>0.67075425873623662</c:v>
                </c:pt>
                <c:pt idx="12">
                  <c:v>0.66452418812006919</c:v>
                </c:pt>
                <c:pt idx="13">
                  <c:v>0.66371829522138703</c:v>
                </c:pt>
                <c:pt idx="14">
                  <c:v>0.66354249651236952</c:v>
                </c:pt>
                <c:pt idx="15">
                  <c:v>0.66114713818271154</c:v>
                </c:pt>
                <c:pt idx="16">
                  <c:v>0.66012658444619698</c:v>
                </c:pt>
                <c:pt idx="17">
                  <c:v>0.65693201252583167</c:v>
                </c:pt>
                <c:pt idx="18">
                  <c:v>0.65608918438168851</c:v>
                </c:pt>
                <c:pt idx="19">
                  <c:v>0.64863064279502136</c:v>
                </c:pt>
                <c:pt idx="20">
                  <c:v>0.63211796526464903</c:v>
                </c:pt>
                <c:pt idx="21">
                  <c:v>0.62537629097050751</c:v>
                </c:pt>
                <c:pt idx="22">
                  <c:v>0.59337787763096206</c:v>
                </c:pt>
                <c:pt idx="23">
                  <c:v>0.59295605845281008</c:v>
                </c:pt>
                <c:pt idx="24">
                  <c:v>0.55045710586952235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2841088"/>
        <c:axId val="402840696"/>
      </c:lineChart>
      <c:catAx>
        <c:axId val="402839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2840304"/>
        <c:crosses val="autoZero"/>
        <c:auto val="1"/>
        <c:lblAlgn val="ctr"/>
        <c:lblOffset val="100"/>
        <c:noMultiLvlLbl val="0"/>
      </c:catAx>
      <c:valAx>
        <c:axId val="402840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2839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2840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2841088"/>
        <c:crosses val="max"/>
        <c:crossBetween val="between"/>
      </c:valAx>
      <c:catAx>
        <c:axId val="402841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2840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Loreto</c:v>
                </c:pt>
                <c:pt idx="3">
                  <c:v>Tacna</c:v>
                </c:pt>
                <c:pt idx="4">
                  <c:v>Ucayali</c:v>
                </c:pt>
                <c:pt idx="5">
                  <c:v>Ayacucho</c:v>
                </c:pt>
                <c:pt idx="6">
                  <c:v>Huánuco</c:v>
                </c:pt>
                <c:pt idx="7">
                  <c:v>Piura</c:v>
                </c:pt>
                <c:pt idx="8">
                  <c:v>Lima</c:v>
                </c:pt>
                <c:pt idx="9">
                  <c:v>Cusco</c:v>
                </c:pt>
                <c:pt idx="10">
                  <c:v>Junín</c:v>
                </c:pt>
                <c:pt idx="11">
                  <c:v>Arequipa</c:v>
                </c:pt>
                <c:pt idx="12">
                  <c:v>Pasco</c:v>
                </c:pt>
                <c:pt idx="13">
                  <c:v>Madre de Dios</c:v>
                </c:pt>
                <c:pt idx="14">
                  <c:v>Puno</c:v>
                </c:pt>
                <c:pt idx="15">
                  <c:v>Cajamarca</c:v>
                </c:pt>
                <c:pt idx="16">
                  <c:v>San Martín</c:v>
                </c:pt>
                <c:pt idx="17">
                  <c:v>Ancash</c:v>
                </c:pt>
                <c:pt idx="18">
                  <c:v>La Libertad</c:v>
                </c:pt>
                <c:pt idx="19">
                  <c:v>Lambayeque</c:v>
                </c:pt>
                <c:pt idx="20">
                  <c:v>Tumbes</c:v>
                </c:pt>
                <c:pt idx="21">
                  <c:v>Apurímac</c:v>
                </c:pt>
                <c:pt idx="22">
                  <c:v>Provincia Constitucional del Callao</c:v>
                </c:pt>
                <c:pt idx="23">
                  <c:v>Moquegua</c:v>
                </c:pt>
                <c:pt idx="24">
                  <c:v>Ica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48.326811053787132</c:v>
                </c:pt>
                <c:pt idx="1">
                  <c:v>18.385904674095066</c:v>
                </c:pt>
                <c:pt idx="2">
                  <c:v>13.406944367853843</c:v>
                </c:pt>
                <c:pt idx="3">
                  <c:v>4.8020714867170247</c:v>
                </c:pt>
                <c:pt idx="4">
                  <c:v>8.3912133333180723</c:v>
                </c:pt>
                <c:pt idx="5">
                  <c:v>37.222396925973477</c:v>
                </c:pt>
                <c:pt idx="6">
                  <c:v>30.003729250112524</c:v>
                </c:pt>
                <c:pt idx="7">
                  <c:v>2.6806181131718385</c:v>
                </c:pt>
                <c:pt idx="8">
                  <c:v>25.478977031885158</c:v>
                </c:pt>
                <c:pt idx="9">
                  <c:v>27.7863461332269</c:v>
                </c:pt>
                <c:pt idx="10">
                  <c:v>27.931726580476319</c:v>
                </c:pt>
                <c:pt idx="11">
                  <c:v>20.647066586506668</c:v>
                </c:pt>
                <c:pt idx="12">
                  <c:v>1.8927768923318324</c:v>
                </c:pt>
                <c:pt idx="13">
                  <c:v>12.381506803295508</c:v>
                </c:pt>
                <c:pt idx="14">
                  <c:v>18.360200287644624</c:v>
                </c:pt>
                <c:pt idx="15">
                  <c:v>8.334113925128916</c:v>
                </c:pt>
                <c:pt idx="16">
                  <c:v>10.241234537902235</c:v>
                </c:pt>
                <c:pt idx="17">
                  <c:v>14.335999300873116</c:v>
                </c:pt>
                <c:pt idx="18">
                  <c:v>2.885650791422409</c:v>
                </c:pt>
                <c:pt idx="19">
                  <c:v>21.030503765059372</c:v>
                </c:pt>
                <c:pt idx="20">
                  <c:v>1.0901842537104112</c:v>
                </c:pt>
                <c:pt idx="21">
                  <c:v>3.5113852622099784</c:v>
                </c:pt>
                <c:pt idx="22">
                  <c:v>0.65608784757112404</c:v>
                </c:pt>
                <c:pt idx="23">
                  <c:v>0.80750388818076946</c:v>
                </c:pt>
                <c:pt idx="24">
                  <c:v>0.33060193055105358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27616"/>
        <c:axId val="392926832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Loreto</c:v>
                </c:pt>
                <c:pt idx="3">
                  <c:v>Tacna</c:v>
                </c:pt>
                <c:pt idx="4">
                  <c:v>Ucayali</c:v>
                </c:pt>
                <c:pt idx="5">
                  <c:v>Ayacucho</c:v>
                </c:pt>
                <c:pt idx="6">
                  <c:v>Huánuco</c:v>
                </c:pt>
                <c:pt idx="7">
                  <c:v>Piura</c:v>
                </c:pt>
                <c:pt idx="8">
                  <c:v>Lima</c:v>
                </c:pt>
                <c:pt idx="9">
                  <c:v>Cusco</c:v>
                </c:pt>
                <c:pt idx="10">
                  <c:v>Junín</c:v>
                </c:pt>
                <c:pt idx="11">
                  <c:v>Arequipa</c:v>
                </c:pt>
                <c:pt idx="12">
                  <c:v>Pasco</c:v>
                </c:pt>
                <c:pt idx="13">
                  <c:v>Madre de Dios</c:v>
                </c:pt>
                <c:pt idx="14">
                  <c:v>Puno</c:v>
                </c:pt>
                <c:pt idx="15">
                  <c:v>Cajamarca</c:v>
                </c:pt>
                <c:pt idx="16">
                  <c:v>San Martín</c:v>
                </c:pt>
                <c:pt idx="17">
                  <c:v>Ancash</c:v>
                </c:pt>
                <c:pt idx="18">
                  <c:v>La Libertad</c:v>
                </c:pt>
                <c:pt idx="19">
                  <c:v>Lambayeque</c:v>
                </c:pt>
                <c:pt idx="20">
                  <c:v>Tumbes</c:v>
                </c:pt>
                <c:pt idx="21">
                  <c:v>Apurímac</c:v>
                </c:pt>
                <c:pt idx="22">
                  <c:v>Provincia Constitucional del Callao</c:v>
                </c:pt>
                <c:pt idx="23">
                  <c:v>Moquegua</c:v>
                </c:pt>
                <c:pt idx="24">
                  <c:v>Ica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0.65305184730312049</c:v>
                </c:pt>
                <c:pt idx="1">
                  <c:v>0.63994587038188955</c:v>
                </c:pt>
                <c:pt idx="2">
                  <c:v>0.57402894929247961</c:v>
                </c:pt>
                <c:pt idx="3">
                  <c:v>0.53155934261600357</c:v>
                </c:pt>
                <c:pt idx="4">
                  <c:v>0.51996058372150644</c:v>
                </c:pt>
                <c:pt idx="5">
                  <c:v>0.4851834164712383</c:v>
                </c:pt>
                <c:pt idx="6">
                  <c:v>0.47271708586779987</c:v>
                </c:pt>
                <c:pt idx="7">
                  <c:v>0.4475097921398738</c:v>
                </c:pt>
                <c:pt idx="8">
                  <c:v>0.44272505557065706</c:v>
                </c:pt>
                <c:pt idx="9">
                  <c:v>0.4204054405352175</c:v>
                </c:pt>
                <c:pt idx="10">
                  <c:v>0.41238384601833783</c:v>
                </c:pt>
                <c:pt idx="11">
                  <c:v>0.39484131619263113</c:v>
                </c:pt>
                <c:pt idx="12">
                  <c:v>0.38532766633323962</c:v>
                </c:pt>
                <c:pt idx="13">
                  <c:v>0.37589480243851076</c:v>
                </c:pt>
                <c:pt idx="14">
                  <c:v>0.37324986981923763</c:v>
                </c:pt>
                <c:pt idx="15">
                  <c:v>0.35312637031640631</c:v>
                </c:pt>
                <c:pt idx="16">
                  <c:v>0.30223601834523334</c:v>
                </c:pt>
                <c:pt idx="17">
                  <c:v>0.2855389227926719</c:v>
                </c:pt>
                <c:pt idx="18">
                  <c:v>0.28363825430120365</c:v>
                </c:pt>
                <c:pt idx="19">
                  <c:v>0.27086598617855856</c:v>
                </c:pt>
                <c:pt idx="20">
                  <c:v>0.26032466639549978</c:v>
                </c:pt>
                <c:pt idx="21">
                  <c:v>0.16005524432503127</c:v>
                </c:pt>
                <c:pt idx="22">
                  <c:v>0.11986054331412484</c:v>
                </c:pt>
                <c:pt idx="23">
                  <c:v>0.11033721324668308</c:v>
                </c:pt>
                <c:pt idx="24">
                  <c:v>7.0641906079090183E-2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24480"/>
        <c:axId val="392925656"/>
      </c:lineChart>
      <c:catAx>
        <c:axId val="39292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26832"/>
        <c:crosses val="autoZero"/>
        <c:auto val="1"/>
        <c:lblAlgn val="ctr"/>
        <c:lblOffset val="100"/>
        <c:noMultiLvlLbl val="0"/>
      </c:catAx>
      <c:valAx>
        <c:axId val="3929268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27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5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24480"/>
        <c:crosses val="max"/>
        <c:crossBetween val="between"/>
      </c:valAx>
      <c:catAx>
        <c:axId val="392924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5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Dpto'!$N$7:$N$25</c:f>
              <c:strCache>
                <c:ptCount val="19"/>
                <c:pt idx="0">
                  <c:v>Apurímac</c:v>
                </c:pt>
                <c:pt idx="1">
                  <c:v>Piura</c:v>
                </c:pt>
                <c:pt idx="2">
                  <c:v>Ica</c:v>
                </c:pt>
                <c:pt idx="3">
                  <c:v>Ancash</c:v>
                </c:pt>
                <c:pt idx="4">
                  <c:v>Cusco</c:v>
                </c:pt>
                <c:pt idx="5">
                  <c:v>Lima</c:v>
                </c:pt>
                <c:pt idx="6">
                  <c:v>Puno</c:v>
                </c:pt>
                <c:pt idx="7">
                  <c:v>Junín</c:v>
                </c:pt>
                <c:pt idx="8">
                  <c:v>Huánuco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Moquegua</c:v>
                </c:pt>
                <c:pt idx="12">
                  <c:v>Ayacucho</c:v>
                </c:pt>
                <c:pt idx="13">
                  <c:v>Ucayali</c:v>
                </c:pt>
                <c:pt idx="14">
                  <c:v>La Libertad</c:v>
                </c:pt>
                <c:pt idx="15">
                  <c:v>Provincia Constitucional del Callao</c:v>
                </c:pt>
                <c:pt idx="16">
                  <c:v>Loreto</c:v>
                </c:pt>
                <c:pt idx="17">
                  <c:v>Arequipa</c:v>
                </c:pt>
                <c:pt idx="18">
                  <c:v>Cajamarca</c:v>
                </c:pt>
              </c:strCache>
            </c:strRef>
          </c:cat>
          <c:val>
            <c:numRef>
              <c:f>'DPE Dpto'!$O$7:$O$25</c:f>
              <c:numCache>
                <c:formatCode>#,##0.0</c:formatCode>
                <c:ptCount val="19"/>
                <c:pt idx="0">
                  <c:v>6.5095102604269983E-2</c:v>
                </c:pt>
                <c:pt idx="1">
                  <c:v>2.2607987722368663</c:v>
                </c:pt>
                <c:pt idx="2">
                  <c:v>3.7544372664523342</c:v>
                </c:pt>
                <c:pt idx="3">
                  <c:v>0.30960578339935091</c:v>
                </c:pt>
                <c:pt idx="4">
                  <c:v>0.2201630787717056</c:v>
                </c:pt>
                <c:pt idx="5">
                  <c:v>22.219626257666011</c:v>
                </c:pt>
                <c:pt idx="6">
                  <c:v>6.8879500263303528E-2</c:v>
                </c:pt>
                <c:pt idx="7">
                  <c:v>0.36657763080545547</c:v>
                </c:pt>
                <c:pt idx="8">
                  <c:v>3.15E-2</c:v>
                </c:pt>
                <c:pt idx="9">
                  <c:v>0.50746551155668451</c:v>
                </c:pt>
                <c:pt idx="10">
                  <c:v>0.17471599856365472</c:v>
                </c:pt>
                <c:pt idx="11">
                  <c:v>0.25539999999999996</c:v>
                </c:pt>
                <c:pt idx="12">
                  <c:v>6.8500000000000002E-3</c:v>
                </c:pt>
                <c:pt idx="13">
                  <c:v>0.15490000000000001</c:v>
                </c:pt>
                <c:pt idx="14">
                  <c:v>0.18190000000000001</c:v>
                </c:pt>
                <c:pt idx="15">
                  <c:v>0.13200000000000001</c:v>
                </c:pt>
                <c:pt idx="16">
                  <c:v>0.23499999999999999</c:v>
                </c:pt>
                <c:pt idx="17">
                  <c:v>0.16249999999999998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25264"/>
        <c:axId val="392926048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Dpto'!$N$7:$N$25</c:f>
              <c:strCache>
                <c:ptCount val="19"/>
                <c:pt idx="0">
                  <c:v>Apurímac</c:v>
                </c:pt>
                <c:pt idx="1">
                  <c:v>Piura</c:v>
                </c:pt>
                <c:pt idx="2">
                  <c:v>Ica</c:v>
                </c:pt>
                <c:pt idx="3">
                  <c:v>Ancash</c:v>
                </c:pt>
                <c:pt idx="4">
                  <c:v>Cusco</c:v>
                </c:pt>
                <c:pt idx="5">
                  <c:v>Lima</c:v>
                </c:pt>
                <c:pt idx="6">
                  <c:v>Puno</c:v>
                </c:pt>
                <c:pt idx="7">
                  <c:v>Junín</c:v>
                </c:pt>
                <c:pt idx="8">
                  <c:v>Huánuco</c:v>
                </c:pt>
                <c:pt idx="9">
                  <c:v>Madre de Dios</c:v>
                </c:pt>
                <c:pt idx="10">
                  <c:v>San Martín</c:v>
                </c:pt>
                <c:pt idx="11">
                  <c:v>Moquegua</c:v>
                </c:pt>
                <c:pt idx="12">
                  <c:v>Ayacucho</c:v>
                </c:pt>
                <c:pt idx="13">
                  <c:v>Ucayali</c:v>
                </c:pt>
                <c:pt idx="14">
                  <c:v>La Libertad</c:v>
                </c:pt>
                <c:pt idx="15">
                  <c:v>Provincia Constitucional del Callao</c:v>
                </c:pt>
                <c:pt idx="16">
                  <c:v>Loreto</c:v>
                </c:pt>
                <c:pt idx="17">
                  <c:v>Arequipa</c:v>
                </c:pt>
                <c:pt idx="18">
                  <c:v>Cajamarca</c:v>
                </c:pt>
              </c:strCache>
            </c:strRef>
          </c:cat>
          <c:val>
            <c:numRef>
              <c:f>'DPE Dpto'!$P$7:$P$25</c:f>
              <c:numCache>
                <c:formatCode>0%</c:formatCode>
                <c:ptCount val="19"/>
                <c:pt idx="0">
                  <c:v>0.8439879499568248</c:v>
                </c:pt>
                <c:pt idx="1">
                  <c:v>0.53750910523916318</c:v>
                </c:pt>
                <c:pt idx="2">
                  <c:v>0.50811959672566753</c:v>
                </c:pt>
                <c:pt idx="3">
                  <c:v>0.49065659497554037</c:v>
                </c:pt>
                <c:pt idx="4">
                  <c:v>0.38855439309821838</c:v>
                </c:pt>
                <c:pt idx="5">
                  <c:v>0.3845593510478798</c:v>
                </c:pt>
                <c:pt idx="6">
                  <c:v>0.19513048528947832</c:v>
                </c:pt>
                <c:pt idx="7">
                  <c:v>0.10971387079414391</c:v>
                </c:pt>
                <c:pt idx="8">
                  <c:v>0.10229664077316776</c:v>
                </c:pt>
                <c:pt idx="9">
                  <c:v>4.7693822215862207E-2</c:v>
                </c:pt>
                <c:pt idx="10">
                  <c:v>4.2918705502611301E-2</c:v>
                </c:pt>
                <c:pt idx="11">
                  <c:v>3.9499143437721498E-2</c:v>
                </c:pt>
                <c:pt idx="12">
                  <c:v>3.8981141094658729E-2</c:v>
                </c:pt>
                <c:pt idx="13">
                  <c:v>3.6060859743043676E-2</c:v>
                </c:pt>
                <c:pt idx="14">
                  <c:v>3.544719984659684E-2</c:v>
                </c:pt>
                <c:pt idx="15">
                  <c:v>3.3968798629101633E-2</c:v>
                </c:pt>
                <c:pt idx="16">
                  <c:v>2.97108815155331E-2</c:v>
                </c:pt>
                <c:pt idx="17">
                  <c:v>2.6949573616284497E-2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22128"/>
        <c:axId val="392926440"/>
      </c:lineChart>
      <c:catAx>
        <c:axId val="39292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26048"/>
        <c:crosses val="autoZero"/>
        <c:auto val="1"/>
        <c:lblAlgn val="ctr"/>
        <c:lblOffset val="100"/>
        <c:noMultiLvlLbl val="0"/>
      </c:catAx>
      <c:valAx>
        <c:axId val="392926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25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64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22128"/>
        <c:crosses val="max"/>
        <c:crossBetween val="between"/>
      </c:valAx>
      <c:catAx>
        <c:axId val="39292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64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Dpto'!$N$7:$N$27</c:f>
              <c:strCache>
                <c:ptCount val="21"/>
                <c:pt idx="0">
                  <c:v>Cajamarca</c:v>
                </c:pt>
                <c:pt idx="1">
                  <c:v>Tacna</c:v>
                </c:pt>
                <c:pt idx="2">
                  <c:v>Ayacucho</c:v>
                </c:pt>
                <c:pt idx="3">
                  <c:v>San Martín</c:v>
                </c:pt>
                <c:pt idx="4">
                  <c:v>Arequipa</c:v>
                </c:pt>
                <c:pt idx="5">
                  <c:v>Cusco</c:v>
                </c:pt>
                <c:pt idx="6">
                  <c:v>Huancavelica</c:v>
                </c:pt>
                <c:pt idx="7">
                  <c:v>Piura</c:v>
                </c:pt>
                <c:pt idx="8">
                  <c:v>Junín</c:v>
                </c:pt>
                <c:pt idx="9">
                  <c:v>Puno</c:v>
                </c:pt>
                <c:pt idx="10">
                  <c:v>Ancash</c:v>
                </c:pt>
                <c:pt idx="11">
                  <c:v>Madre de Dios</c:v>
                </c:pt>
                <c:pt idx="12">
                  <c:v>Lima</c:v>
                </c:pt>
                <c:pt idx="13">
                  <c:v>Loreto</c:v>
                </c:pt>
                <c:pt idx="14">
                  <c:v>Provincia Constitucional del Callao</c:v>
                </c:pt>
                <c:pt idx="15">
                  <c:v>Apurímac</c:v>
                </c:pt>
                <c:pt idx="16">
                  <c:v>Lambayeque</c:v>
                </c:pt>
                <c:pt idx="17">
                  <c:v>Pasco</c:v>
                </c:pt>
                <c:pt idx="18">
                  <c:v>Ucayali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0.13267590026921555</c:v>
                </c:pt>
                <c:pt idx="1">
                  <c:v>1.8343460998161105</c:v>
                </c:pt>
                <c:pt idx="2">
                  <c:v>1.0698661547246413</c:v>
                </c:pt>
                <c:pt idx="3">
                  <c:v>0.43084835622519374</c:v>
                </c:pt>
                <c:pt idx="4">
                  <c:v>2.3384999864915153E-2</c:v>
                </c:pt>
                <c:pt idx="5">
                  <c:v>0.2914437565221995</c:v>
                </c:pt>
                <c:pt idx="6">
                  <c:v>0.13938840118585993</c:v>
                </c:pt>
                <c:pt idx="7">
                  <c:v>1.7737996035216734</c:v>
                </c:pt>
                <c:pt idx="8">
                  <c:v>0.3053096939307981</c:v>
                </c:pt>
                <c:pt idx="9">
                  <c:v>0.33464690469791469</c:v>
                </c:pt>
                <c:pt idx="10">
                  <c:v>0.49995242280494678</c:v>
                </c:pt>
                <c:pt idx="11">
                  <c:v>0.29209358924823092</c:v>
                </c:pt>
                <c:pt idx="12">
                  <c:v>2.3520983714796082</c:v>
                </c:pt>
                <c:pt idx="13">
                  <c:v>0.502480896689109</c:v>
                </c:pt>
                <c:pt idx="14">
                  <c:v>3.9312895473107927</c:v>
                </c:pt>
                <c:pt idx="15">
                  <c:v>0.11598355721692424</c:v>
                </c:pt>
                <c:pt idx="16">
                  <c:v>9.8434579204153397E-2</c:v>
                </c:pt>
                <c:pt idx="17">
                  <c:v>7.8696039046788513E-2</c:v>
                </c:pt>
                <c:pt idx="18">
                  <c:v>1.4997120015323162E-2</c:v>
                </c:pt>
                <c:pt idx="19">
                  <c:v>1.8629999831318855E-3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22520"/>
        <c:axId val="392921344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Cajamarca</c:v>
                </c:pt>
                <c:pt idx="1">
                  <c:v>Tacna</c:v>
                </c:pt>
                <c:pt idx="2">
                  <c:v>Ayacucho</c:v>
                </c:pt>
                <c:pt idx="3">
                  <c:v>San Martín</c:v>
                </c:pt>
                <c:pt idx="4">
                  <c:v>Arequipa</c:v>
                </c:pt>
                <c:pt idx="5">
                  <c:v>Cusco</c:v>
                </c:pt>
                <c:pt idx="6">
                  <c:v>Huancavelica</c:v>
                </c:pt>
                <c:pt idx="7">
                  <c:v>Piura</c:v>
                </c:pt>
                <c:pt idx="8">
                  <c:v>Junín</c:v>
                </c:pt>
                <c:pt idx="9">
                  <c:v>Puno</c:v>
                </c:pt>
                <c:pt idx="10">
                  <c:v>Ancash</c:v>
                </c:pt>
                <c:pt idx="11">
                  <c:v>Madre de Dios</c:v>
                </c:pt>
                <c:pt idx="12">
                  <c:v>Lima</c:v>
                </c:pt>
                <c:pt idx="13">
                  <c:v>Loreto</c:v>
                </c:pt>
                <c:pt idx="14">
                  <c:v>Provincia Constitucional del Callao</c:v>
                </c:pt>
                <c:pt idx="15">
                  <c:v>Apurímac</c:v>
                </c:pt>
                <c:pt idx="16">
                  <c:v>Lambayeque</c:v>
                </c:pt>
                <c:pt idx="17">
                  <c:v>Pasco</c:v>
                </c:pt>
                <c:pt idx="18">
                  <c:v>Ucayali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0.90444602175438205</c:v>
                </c:pt>
                <c:pt idx="1">
                  <c:v>0.84105118890283725</c:v>
                </c:pt>
                <c:pt idx="2">
                  <c:v>0.69522389967030662</c:v>
                </c:pt>
                <c:pt idx="3">
                  <c:v>0.66803580478611246</c:v>
                </c:pt>
                <c:pt idx="4">
                  <c:v>0.62128054901474905</c:v>
                </c:pt>
                <c:pt idx="5">
                  <c:v>0.61387985121272459</c:v>
                </c:pt>
                <c:pt idx="6">
                  <c:v>0.5917219999060126</c:v>
                </c:pt>
                <c:pt idx="7">
                  <c:v>0.58770543139658205</c:v>
                </c:pt>
                <c:pt idx="8">
                  <c:v>0.58281113725844669</c:v>
                </c:pt>
                <c:pt idx="9">
                  <c:v>0.56697135501378215</c:v>
                </c:pt>
                <c:pt idx="10">
                  <c:v>0.52760972456673516</c:v>
                </c:pt>
                <c:pt idx="11">
                  <c:v>0.50552627850805198</c:v>
                </c:pt>
                <c:pt idx="12">
                  <c:v>0.5049734956851708</c:v>
                </c:pt>
                <c:pt idx="13">
                  <c:v>0.50258442908149992</c:v>
                </c:pt>
                <c:pt idx="14">
                  <c:v>0.427181051478077</c:v>
                </c:pt>
                <c:pt idx="15">
                  <c:v>0.41362870568258142</c:v>
                </c:pt>
                <c:pt idx="16">
                  <c:v>0.40226965158748079</c:v>
                </c:pt>
                <c:pt idx="17">
                  <c:v>0.38642978382800069</c:v>
                </c:pt>
                <c:pt idx="18">
                  <c:v>0.16483974516732425</c:v>
                </c:pt>
                <c:pt idx="19">
                  <c:v>0.11047856153305376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2720"/>
        <c:axId val="392920168"/>
      </c:lineChart>
      <c:catAx>
        <c:axId val="392922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21344"/>
        <c:crosses val="autoZero"/>
        <c:auto val="1"/>
        <c:lblAlgn val="ctr"/>
        <c:lblOffset val="100"/>
        <c:noMultiLvlLbl val="0"/>
      </c:catAx>
      <c:valAx>
        <c:axId val="3929213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225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0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2720"/>
        <c:crosses val="max"/>
        <c:crossBetween val="between"/>
      </c:valAx>
      <c:catAx>
        <c:axId val="39291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0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Lambayeque</c:v>
                </c:pt>
                <c:pt idx="3">
                  <c:v>Provincia Constitucional del Callao</c:v>
                </c:pt>
                <c:pt idx="4">
                  <c:v>Arequipa</c:v>
                </c:pt>
                <c:pt idx="5">
                  <c:v>Puno</c:v>
                </c:pt>
                <c:pt idx="6">
                  <c:v>Lima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1.7149028701796685</c:v>
                </c:pt>
                <c:pt idx="1">
                  <c:v>10.03535094734676</c:v>
                </c:pt>
                <c:pt idx="2">
                  <c:v>8.1286502313616023</c:v>
                </c:pt>
                <c:pt idx="3">
                  <c:v>8.9096390513525847</c:v>
                </c:pt>
                <c:pt idx="4">
                  <c:v>5.7677584574834126</c:v>
                </c:pt>
                <c:pt idx="5">
                  <c:v>0.59963798766702392</c:v>
                </c:pt>
                <c:pt idx="6">
                  <c:v>5.0110873010088453</c:v>
                </c:pt>
                <c:pt idx="7">
                  <c:v>6.857689315838714</c:v>
                </c:pt>
                <c:pt idx="8">
                  <c:v>0.32007188915684459</c:v>
                </c:pt>
                <c:pt idx="9">
                  <c:v>0.96549702840911511</c:v>
                </c:pt>
                <c:pt idx="10">
                  <c:v>0.80778212531684879</c:v>
                </c:pt>
                <c:pt idx="11">
                  <c:v>0.49046101221705007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22912"/>
        <c:axId val="392911936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Lambayeque</c:v>
                </c:pt>
                <c:pt idx="3">
                  <c:v>Provincia Constitucional del Callao</c:v>
                </c:pt>
                <c:pt idx="4">
                  <c:v>Arequipa</c:v>
                </c:pt>
                <c:pt idx="5">
                  <c:v>Puno</c:v>
                </c:pt>
                <c:pt idx="6">
                  <c:v>Lima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0.87161119475421389</c:v>
                </c:pt>
                <c:pt idx="1">
                  <c:v>0.73980126893019704</c:v>
                </c:pt>
                <c:pt idx="2">
                  <c:v>0.46061693089454836</c:v>
                </c:pt>
                <c:pt idx="3">
                  <c:v>0.44354885576698283</c:v>
                </c:pt>
                <c:pt idx="4">
                  <c:v>0.43468537028660992</c:v>
                </c:pt>
                <c:pt idx="5">
                  <c:v>0.40198377262072921</c:v>
                </c:pt>
                <c:pt idx="6">
                  <c:v>0.37489932291929229</c:v>
                </c:pt>
                <c:pt idx="7">
                  <c:v>0.33265581509429942</c:v>
                </c:pt>
                <c:pt idx="8">
                  <c:v>0.27367120929250899</c:v>
                </c:pt>
                <c:pt idx="9">
                  <c:v>0.25731272171046859</c:v>
                </c:pt>
                <c:pt idx="10">
                  <c:v>0.17394443459526204</c:v>
                </c:pt>
                <c:pt idx="11">
                  <c:v>9.9948567171194019E-2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9384"/>
        <c:axId val="392916640"/>
      </c:lineChart>
      <c:catAx>
        <c:axId val="39292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11936"/>
        <c:crosses val="autoZero"/>
        <c:auto val="1"/>
        <c:lblAlgn val="ctr"/>
        <c:lblOffset val="100"/>
        <c:noMultiLvlLbl val="0"/>
      </c:catAx>
      <c:valAx>
        <c:axId val="392911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22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16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9384"/>
        <c:crosses val="max"/>
        <c:crossBetween val="between"/>
      </c:valAx>
      <c:catAx>
        <c:axId val="392919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16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Dpto'!$O$7:$O$11</c:f>
              <c:numCache>
                <c:formatCode>#,##0.0</c:formatCode>
                <c:ptCount val="5"/>
                <c:pt idx="0">
                  <c:v>9.4993301888835428E-3</c:v>
                </c:pt>
                <c:pt idx="1">
                  <c:v>0.82058207215585233</c:v>
                </c:pt>
                <c:pt idx="2">
                  <c:v>2.2311161175245857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14680"/>
        <c:axId val="392917032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Dpto'!$P$7:$P$11</c:f>
              <c:numCache>
                <c:formatCode>0%</c:formatCode>
                <c:ptCount val="5"/>
                <c:pt idx="0">
                  <c:v>0.97931239060655073</c:v>
                </c:pt>
                <c:pt idx="1">
                  <c:v>0.56849611421427371</c:v>
                </c:pt>
                <c:pt idx="2">
                  <c:v>0.44938482550628406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3112"/>
        <c:axId val="392920560"/>
      </c:lineChart>
      <c:catAx>
        <c:axId val="392914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17032"/>
        <c:crosses val="autoZero"/>
        <c:auto val="1"/>
        <c:lblAlgn val="ctr"/>
        <c:lblOffset val="100"/>
        <c:noMultiLvlLbl val="0"/>
      </c:catAx>
      <c:valAx>
        <c:axId val="392917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14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05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3112"/>
        <c:crosses val="max"/>
        <c:crossBetween val="between"/>
      </c:valAx>
      <c:catAx>
        <c:axId val="392913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05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Madre de Dios</c:v>
                </c:pt>
                <c:pt idx="4">
                  <c:v>San Martín</c:v>
                </c:pt>
                <c:pt idx="5">
                  <c:v>Tumbes</c:v>
                </c:pt>
                <c:pt idx="6">
                  <c:v>Amazonas</c:v>
                </c:pt>
                <c:pt idx="7">
                  <c:v>Lambayeque</c:v>
                </c:pt>
                <c:pt idx="8">
                  <c:v>Junín</c:v>
                </c:pt>
                <c:pt idx="9">
                  <c:v>Pasco</c:v>
                </c:pt>
                <c:pt idx="10">
                  <c:v>La Libertad</c:v>
                </c:pt>
                <c:pt idx="11">
                  <c:v>Ica</c:v>
                </c:pt>
                <c:pt idx="12">
                  <c:v>Tacna</c:v>
                </c:pt>
                <c:pt idx="13">
                  <c:v>Arequipa</c:v>
                </c:pt>
                <c:pt idx="14">
                  <c:v>Lima</c:v>
                </c:pt>
                <c:pt idx="15">
                  <c:v>Cusco</c:v>
                </c:pt>
                <c:pt idx="16">
                  <c:v>Piura</c:v>
                </c:pt>
                <c:pt idx="17">
                  <c:v>Apurímac</c:v>
                </c:pt>
                <c:pt idx="18">
                  <c:v>Cajamarca</c:v>
                </c:pt>
                <c:pt idx="19">
                  <c:v>Moquegua</c:v>
                </c:pt>
                <c:pt idx="20">
                  <c:v>Ayacucho</c:v>
                </c:pt>
                <c:pt idx="21">
                  <c:v>Ancash</c:v>
                </c:pt>
                <c:pt idx="22">
                  <c:v>Huancavelica</c:v>
                </c:pt>
                <c:pt idx="23">
                  <c:v>Puno</c:v>
                </c:pt>
                <c:pt idx="24">
                  <c:v>Huánuco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16.779873813225464</c:v>
                </c:pt>
                <c:pt idx="1">
                  <c:v>3.3199576043788479</c:v>
                </c:pt>
                <c:pt idx="2">
                  <c:v>8.3365431481173591</c:v>
                </c:pt>
                <c:pt idx="3">
                  <c:v>1.0723898136852068</c:v>
                </c:pt>
                <c:pt idx="4">
                  <c:v>16.758864374152008</c:v>
                </c:pt>
                <c:pt idx="5">
                  <c:v>3.2192915023350213</c:v>
                </c:pt>
                <c:pt idx="6">
                  <c:v>11.963720571893846</c:v>
                </c:pt>
                <c:pt idx="7">
                  <c:v>15.675938560647776</c:v>
                </c:pt>
                <c:pt idx="8">
                  <c:v>22.689018321152226</c:v>
                </c:pt>
                <c:pt idx="9">
                  <c:v>6.0881092185821917</c:v>
                </c:pt>
                <c:pt idx="10">
                  <c:v>23.185980609136013</c:v>
                </c:pt>
                <c:pt idx="11">
                  <c:v>5.8139931745837661</c:v>
                </c:pt>
                <c:pt idx="12">
                  <c:v>2.2316431800100602</c:v>
                </c:pt>
                <c:pt idx="13">
                  <c:v>8.6350595599943354</c:v>
                </c:pt>
                <c:pt idx="14">
                  <c:v>29.307381139474948</c:v>
                </c:pt>
                <c:pt idx="15">
                  <c:v>35.001916737158837</c:v>
                </c:pt>
                <c:pt idx="16">
                  <c:v>36.438788313879982</c:v>
                </c:pt>
                <c:pt idx="17">
                  <c:v>26.969132541766268</c:v>
                </c:pt>
                <c:pt idx="18">
                  <c:v>50.731200025948333</c:v>
                </c:pt>
                <c:pt idx="19">
                  <c:v>2.9020609511004385</c:v>
                </c:pt>
                <c:pt idx="20">
                  <c:v>32.095748959458987</c:v>
                </c:pt>
                <c:pt idx="21">
                  <c:v>30.873139374871872</c:v>
                </c:pt>
                <c:pt idx="22">
                  <c:v>22.454174793219575</c:v>
                </c:pt>
                <c:pt idx="23">
                  <c:v>56.495694522744117</c:v>
                </c:pt>
                <c:pt idx="24">
                  <c:v>28.599865131432253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17816"/>
        <c:axId val="392918208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Provincia Constitucional del Callao</c:v>
                </c:pt>
                <c:pt idx="2">
                  <c:v>Ucayali</c:v>
                </c:pt>
                <c:pt idx="3">
                  <c:v>Madre de Dios</c:v>
                </c:pt>
                <c:pt idx="4">
                  <c:v>San Martín</c:v>
                </c:pt>
                <c:pt idx="5">
                  <c:v>Tumbes</c:v>
                </c:pt>
                <c:pt idx="6">
                  <c:v>Amazonas</c:v>
                </c:pt>
                <c:pt idx="7">
                  <c:v>Lambayeque</c:v>
                </c:pt>
                <c:pt idx="8">
                  <c:v>Junín</c:v>
                </c:pt>
                <c:pt idx="9">
                  <c:v>Pasco</c:v>
                </c:pt>
                <c:pt idx="10">
                  <c:v>La Libertad</c:v>
                </c:pt>
                <c:pt idx="11">
                  <c:v>Ica</c:v>
                </c:pt>
                <c:pt idx="12">
                  <c:v>Tacna</c:v>
                </c:pt>
                <c:pt idx="13">
                  <c:v>Arequipa</c:v>
                </c:pt>
                <c:pt idx="14">
                  <c:v>Lima</c:v>
                </c:pt>
                <c:pt idx="15">
                  <c:v>Cusco</c:v>
                </c:pt>
                <c:pt idx="16">
                  <c:v>Piura</c:v>
                </c:pt>
                <c:pt idx="17">
                  <c:v>Apurímac</c:v>
                </c:pt>
                <c:pt idx="18">
                  <c:v>Cajamarca</c:v>
                </c:pt>
                <c:pt idx="19">
                  <c:v>Moquegua</c:v>
                </c:pt>
                <c:pt idx="20">
                  <c:v>Ayacucho</c:v>
                </c:pt>
                <c:pt idx="21">
                  <c:v>Ancash</c:v>
                </c:pt>
                <c:pt idx="22">
                  <c:v>Huancavelica</c:v>
                </c:pt>
                <c:pt idx="23">
                  <c:v>Puno</c:v>
                </c:pt>
                <c:pt idx="24">
                  <c:v>Huánuco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0.74012446063687987</c:v>
                </c:pt>
                <c:pt idx="1">
                  <c:v>0.72332437250348547</c:v>
                </c:pt>
                <c:pt idx="2">
                  <c:v>0.71655398736548692</c:v>
                </c:pt>
                <c:pt idx="3">
                  <c:v>0.7085224442573107</c:v>
                </c:pt>
                <c:pt idx="4">
                  <c:v>0.69726069373952304</c:v>
                </c:pt>
                <c:pt idx="5">
                  <c:v>0.68786707276885373</c:v>
                </c:pt>
                <c:pt idx="6">
                  <c:v>0.67050340838191691</c:v>
                </c:pt>
                <c:pt idx="7">
                  <c:v>0.66995390525755505</c:v>
                </c:pt>
                <c:pt idx="8">
                  <c:v>0.66726766452601127</c:v>
                </c:pt>
                <c:pt idx="9">
                  <c:v>0.66615486494217113</c:v>
                </c:pt>
                <c:pt idx="10">
                  <c:v>0.66200449650458748</c:v>
                </c:pt>
                <c:pt idx="11">
                  <c:v>0.66195266868726399</c:v>
                </c:pt>
                <c:pt idx="12">
                  <c:v>0.66176015424859236</c:v>
                </c:pt>
                <c:pt idx="13">
                  <c:v>0.65619683854328004</c:v>
                </c:pt>
                <c:pt idx="14">
                  <c:v>0.6559622931329484</c:v>
                </c:pt>
                <c:pt idx="15">
                  <c:v>0.6542755422737615</c:v>
                </c:pt>
                <c:pt idx="16">
                  <c:v>0.65205472091112004</c:v>
                </c:pt>
                <c:pt idx="17">
                  <c:v>0.65136949447406844</c:v>
                </c:pt>
                <c:pt idx="18">
                  <c:v>0.6508867133896602</c:v>
                </c:pt>
                <c:pt idx="19">
                  <c:v>0.65053549269080624</c:v>
                </c:pt>
                <c:pt idx="20">
                  <c:v>0.64961404899044262</c:v>
                </c:pt>
                <c:pt idx="21">
                  <c:v>0.64671964707050955</c:v>
                </c:pt>
                <c:pt idx="22">
                  <c:v>0.64644667958243596</c:v>
                </c:pt>
                <c:pt idx="23">
                  <c:v>0.64538642821568648</c:v>
                </c:pt>
                <c:pt idx="24">
                  <c:v>0.63979977687956402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5464"/>
        <c:axId val="392920952"/>
      </c:lineChart>
      <c:catAx>
        <c:axId val="392917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18208"/>
        <c:crosses val="autoZero"/>
        <c:auto val="1"/>
        <c:lblAlgn val="ctr"/>
        <c:lblOffset val="100"/>
        <c:noMultiLvlLbl val="0"/>
      </c:catAx>
      <c:valAx>
        <c:axId val="392918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17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09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5464"/>
        <c:crosses val="max"/>
        <c:crossBetween val="between"/>
      </c:valAx>
      <c:catAx>
        <c:axId val="3929154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09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Cajamarca</c:v>
                </c:pt>
                <c:pt idx="4">
                  <c:v>Amazonas</c:v>
                </c:pt>
                <c:pt idx="5">
                  <c:v>Arequipa</c:v>
                </c:pt>
                <c:pt idx="6">
                  <c:v>Madre de Dios</c:v>
                </c:pt>
                <c:pt idx="7">
                  <c:v>Ica</c:v>
                </c:pt>
                <c:pt idx="8">
                  <c:v>Ucayali</c:v>
                </c:pt>
                <c:pt idx="9">
                  <c:v>Tacna</c:v>
                </c:pt>
                <c:pt idx="10">
                  <c:v>Huancavelica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Huánuco</c:v>
                </c:pt>
                <c:pt idx="14">
                  <c:v>Ayacucho</c:v>
                </c:pt>
                <c:pt idx="15">
                  <c:v>Lima</c:v>
                </c:pt>
                <c:pt idx="16">
                  <c:v>Loreto</c:v>
                </c:pt>
                <c:pt idx="17">
                  <c:v>Tumbes</c:v>
                </c:pt>
                <c:pt idx="18">
                  <c:v>Puno</c:v>
                </c:pt>
                <c:pt idx="19">
                  <c:v>Lambayeque</c:v>
                </c:pt>
                <c:pt idx="20">
                  <c:v>Moquegua</c:v>
                </c:pt>
                <c:pt idx="21">
                  <c:v>Ancash</c:v>
                </c:pt>
                <c:pt idx="22">
                  <c:v>Cusco</c:v>
                </c:pt>
                <c:pt idx="23">
                  <c:v>Pasco</c:v>
                </c:pt>
                <c:pt idx="24">
                  <c:v>Junín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22.838228748204102</c:v>
                </c:pt>
                <c:pt idx="1">
                  <c:v>14.978686080151725</c:v>
                </c:pt>
                <c:pt idx="2">
                  <c:v>4.833572230902611</c:v>
                </c:pt>
                <c:pt idx="3">
                  <c:v>13.075741372369873</c:v>
                </c:pt>
                <c:pt idx="4">
                  <c:v>2.7980128838696134</c:v>
                </c:pt>
                <c:pt idx="5">
                  <c:v>11.942826946686445</c:v>
                </c:pt>
                <c:pt idx="6">
                  <c:v>1.9607639448162835</c:v>
                </c:pt>
                <c:pt idx="7">
                  <c:v>8.3004151670285626</c:v>
                </c:pt>
                <c:pt idx="8">
                  <c:v>1.3315363901534008</c:v>
                </c:pt>
                <c:pt idx="9">
                  <c:v>3.6201343829726942</c:v>
                </c:pt>
                <c:pt idx="10">
                  <c:v>3.6965183293012576</c:v>
                </c:pt>
                <c:pt idx="11">
                  <c:v>10.929515859548388</c:v>
                </c:pt>
                <c:pt idx="12">
                  <c:v>6.3018492610447892</c:v>
                </c:pt>
                <c:pt idx="13">
                  <c:v>6.7411019881658953</c:v>
                </c:pt>
                <c:pt idx="14">
                  <c:v>4.5883634521174903</c:v>
                </c:pt>
                <c:pt idx="15">
                  <c:v>85.309817477892565</c:v>
                </c:pt>
                <c:pt idx="16">
                  <c:v>8.1009340585066756</c:v>
                </c:pt>
                <c:pt idx="17">
                  <c:v>3.8036984676582803</c:v>
                </c:pt>
                <c:pt idx="18">
                  <c:v>8.5655250522284163</c:v>
                </c:pt>
                <c:pt idx="19">
                  <c:v>8.9474125811643255</c:v>
                </c:pt>
                <c:pt idx="20">
                  <c:v>1.4664216572259934</c:v>
                </c:pt>
                <c:pt idx="21">
                  <c:v>3.9258529125082076</c:v>
                </c:pt>
                <c:pt idx="22">
                  <c:v>5.6888248338751577</c:v>
                </c:pt>
                <c:pt idx="23">
                  <c:v>1.2382481542242463</c:v>
                </c:pt>
                <c:pt idx="24">
                  <c:v>3.8539221817735276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83304"/>
        <c:axId val="404186048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Apurímac</c:v>
                </c:pt>
                <c:pt idx="3">
                  <c:v>Cajamarca</c:v>
                </c:pt>
                <c:pt idx="4">
                  <c:v>Amazonas</c:v>
                </c:pt>
                <c:pt idx="5">
                  <c:v>Arequipa</c:v>
                </c:pt>
                <c:pt idx="6">
                  <c:v>Madre de Dios</c:v>
                </c:pt>
                <c:pt idx="7">
                  <c:v>Ica</c:v>
                </c:pt>
                <c:pt idx="8">
                  <c:v>Ucayali</c:v>
                </c:pt>
                <c:pt idx="9">
                  <c:v>Tacna</c:v>
                </c:pt>
                <c:pt idx="10">
                  <c:v>Huancavelica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Huánuco</c:v>
                </c:pt>
                <c:pt idx="14">
                  <c:v>Ayacucho</c:v>
                </c:pt>
                <c:pt idx="15">
                  <c:v>Lima</c:v>
                </c:pt>
                <c:pt idx="16">
                  <c:v>Loreto</c:v>
                </c:pt>
                <c:pt idx="17">
                  <c:v>Tumbes</c:v>
                </c:pt>
                <c:pt idx="18">
                  <c:v>Puno</c:v>
                </c:pt>
                <c:pt idx="19">
                  <c:v>Lambayeque</c:v>
                </c:pt>
                <c:pt idx="20">
                  <c:v>Moquegua</c:v>
                </c:pt>
                <c:pt idx="21">
                  <c:v>Ancash</c:v>
                </c:pt>
                <c:pt idx="22">
                  <c:v>Cusco</c:v>
                </c:pt>
                <c:pt idx="23">
                  <c:v>Pasco</c:v>
                </c:pt>
                <c:pt idx="24">
                  <c:v>Junín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0.80152829848435514</c:v>
                </c:pt>
                <c:pt idx="1">
                  <c:v>0.7379331232134082</c:v>
                </c:pt>
                <c:pt idx="2">
                  <c:v>0.72680793774921215</c:v>
                </c:pt>
                <c:pt idx="3">
                  <c:v>0.72010911842548042</c:v>
                </c:pt>
                <c:pt idx="4">
                  <c:v>0.71713634879567889</c:v>
                </c:pt>
                <c:pt idx="5">
                  <c:v>0.7127726767521283</c:v>
                </c:pt>
                <c:pt idx="6">
                  <c:v>0.71257389885403288</c:v>
                </c:pt>
                <c:pt idx="7">
                  <c:v>0.70976052911527787</c:v>
                </c:pt>
                <c:pt idx="8">
                  <c:v>0.70815593053262649</c:v>
                </c:pt>
                <c:pt idx="9">
                  <c:v>0.70175010035869223</c:v>
                </c:pt>
                <c:pt idx="10">
                  <c:v>0.69340224039211795</c:v>
                </c:pt>
                <c:pt idx="11">
                  <c:v>0.68647033035812333</c:v>
                </c:pt>
                <c:pt idx="12">
                  <c:v>0.68628345110655653</c:v>
                </c:pt>
                <c:pt idx="13">
                  <c:v>0.67949074629109552</c:v>
                </c:pt>
                <c:pt idx="14">
                  <c:v>0.67719774100086716</c:v>
                </c:pt>
                <c:pt idx="15">
                  <c:v>0.67326272573363366</c:v>
                </c:pt>
                <c:pt idx="16">
                  <c:v>0.67133036024958315</c:v>
                </c:pt>
                <c:pt idx="17">
                  <c:v>0.67126977065748172</c:v>
                </c:pt>
                <c:pt idx="18">
                  <c:v>0.66133408907090729</c:v>
                </c:pt>
                <c:pt idx="19">
                  <c:v>0.65741855176234898</c:v>
                </c:pt>
                <c:pt idx="20">
                  <c:v>0.65496187807723172</c:v>
                </c:pt>
                <c:pt idx="21">
                  <c:v>0.62197237149526685</c:v>
                </c:pt>
                <c:pt idx="22">
                  <c:v>0.62145136508580667</c:v>
                </c:pt>
                <c:pt idx="23">
                  <c:v>0.59309974974302393</c:v>
                </c:pt>
                <c:pt idx="24">
                  <c:v>0.55581170002544422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85656"/>
        <c:axId val="404186832"/>
      </c:lineChart>
      <c:catAx>
        <c:axId val="404183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86048"/>
        <c:crosses val="autoZero"/>
        <c:auto val="1"/>
        <c:lblAlgn val="ctr"/>
        <c:lblOffset val="100"/>
        <c:noMultiLvlLbl val="0"/>
      </c:catAx>
      <c:valAx>
        <c:axId val="4041860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83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86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85656"/>
        <c:crosses val="max"/>
        <c:crossBetween val="between"/>
      </c:valAx>
      <c:catAx>
        <c:axId val="4041856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86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Dpto'!$N$7:$N$31</c:f>
              <c:strCache>
                <c:ptCount val="25"/>
                <c:pt idx="0">
                  <c:v>Ayacucho</c:v>
                </c:pt>
                <c:pt idx="1">
                  <c:v>Moquegua</c:v>
                </c:pt>
                <c:pt idx="2">
                  <c:v>Cajamarca</c:v>
                </c:pt>
                <c:pt idx="3">
                  <c:v>Tacna</c:v>
                </c:pt>
                <c:pt idx="4">
                  <c:v>Piura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Tumbes</c:v>
                </c:pt>
                <c:pt idx="8">
                  <c:v>Arequipa</c:v>
                </c:pt>
                <c:pt idx="9">
                  <c:v>Junín</c:v>
                </c:pt>
                <c:pt idx="10">
                  <c:v>Ica</c:v>
                </c:pt>
                <c:pt idx="11">
                  <c:v>La Libertad</c:v>
                </c:pt>
                <c:pt idx="12">
                  <c:v>Puno</c:v>
                </c:pt>
                <c:pt idx="13">
                  <c:v>Ancash</c:v>
                </c:pt>
                <c:pt idx="14">
                  <c:v>Apurímac</c:v>
                </c:pt>
                <c:pt idx="15">
                  <c:v>Amazonas</c:v>
                </c:pt>
                <c:pt idx="16">
                  <c:v>Lima</c:v>
                </c:pt>
                <c:pt idx="17">
                  <c:v>Huánuco</c:v>
                </c:pt>
                <c:pt idx="18">
                  <c:v>Lambayeque</c:v>
                </c:pt>
                <c:pt idx="19">
                  <c:v>Pasco</c:v>
                </c:pt>
                <c:pt idx="20">
                  <c:v>Cusco</c:v>
                </c:pt>
                <c:pt idx="21">
                  <c:v>Ucayali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13.824857562772944</c:v>
                </c:pt>
                <c:pt idx="1">
                  <c:v>2.6310935840253702</c:v>
                </c:pt>
                <c:pt idx="2">
                  <c:v>16.553744622480657</c:v>
                </c:pt>
                <c:pt idx="3">
                  <c:v>3.2074667563797918</c:v>
                </c:pt>
                <c:pt idx="4">
                  <c:v>8.937638740253167</c:v>
                </c:pt>
                <c:pt idx="5">
                  <c:v>3.2394361050417833</c:v>
                </c:pt>
                <c:pt idx="6">
                  <c:v>12.298980631979626</c:v>
                </c:pt>
                <c:pt idx="7">
                  <c:v>3.0629950826567831</c:v>
                </c:pt>
                <c:pt idx="8">
                  <c:v>6.5076740802931052</c:v>
                </c:pt>
                <c:pt idx="9">
                  <c:v>9.8183411134242089</c:v>
                </c:pt>
                <c:pt idx="10">
                  <c:v>3.3684257505904829</c:v>
                </c:pt>
                <c:pt idx="11">
                  <c:v>8.4170424620031401</c:v>
                </c:pt>
                <c:pt idx="12">
                  <c:v>11.53367589930274</c:v>
                </c:pt>
                <c:pt idx="13">
                  <c:v>9.8803308863892738</c:v>
                </c:pt>
                <c:pt idx="14">
                  <c:v>12.032303091617338</c:v>
                </c:pt>
                <c:pt idx="15">
                  <c:v>4.9318014095924401</c:v>
                </c:pt>
                <c:pt idx="16">
                  <c:v>34.932813812282689</c:v>
                </c:pt>
                <c:pt idx="17">
                  <c:v>8.2583450925880761</c:v>
                </c:pt>
                <c:pt idx="18">
                  <c:v>3.227623957675152</c:v>
                </c:pt>
                <c:pt idx="19">
                  <c:v>3.1435674262129871</c:v>
                </c:pt>
                <c:pt idx="20">
                  <c:v>11.804822464680187</c:v>
                </c:pt>
                <c:pt idx="21">
                  <c:v>4.3368145404119183</c:v>
                </c:pt>
                <c:pt idx="22">
                  <c:v>6.2178442101525864</c:v>
                </c:pt>
                <c:pt idx="23">
                  <c:v>2.8646396835506964</c:v>
                </c:pt>
                <c:pt idx="24">
                  <c:v>5.8527969839435513E-2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21736"/>
        <c:axId val="392923304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Ayacucho</c:v>
                </c:pt>
                <c:pt idx="1">
                  <c:v>Moquegua</c:v>
                </c:pt>
                <c:pt idx="2">
                  <c:v>Cajamarca</c:v>
                </c:pt>
                <c:pt idx="3">
                  <c:v>Tacna</c:v>
                </c:pt>
                <c:pt idx="4">
                  <c:v>Piura</c:v>
                </c:pt>
                <c:pt idx="5">
                  <c:v>Provincia Constitucional del Callao</c:v>
                </c:pt>
                <c:pt idx="6">
                  <c:v>Huancavelica</c:v>
                </c:pt>
                <c:pt idx="7">
                  <c:v>Tumbes</c:v>
                </c:pt>
                <c:pt idx="8">
                  <c:v>Arequipa</c:v>
                </c:pt>
                <c:pt idx="9">
                  <c:v>Junín</c:v>
                </c:pt>
                <c:pt idx="10">
                  <c:v>Ica</c:v>
                </c:pt>
                <c:pt idx="11">
                  <c:v>La Libertad</c:v>
                </c:pt>
                <c:pt idx="12">
                  <c:v>Puno</c:v>
                </c:pt>
                <c:pt idx="13">
                  <c:v>Ancash</c:v>
                </c:pt>
                <c:pt idx="14">
                  <c:v>Apurímac</c:v>
                </c:pt>
                <c:pt idx="15">
                  <c:v>Amazonas</c:v>
                </c:pt>
                <c:pt idx="16">
                  <c:v>Lima</c:v>
                </c:pt>
                <c:pt idx="17">
                  <c:v>Huánuco</c:v>
                </c:pt>
                <c:pt idx="18">
                  <c:v>Lambayeque</c:v>
                </c:pt>
                <c:pt idx="19">
                  <c:v>Pasco</c:v>
                </c:pt>
                <c:pt idx="20">
                  <c:v>Cusco</c:v>
                </c:pt>
                <c:pt idx="21">
                  <c:v>Ucayali</c:v>
                </c:pt>
                <c:pt idx="22">
                  <c:v>Loreto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0.6835395919986994</c:v>
                </c:pt>
                <c:pt idx="1">
                  <c:v>0.68041382585474641</c:v>
                </c:pt>
                <c:pt idx="2">
                  <c:v>0.67372842776044295</c:v>
                </c:pt>
                <c:pt idx="3">
                  <c:v>0.66375173469765647</c:v>
                </c:pt>
                <c:pt idx="4">
                  <c:v>0.65359808223245353</c:v>
                </c:pt>
                <c:pt idx="5">
                  <c:v>0.6399363952590994</c:v>
                </c:pt>
                <c:pt idx="6">
                  <c:v>0.63228996321410602</c:v>
                </c:pt>
                <c:pt idx="7">
                  <c:v>0.63012143334995219</c:v>
                </c:pt>
                <c:pt idx="8">
                  <c:v>0.62903932053131417</c:v>
                </c:pt>
                <c:pt idx="9">
                  <c:v>0.62486749478934811</c:v>
                </c:pt>
                <c:pt idx="10">
                  <c:v>0.61908347355121596</c:v>
                </c:pt>
                <c:pt idx="11">
                  <c:v>0.61608652293947408</c:v>
                </c:pt>
                <c:pt idx="12">
                  <c:v>0.61472025627864746</c:v>
                </c:pt>
                <c:pt idx="13">
                  <c:v>0.61404610053942721</c:v>
                </c:pt>
                <c:pt idx="14">
                  <c:v>0.61100557709411085</c:v>
                </c:pt>
                <c:pt idx="15">
                  <c:v>0.60428641702446317</c:v>
                </c:pt>
                <c:pt idx="16">
                  <c:v>0.59219940760896961</c:v>
                </c:pt>
                <c:pt idx="17">
                  <c:v>0.57856854563894511</c:v>
                </c:pt>
                <c:pt idx="18">
                  <c:v>0.57755779072277436</c:v>
                </c:pt>
                <c:pt idx="19">
                  <c:v>0.56196326396368534</c:v>
                </c:pt>
                <c:pt idx="20">
                  <c:v>0.55814227715356612</c:v>
                </c:pt>
                <c:pt idx="21">
                  <c:v>0.53552073628321339</c:v>
                </c:pt>
                <c:pt idx="22">
                  <c:v>0.48684695045950455</c:v>
                </c:pt>
                <c:pt idx="23">
                  <c:v>0.44462775297234902</c:v>
                </c:pt>
                <c:pt idx="24">
                  <c:v>4.5151656227168248E-2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3504"/>
        <c:axId val="392924088"/>
      </c:lineChart>
      <c:catAx>
        <c:axId val="392921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23304"/>
        <c:crosses val="autoZero"/>
        <c:auto val="1"/>
        <c:lblAlgn val="ctr"/>
        <c:lblOffset val="100"/>
        <c:noMultiLvlLbl val="0"/>
      </c:catAx>
      <c:valAx>
        <c:axId val="392923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21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24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3504"/>
        <c:crosses val="max"/>
        <c:crossBetween val="between"/>
      </c:valAx>
      <c:catAx>
        <c:axId val="392913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24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Ica</c:v>
                </c:pt>
                <c:pt idx="6">
                  <c:v>Cajamarca</c:v>
                </c:pt>
                <c:pt idx="7">
                  <c:v>Lima</c:v>
                </c:pt>
                <c:pt idx="8">
                  <c:v>Tacna</c:v>
                </c:pt>
                <c:pt idx="9">
                  <c:v>Provincia Constitucional del Callao</c:v>
                </c:pt>
                <c:pt idx="10">
                  <c:v>Ancash</c:v>
                </c:pt>
                <c:pt idx="11">
                  <c:v>Moquegua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Dpto'!$O$7:$O$20</c:f>
              <c:numCache>
                <c:formatCode>#,##0.0</c:formatCode>
                <c:ptCount val="14"/>
                <c:pt idx="0">
                  <c:v>3.658883982002811</c:v>
                </c:pt>
                <c:pt idx="1">
                  <c:v>1.7925663352391816</c:v>
                </c:pt>
                <c:pt idx="2">
                  <c:v>2.9405333048984121</c:v>
                </c:pt>
                <c:pt idx="3">
                  <c:v>2.5759941641625197</c:v>
                </c:pt>
                <c:pt idx="4">
                  <c:v>0.97527688651992384</c:v>
                </c:pt>
                <c:pt idx="5">
                  <c:v>1.7557357965728844</c:v>
                </c:pt>
                <c:pt idx="6">
                  <c:v>1.2343532182090231</c:v>
                </c:pt>
                <c:pt idx="7">
                  <c:v>21.684228628346972</c:v>
                </c:pt>
                <c:pt idx="8">
                  <c:v>0.16566531848981625</c:v>
                </c:pt>
                <c:pt idx="9">
                  <c:v>2.4793717678914002</c:v>
                </c:pt>
                <c:pt idx="10">
                  <c:v>2.3817885019633289</c:v>
                </c:pt>
                <c:pt idx="11">
                  <c:v>0.18228989043252153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2912328"/>
        <c:axId val="392913896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Dpto'!$N$7:$N$20</c:f>
              <c:strCache>
                <c:ptCount val="14"/>
                <c:pt idx="0">
                  <c:v>La Libertad</c:v>
                </c:pt>
                <c:pt idx="1">
                  <c:v>Cusco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Ica</c:v>
                </c:pt>
                <c:pt idx="6">
                  <c:v>Cajamarca</c:v>
                </c:pt>
                <c:pt idx="7">
                  <c:v>Lima</c:v>
                </c:pt>
                <c:pt idx="8">
                  <c:v>Tacna</c:v>
                </c:pt>
                <c:pt idx="9">
                  <c:v>Provincia Constitucional del Callao</c:v>
                </c:pt>
                <c:pt idx="10">
                  <c:v>Ancash</c:v>
                </c:pt>
                <c:pt idx="11">
                  <c:v>Moquegua</c:v>
                </c:pt>
                <c:pt idx="12">
                  <c:v>Tumbes</c:v>
                </c:pt>
                <c:pt idx="13">
                  <c:v>Ucayali</c:v>
                </c:pt>
              </c:strCache>
            </c:strRef>
          </c:cat>
          <c:val>
            <c:numRef>
              <c:f>'CPJL Dpto'!$P$7:$P$20</c:f>
              <c:numCache>
                <c:formatCode>0%</c:formatCode>
                <c:ptCount val="14"/>
                <c:pt idx="0">
                  <c:v>0.93753785425982428</c:v>
                </c:pt>
                <c:pt idx="1">
                  <c:v>0.859718480908089</c:v>
                </c:pt>
                <c:pt idx="2">
                  <c:v>0.82656273679212744</c:v>
                </c:pt>
                <c:pt idx="3">
                  <c:v>0.79919378171303967</c:v>
                </c:pt>
                <c:pt idx="4">
                  <c:v>0.78796372559817662</c:v>
                </c:pt>
                <c:pt idx="5">
                  <c:v>0.73829630429318482</c:v>
                </c:pt>
                <c:pt idx="6">
                  <c:v>0.70555716962137927</c:v>
                </c:pt>
                <c:pt idx="7">
                  <c:v>0.70157692110458469</c:v>
                </c:pt>
                <c:pt idx="8">
                  <c:v>0.66586809470335639</c:v>
                </c:pt>
                <c:pt idx="9">
                  <c:v>0.6417247948914564</c:v>
                </c:pt>
                <c:pt idx="10">
                  <c:v>0.56570356352767415</c:v>
                </c:pt>
                <c:pt idx="11">
                  <c:v>0.52959379220213887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2915072"/>
        <c:axId val="392914288"/>
      </c:lineChart>
      <c:catAx>
        <c:axId val="392912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2913896"/>
        <c:crosses val="autoZero"/>
        <c:auto val="1"/>
        <c:lblAlgn val="ctr"/>
        <c:lblOffset val="100"/>
        <c:noMultiLvlLbl val="0"/>
      </c:catAx>
      <c:valAx>
        <c:axId val="392913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2912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2914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2915072"/>
        <c:crosses val="max"/>
        <c:crossBetween val="between"/>
      </c:valAx>
      <c:catAx>
        <c:axId val="392915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2914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Lima</c:v>
                </c:pt>
                <c:pt idx="5">
                  <c:v>San Martín</c:v>
                </c:pt>
                <c:pt idx="6">
                  <c:v>Cajamarca</c:v>
                </c:pt>
                <c:pt idx="7">
                  <c:v>Piura</c:v>
                </c:pt>
                <c:pt idx="8">
                  <c:v>Huancavelica</c:v>
                </c:pt>
                <c:pt idx="9">
                  <c:v>Cusco</c:v>
                </c:pt>
                <c:pt idx="10">
                  <c:v>Ayacucho</c:v>
                </c:pt>
                <c:pt idx="11">
                  <c:v>Moquegua</c:v>
                </c:pt>
                <c:pt idx="12">
                  <c:v>Ucayali</c:v>
                </c:pt>
                <c:pt idx="13">
                  <c:v>Ancash</c:v>
                </c:pt>
                <c:pt idx="14">
                  <c:v>Lambayeque</c:v>
                </c:pt>
                <c:pt idx="15">
                  <c:v>Junín</c:v>
                </c:pt>
                <c:pt idx="16">
                  <c:v>Huánuco</c:v>
                </c:pt>
                <c:pt idx="17">
                  <c:v>Apurímac</c:v>
                </c:pt>
                <c:pt idx="18">
                  <c:v>La Libertad</c:v>
                </c:pt>
                <c:pt idx="19">
                  <c:v>Arequipa</c:v>
                </c:pt>
                <c:pt idx="20">
                  <c:v>Puno</c:v>
                </c:pt>
                <c:pt idx="21">
                  <c:v>Amazonas</c:v>
                </c:pt>
                <c:pt idx="22">
                  <c:v>Loreto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0.90823374681291513</c:v>
                </c:pt>
                <c:pt idx="1">
                  <c:v>1.0605182322199571</c:v>
                </c:pt>
                <c:pt idx="2">
                  <c:v>5.3528739554614351</c:v>
                </c:pt>
                <c:pt idx="3">
                  <c:v>10.969694817768488</c:v>
                </c:pt>
                <c:pt idx="4">
                  <c:v>105.02220839433951</c:v>
                </c:pt>
                <c:pt idx="5">
                  <c:v>3.8843677052192929</c:v>
                </c:pt>
                <c:pt idx="6">
                  <c:v>7.6424558463134691</c:v>
                </c:pt>
                <c:pt idx="7">
                  <c:v>11.470289686564865</c:v>
                </c:pt>
                <c:pt idx="8">
                  <c:v>3.7056277094907575</c:v>
                </c:pt>
                <c:pt idx="9">
                  <c:v>23.892036459526246</c:v>
                </c:pt>
                <c:pt idx="10">
                  <c:v>1.2145441999682669</c:v>
                </c:pt>
                <c:pt idx="11">
                  <c:v>1.6477932917396161</c:v>
                </c:pt>
                <c:pt idx="12">
                  <c:v>2.0739080391408891</c:v>
                </c:pt>
                <c:pt idx="13">
                  <c:v>6.8827844167333305</c:v>
                </c:pt>
                <c:pt idx="14">
                  <c:v>2.6956554336345673</c:v>
                </c:pt>
                <c:pt idx="15">
                  <c:v>2.4556074656018296</c:v>
                </c:pt>
                <c:pt idx="16">
                  <c:v>3.5652470508092291</c:v>
                </c:pt>
                <c:pt idx="17">
                  <c:v>3.8478276275692633</c:v>
                </c:pt>
                <c:pt idx="18">
                  <c:v>7.5160429273492335</c:v>
                </c:pt>
                <c:pt idx="19">
                  <c:v>17.411059232572718</c:v>
                </c:pt>
                <c:pt idx="20">
                  <c:v>12.545762984820225</c:v>
                </c:pt>
                <c:pt idx="21">
                  <c:v>1.6456602151533428</c:v>
                </c:pt>
                <c:pt idx="22">
                  <c:v>1.2804310514344586</c:v>
                </c:pt>
                <c:pt idx="23">
                  <c:v>1.4188374424368653</c:v>
                </c:pt>
                <c:pt idx="24">
                  <c:v>1.5394945032903897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9816"/>
        <c:axId val="326830992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Tumbes</c:v>
                </c:pt>
                <c:pt idx="1">
                  <c:v>Madre de Dios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Lima</c:v>
                </c:pt>
                <c:pt idx="5">
                  <c:v>San Martín</c:v>
                </c:pt>
                <c:pt idx="6">
                  <c:v>Cajamarca</c:v>
                </c:pt>
                <c:pt idx="7">
                  <c:v>Piura</c:v>
                </c:pt>
                <c:pt idx="8">
                  <c:v>Huancavelica</c:v>
                </c:pt>
                <c:pt idx="9">
                  <c:v>Cusco</c:v>
                </c:pt>
                <c:pt idx="10">
                  <c:v>Ayacucho</c:v>
                </c:pt>
                <c:pt idx="11">
                  <c:v>Moquegua</c:v>
                </c:pt>
                <c:pt idx="12">
                  <c:v>Ucayali</c:v>
                </c:pt>
                <c:pt idx="13">
                  <c:v>Ancash</c:v>
                </c:pt>
                <c:pt idx="14">
                  <c:v>Lambayeque</c:v>
                </c:pt>
                <c:pt idx="15">
                  <c:v>Junín</c:v>
                </c:pt>
                <c:pt idx="16">
                  <c:v>Huánuco</c:v>
                </c:pt>
                <c:pt idx="17">
                  <c:v>Apurímac</c:v>
                </c:pt>
                <c:pt idx="18">
                  <c:v>La Libertad</c:v>
                </c:pt>
                <c:pt idx="19">
                  <c:v>Arequipa</c:v>
                </c:pt>
                <c:pt idx="20">
                  <c:v>Puno</c:v>
                </c:pt>
                <c:pt idx="21">
                  <c:v>Amazonas</c:v>
                </c:pt>
                <c:pt idx="22">
                  <c:v>Loreto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0.79228795117422557</c:v>
                </c:pt>
                <c:pt idx="1">
                  <c:v>0.7143446646813707</c:v>
                </c:pt>
                <c:pt idx="2">
                  <c:v>0.70109797900918958</c:v>
                </c:pt>
                <c:pt idx="3">
                  <c:v>0.65414050063286966</c:v>
                </c:pt>
                <c:pt idx="4">
                  <c:v>0.64709147705307979</c:v>
                </c:pt>
                <c:pt idx="5">
                  <c:v>0.52796691700847986</c:v>
                </c:pt>
                <c:pt idx="6">
                  <c:v>0.52468104606410182</c:v>
                </c:pt>
                <c:pt idx="7">
                  <c:v>0.51949354537939429</c:v>
                </c:pt>
                <c:pt idx="8">
                  <c:v>0.47419057792449976</c:v>
                </c:pt>
                <c:pt idx="9">
                  <c:v>0.46732258755500361</c:v>
                </c:pt>
                <c:pt idx="10">
                  <c:v>0.44749080824630411</c:v>
                </c:pt>
                <c:pt idx="11">
                  <c:v>0.44315198355280794</c:v>
                </c:pt>
                <c:pt idx="12">
                  <c:v>0.43471083931437754</c:v>
                </c:pt>
                <c:pt idx="13">
                  <c:v>0.42774494271831254</c:v>
                </c:pt>
                <c:pt idx="14">
                  <c:v>0.42170081878212817</c:v>
                </c:pt>
                <c:pt idx="15">
                  <c:v>0.41614399690923526</c:v>
                </c:pt>
                <c:pt idx="16">
                  <c:v>0.41218196564793635</c:v>
                </c:pt>
                <c:pt idx="17">
                  <c:v>0.39654753502608014</c:v>
                </c:pt>
                <c:pt idx="18">
                  <c:v>0.39527873525354662</c:v>
                </c:pt>
                <c:pt idx="19">
                  <c:v>0.39505236729232379</c:v>
                </c:pt>
                <c:pt idx="20">
                  <c:v>0.39216904289315774</c:v>
                </c:pt>
                <c:pt idx="21">
                  <c:v>0.38348238836129328</c:v>
                </c:pt>
                <c:pt idx="22">
                  <c:v>0.2580759760623324</c:v>
                </c:pt>
                <c:pt idx="23">
                  <c:v>0.21959518699254238</c:v>
                </c:pt>
                <c:pt idx="24">
                  <c:v>0.178627065188076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31384"/>
        <c:axId val="326828640"/>
      </c:lineChart>
      <c:catAx>
        <c:axId val="326829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30992"/>
        <c:crosses val="autoZero"/>
        <c:auto val="1"/>
        <c:lblAlgn val="ctr"/>
        <c:lblOffset val="100"/>
        <c:noMultiLvlLbl val="0"/>
      </c:catAx>
      <c:valAx>
        <c:axId val="326830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9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86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31384"/>
        <c:crosses val="max"/>
        <c:crossBetween val="between"/>
      </c:valAx>
      <c:catAx>
        <c:axId val="326831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86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Dpto'!$N$7:$N$16</c:f>
              <c:strCache>
                <c:ptCount val="10"/>
                <c:pt idx="0">
                  <c:v>Ica</c:v>
                </c:pt>
                <c:pt idx="1">
                  <c:v>Ancash</c:v>
                </c:pt>
                <c:pt idx="2">
                  <c:v>Loreto</c:v>
                </c:pt>
                <c:pt idx="3">
                  <c:v>La Libertad</c:v>
                </c:pt>
                <c:pt idx="4">
                  <c:v>Huánuco</c:v>
                </c:pt>
                <c:pt idx="5">
                  <c:v>Moquegua</c:v>
                </c:pt>
                <c:pt idx="6">
                  <c:v>Lima</c:v>
                </c:pt>
                <c:pt idx="7">
                  <c:v>Tumbes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0.49612545721730739</c:v>
                </c:pt>
                <c:pt idx="1">
                  <c:v>0.90834808621895391</c:v>
                </c:pt>
                <c:pt idx="2">
                  <c:v>0.58427852696989935</c:v>
                </c:pt>
                <c:pt idx="3">
                  <c:v>0.53906072100908453</c:v>
                </c:pt>
                <c:pt idx="4">
                  <c:v>0.53009959910331617</c:v>
                </c:pt>
                <c:pt idx="5">
                  <c:v>0.48400245718837687</c:v>
                </c:pt>
                <c:pt idx="6">
                  <c:v>42.558039778077742</c:v>
                </c:pt>
                <c:pt idx="7">
                  <c:v>0.45873525039281249</c:v>
                </c:pt>
                <c:pt idx="8">
                  <c:v>0.455657019152239</c:v>
                </c:pt>
                <c:pt idx="9">
                  <c:v>0.21244290119844972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30208"/>
        <c:axId val="326829032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Ica</c:v>
                </c:pt>
                <c:pt idx="1">
                  <c:v>Ancash</c:v>
                </c:pt>
                <c:pt idx="2">
                  <c:v>Loreto</c:v>
                </c:pt>
                <c:pt idx="3">
                  <c:v>La Libertad</c:v>
                </c:pt>
                <c:pt idx="4">
                  <c:v>Huánuco</c:v>
                </c:pt>
                <c:pt idx="5">
                  <c:v>Moquegua</c:v>
                </c:pt>
                <c:pt idx="6">
                  <c:v>Lima</c:v>
                </c:pt>
                <c:pt idx="7">
                  <c:v>Tumbes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0.7215929459106607</c:v>
                </c:pt>
                <c:pt idx="1">
                  <c:v>0.70266965229552936</c:v>
                </c:pt>
                <c:pt idx="2">
                  <c:v>0.69367610436023952</c:v>
                </c:pt>
                <c:pt idx="3">
                  <c:v>0.68673654837072529</c:v>
                </c:pt>
                <c:pt idx="4">
                  <c:v>0.67323638743610681</c:v>
                </c:pt>
                <c:pt idx="5">
                  <c:v>0.64189519547648788</c:v>
                </c:pt>
                <c:pt idx="6">
                  <c:v>0.63511666535256539</c:v>
                </c:pt>
                <c:pt idx="7">
                  <c:v>0.61191869242318586</c:v>
                </c:pt>
                <c:pt idx="8">
                  <c:v>0.52816082449571233</c:v>
                </c:pt>
                <c:pt idx="9">
                  <c:v>0.4389316140463837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30600"/>
        <c:axId val="326829424"/>
      </c:lineChart>
      <c:catAx>
        <c:axId val="326830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29032"/>
        <c:crosses val="autoZero"/>
        <c:auto val="1"/>
        <c:lblAlgn val="ctr"/>
        <c:lblOffset val="100"/>
        <c:noMultiLvlLbl val="0"/>
      </c:catAx>
      <c:valAx>
        <c:axId val="326829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302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9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30600"/>
        <c:crosses val="max"/>
        <c:crossBetween val="between"/>
      </c:valAx>
      <c:catAx>
        <c:axId val="326830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9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Madre de Dios</c:v>
                </c:pt>
                <c:pt idx="3">
                  <c:v>Ayacucho</c:v>
                </c:pt>
                <c:pt idx="4">
                  <c:v>Provincia Constitucional del Callao</c:v>
                </c:pt>
                <c:pt idx="5">
                  <c:v>Apurímac</c:v>
                </c:pt>
                <c:pt idx="6">
                  <c:v>Piura</c:v>
                </c:pt>
                <c:pt idx="7">
                  <c:v>San Martín</c:v>
                </c:pt>
                <c:pt idx="8">
                  <c:v>Arequipa</c:v>
                </c:pt>
                <c:pt idx="9">
                  <c:v>Cusco</c:v>
                </c:pt>
                <c:pt idx="10">
                  <c:v>Ucayali</c:v>
                </c:pt>
                <c:pt idx="11">
                  <c:v>Moquegua</c:v>
                </c:pt>
                <c:pt idx="12">
                  <c:v>Huancavelica</c:v>
                </c:pt>
                <c:pt idx="13">
                  <c:v>Huánuco</c:v>
                </c:pt>
                <c:pt idx="14">
                  <c:v>Lima</c:v>
                </c:pt>
                <c:pt idx="15">
                  <c:v>Amazonas</c:v>
                </c:pt>
                <c:pt idx="16">
                  <c:v>Tacna</c:v>
                </c:pt>
                <c:pt idx="17">
                  <c:v>Junín</c:v>
                </c:pt>
                <c:pt idx="18">
                  <c:v>Lambayeque</c:v>
                </c:pt>
                <c:pt idx="19">
                  <c:v>Pasco</c:v>
                </c:pt>
                <c:pt idx="20">
                  <c:v>Cajamarca</c:v>
                </c:pt>
                <c:pt idx="21">
                  <c:v>Ancash</c:v>
                </c:pt>
                <c:pt idx="22">
                  <c:v>Loreto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1.6919661671595385</c:v>
                </c:pt>
                <c:pt idx="1">
                  <c:v>7.1932099255368644</c:v>
                </c:pt>
                <c:pt idx="2">
                  <c:v>1.4797868103899177</c:v>
                </c:pt>
                <c:pt idx="3">
                  <c:v>3.1076142785596987</c:v>
                </c:pt>
                <c:pt idx="4">
                  <c:v>18.662356823149221</c:v>
                </c:pt>
                <c:pt idx="5">
                  <c:v>0.23270657108269582</c:v>
                </c:pt>
                <c:pt idx="6">
                  <c:v>1.8854063960300262</c:v>
                </c:pt>
                <c:pt idx="7">
                  <c:v>1.7876439951374674</c:v>
                </c:pt>
                <c:pt idx="8">
                  <c:v>4.0962243385923482</c:v>
                </c:pt>
                <c:pt idx="9">
                  <c:v>1.540364160017538</c:v>
                </c:pt>
                <c:pt idx="10">
                  <c:v>1.6493873410971576</c:v>
                </c:pt>
                <c:pt idx="11">
                  <c:v>0.37167927356170161</c:v>
                </c:pt>
                <c:pt idx="12">
                  <c:v>0.73405452725113296</c:v>
                </c:pt>
                <c:pt idx="13">
                  <c:v>4.3184157661057414</c:v>
                </c:pt>
                <c:pt idx="14">
                  <c:v>115.8547976305241</c:v>
                </c:pt>
                <c:pt idx="15">
                  <c:v>1.5151510015418148</c:v>
                </c:pt>
                <c:pt idx="16">
                  <c:v>0.78809014046011616</c:v>
                </c:pt>
                <c:pt idx="17">
                  <c:v>1.0928793498668679</c:v>
                </c:pt>
                <c:pt idx="18">
                  <c:v>3.3748430634489965</c:v>
                </c:pt>
                <c:pt idx="19">
                  <c:v>1.1212199931178988E-3</c:v>
                </c:pt>
                <c:pt idx="20">
                  <c:v>2.7804911638389038</c:v>
                </c:pt>
                <c:pt idx="21">
                  <c:v>0.69015798581863175</c:v>
                </c:pt>
                <c:pt idx="22">
                  <c:v>3.7389774968913132</c:v>
                </c:pt>
                <c:pt idx="23">
                  <c:v>0.64874309312100165</c:v>
                </c:pt>
                <c:pt idx="24">
                  <c:v>2.0500000391621143E-4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17664"/>
        <c:axId val="326815704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Ica</c:v>
                </c:pt>
                <c:pt idx="1">
                  <c:v>La Libertad</c:v>
                </c:pt>
                <c:pt idx="2">
                  <c:v>Madre de Dios</c:v>
                </c:pt>
                <c:pt idx="3">
                  <c:v>Ayacucho</c:v>
                </c:pt>
                <c:pt idx="4">
                  <c:v>Provincia Constitucional del Callao</c:v>
                </c:pt>
                <c:pt idx="5">
                  <c:v>Apurímac</c:v>
                </c:pt>
                <c:pt idx="6">
                  <c:v>Piura</c:v>
                </c:pt>
                <c:pt idx="7">
                  <c:v>San Martín</c:v>
                </c:pt>
                <c:pt idx="8">
                  <c:v>Arequipa</c:v>
                </c:pt>
                <c:pt idx="9">
                  <c:v>Cusco</c:v>
                </c:pt>
                <c:pt idx="10">
                  <c:v>Ucayali</c:v>
                </c:pt>
                <c:pt idx="11">
                  <c:v>Moquegua</c:v>
                </c:pt>
                <c:pt idx="12">
                  <c:v>Huancavelica</c:v>
                </c:pt>
                <c:pt idx="13">
                  <c:v>Huánuco</c:v>
                </c:pt>
                <c:pt idx="14">
                  <c:v>Lima</c:v>
                </c:pt>
                <c:pt idx="15">
                  <c:v>Amazonas</c:v>
                </c:pt>
                <c:pt idx="16">
                  <c:v>Tacna</c:v>
                </c:pt>
                <c:pt idx="17">
                  <c:v>Junín</c:v>
                </c:pt>
                <c:pt idx="18">
                  <c:v>Lambayeque</c:v>
                </c:pt>
                <c:pt idx="19">
                  <c:v>Pasco</c:v>
                </c:pt>
                <c:pt idx="20">
                  <c:v>Cajamarca</c:v>
                </c:pt>
                <c:pt idx="21">
                  <c:v>Ancash</c:v>
                </c:pt>
                <c:pt idx="22">
                  <c:v>Loreto</c:v>
                </c:pt>
                <c:pt idx="23">
                  <c:v>Tumbes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0.8162503483893393</c:v>
                </c:pt>
                <c:pt idx="1">
                  <c:v>0.78054058595335574</c:v>
                </c:pt>
                <c:pt idx="2">
                  <c:v>0.7705404976794108</c:v>
                </c:pt>
                <c:pt idx="3">
                  <c:v>0.76694914495032807</c:v>
                </c:pt>
                <c:pt idx="4">
                  <c:v>0.76558084651756286</c:v>
                </c:pt>
                <c:pt idx="5">
                  <c:v>0.76091166572722979</c:v>
                </c:pt>
                <c:pt idx="6">
                  <c:v>0.7577850741806238</c:v>
                </c:pt>
                <c:pt idx="7">
                  <c:v>0.74839093008078506</c:v>
                </c:pt>
                <c:pt idx="8">
                  <c:v>0.73971847426835313</c:v>
                </c:pt>
                <c:pt idx="9">
                  <c:v>0.73544832644731517</c:v>
                </c:pt>
                <c:pt idx="10">
                  <c:v>0.72856884688193968</c:v>
                </c:pt>
                <c:pt idx="11">
                  <c:v>0.72314097183289894</c:v>
                </c:pt>
                <c:pt idx="12">
                  <c:v>0.6932308554070663</c:v>
                </c:pt>
                <c:pt idx="13">
                  <c:v>0.68987484340018657</c:v>
                </c:pt>
                <c:pt idx="14">
                  <c:v>0.66460171750366215</c:v>
                </c:pt>
                <c:pt idx="15">
                  <c:v>0.61117298486975846</c:v>
                </c:pt>
                <c:pt idx="16">
                  <c:v>0.60977772001723607</c:v>
                </c:pt>
                <c:pt idx="17">
                  <c:v>0.57653418273818458</c:v>
                </c:pt>
                <c:pt idx="18">
                  <c:v>0.57493998002505942</c:v>
                </c:pt>
                <c:pt idx="19">
                  <c:v>0.56060999655894939</c:v>
                </c:pt>
                <c:pt idx="20">
                  <c:v>0.51050793430425989</c:v>
                </c:pt>
                <c:pt idx="21">
                  <c:v>0.47778396773040327</c:v>
                </c:pt>
                <c:pt idx="22">
                  <c:v>0.37994684542038459</c:v>
                </c:pt>
                <c:pt idx="23">
                  <c:v>0.34933634440918676</c:v>
                </c:pt>
                <c:pt idx="24">
                  <c:v>1.0103499453731463E-3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18448"/>
        <c:axId val="326818056"/>
      </c:lineChart>
      <c:catAx>
        <c:axId val="32681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15704"/>
        <c:crosses val="autoZero"/>
        <c:auto val="1"/>
        <c:lblAlgn val="ctr"/>
        <c:lblOffset val="100"/>
        <c:noMultiLvlLbl val="0"/>
      </c:catAx>
      <c:valAx>
        <c:axId val="326815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176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18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18448"/>
        <c:crosses val="max"/>
        <c:crossBetween val="between"/>
      </c:valAx>
      <c:catAx>
        <c:axId val="326818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180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Ucayali</c:v>
                </c:pt>
                <c:pt idx="1">
                  <c:v>Cajamarca</c:v>
                </c:pt>
                <c:pt idx="2">
                  <c:v>Pasco</c:v>
                </c:pt>
                <c:pt idx="3">
                  <c:v>Madre de Dios</c:v>
                </c:pt>
                <c:pt idx="4">
                  <c:v>Ancash</c:v>
                </c:pt>
                <c:pt idx="5">
                  <c:v>Piura</c:v>
                </c:pt>
                <c:pt idx="6">
                  <c:v>Lambayeque</c:v>
                </c:pt>
                <c:pt idx="7">
                  <c:v>Huánuco</c:v>
                </c:pt>
                <c:pt idx="8">
                  <c:v>Moquegua</c:v>
                </c:pt>
                <c:pt idx="9">
                  <c:v>Ica</c:v>
                </c:pt>
                <c:pt idx="10">
                  <c:v>Arequipa</c:v>
                </c:pt>
                <c:pt idx="11">
                  <c:v>San Martín</c:v>
                </c:pt>
                <c:pt idx="12">
                  <c:v>Puno</c:v>
                </c:pt>
                <c:pt idx="13">
                  <c:v>Loreto</c:v>
                </c:pt>
                <c:pt idx="14">
                  <c:v>Tacna</c:v>
                </c:pt>
                <c:pt idx="15">
                  <c:v>La Libertad</c:v>
                </c:pt>
                <c:pt idx="16">
                  <c:v>Cusco</c:v>
                </c:pt>
                <c:pt idx="17">
                  <c:v>Ayacucho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Lima</c:v>
                </c:pt>
                <c:pt idx="21">
                  <c:v>Junín</c:v>
                </c:pt>
                <c:pt idx="22">
                  <c:v>Apurímac</c:v>
                </c:pt>
                <c:pt idx="23">
                  <c:v>Huancavelica</c:v>
                </c:pt>
                <c:pt idx="24">
                  <c:v>Tumbes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1.4714655228035471</c:v>
                </c:pt>
                <c:pt idx="1">
                  <c:v>2.5314647796686582</c:v>
                </c:pt>
                <c:pt idx="2">
                  <c:v>1.1784770963849756</c:v>
                </c:pt>
                <c:pt idx="3">
                  <c:v>0.26387652517159832</c:v>
                </c:pt>
                <c:pt idx="4">
                  <c:v>3.6738181236624641</c:v>
                </c:pt>
                <c:pt idx="5">
                  <c:v>4.2658023210926945</c:v>
                </c:pt>
                <c:pt idx="6">
                  <c:v>2.107965188769874</c:v>
                </c:pt>
                <c:pt idx="7">
                  <c:v>0.59049794793115462</c:v>
                </c:pt>
                <c:pt idx="8">
                  <c:v>0.78466383684272101</c:v>
                </c:pt>
                <c:pt idx="9">
                  <c:v>2.2708930472035695</c:v>
                </c:pt>
                <c:pt idx="10">
                  <c:v>4.3126702134621784</c:v>
                </c:pt>
                <c:pt idx="11">
                  <c:v>1.2328981823733218</c:v>
                </c:pt>
                <c:pt idx="12">
                  <c:v>1.6083061017748157</c:v>
                </c:pt>
                <c:pt idx="13">
                  <c:v>2.2498791294145084</c:v>
                </c:pt>
                <c:pt idx="14">
                  <c:v>0.80047540736330558</c:v>
                </c:pt>
                <c:pt idx="15">
                  <c:v>3.1845139894794618</c:v>
                </c:pt>
                <c:pt idx="16">
                  <c:v>2.2296230662902081</c:v>
                </c:pt>
                <c:pt idx="17">
                  <c:v>0.99092882872242116</c:v>
                </c:pt>
                <c:pt idx="18">
                  <c:v>0.34070959621675118</c:v>
                </c:pt>
                <c:pt idx="19">
                  <c:v>3.7475678068956162</c:v>
                </c:pt>
                <c:pt idx="20">
                  <c:v>42.45098713082993</c:v>
                </c:pt>
                <c:pt idx="21">
                  <c:v>2.2189136429057967</c:v>
                </c:pt>
                <c:pt idx="22">
                  <c:v>0.59860170257324419</c:v>
                </c:pt>
                <c:pt idx="23">
                  <c:v>0.48685007864930097</c:v>
                </c:pt>
                <c:pt idx="24">
                  <c:v>1.1831848677075985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2368"/>
        <c:axId val="326822760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Ucayali</c:v>
                </c:pt>
                <c:pt idx="1">
                  <c:v>Cajamarca</c:v>
                </c:pt>
                <c:pt idx="2">
                  <c:v>Pasco</c:v>
                </c:pt>
                <c:pt idx="3">
                  <c:v>Madre de Dios</c:v>
                </c:pt>
                <c:pt idx="4">
                  <c:v>Ancash</c:v>
                </c:pt>
                <c:pt idx="5">
                  <c:v>Piura</c:v>
                </c:pt>
                <c:pt idx="6">
                  <c:v>Lambayeque</c:v>
                </c:pt>
                <c:pt idx="7">
                  <c:v>Huánuco</c:v>
                </c:pt>
                <c:pt idx="8">
                  <c:v>Moquegua</c:v>
                </c:pt>
                <c:pt idx="9">
                  <c:v>Ica</c:v>
                </c:pt>
                <c:pt idx="10">
                  <c:v>Arequipa</c:v>
                </c:pt>
                <c:pt idx="11">
                  <c:v>San Martín</c:v>
                </c:pt>
                <c:pt idx="12">
                  <c:v>Puno</c:v>
                </c:pt>
                <c:pt idx="13">
                  <c:v>Loreto</c:v>
                </c:pt>
                <c:pt idx="14">
                  <c:v>Tacna</c:v>
                </c:pt>
                <c:pt idx="15">
                  <c:v>La Libertad</c:v>
                </c:pt>
                <c:pt idx="16">
                  <c:v>Cusco</c:v>
                </c:pt>
                <c:pt idx="17">
                  <c:v>Ayacucho</c:v>
                </c:pt>
                <c:pt idx="18">
                  <c:v>Amazonas</c:v>
                </c:pt>
                <c:pt idx="19">
                  <c:v>Provincia Constitucional del Callao</c:v>
                </c:pt>
                <c:pt idx="20">
                  <c:v>Lima</c:v>
                </c:pt>
                <c:pt idx="21">
                  <c:v>Junín</c:v>
                </c:pt>
                <c:pt idx="22">
                  <c:v>Apurímac</c:v>
                </c:pt>
                <c:pt idx="23">
                  <c:v>Huancavelica</c:v>
                </c:pt>
                <c:pt idx="24">
                  <c:v>Tumbes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0.92929695304938242</c:v>
                </c:pt>
                <c:pt idx="1">
                  <c:v>0.87484142899850559</c:v>
                </c:pt>
                <c:pt idx="2">
                  <c:v>0.84623809616422696</c:v>
                </c:pt>
                <c:pt idx="3">
                  <c:v>0.81689701715233376</c:v>
                </c:pt>
                <c:pt idx="4">
                  <c:v>0.79812015880259202</c:v>
                </c:pt>
                <c:pt idx="5">
                  <c:v>0.7855813038993773</c:v>
                </c:pt>
                <c:pt idx="6">
                  <c:v>0.76146091244964864</c:v>
                </c:pt>
                <c:pt idx="7">
                  <c:v>0.74866172028120181</c:v>
                </c:pt>
                <c:pt idx="8">
                  <c:v>0.74823382821460815</c:v>
                </c:pt>
                <c:pt idx="9">
                  <c:v>0.71607977435127068</c:v>
                </c:pt>
                <c:pt idx="10">
                  <c:v>0.70725181458683173</c:v>
                </c:pt>
                <c:pt idx="11">
                  <c:v>0.70285090427458818</c:v>
                </c:pt>
                <c:pt idx="12">
                  <c:v>0.70114808662884986</c:v>
                </c:pt>
                <c:pt idx="13">
                  <c:v>0.69433963346603889</c:v>
                </c:pt>
                <c:pt idx="14">
                  <c:v>0.68834947330687524</c:v>
                </c:pt>
                <c:pt idx="15">
                  <c:v>0.68679650348453314</c:v>
                </c:pt>
                <c:pt idx="16">
                  <c:v>0.68404025852202321</c:v>
                </c:pt>
                <c:pt idx="17">
                  <c:v>0.67887786563721542</c:v>
                </c:pt>
                <c:pt idx="18">
                  <c:v>0.67512567092910125</c:v>
                </c:pt>
                <c:pt idx="19">
                  <c:v>0.66632833272743142</c:v>
                </c:pt>
                <c:pt idx="20">
                  <c:v>0.64552853135287969</c:v>
                </c:pt>
                <c:pt idx="21">
                  <c:v>0.62053628360249369</c:v>
                </c:pt>
                <c:pt idx="22">
                  <c:v>0.61243727300776252</c:v>
                </c:pt>
                <c:pt idx="23">
                  <c:v>0.55969493400498349</c:v>
                </c:pt>
                <c:pt idx="24">
                  <c:v>0.47308017344399672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23544"/>
        <c:axId val="326824720"/>
      </c:lineChart>
      <c:catAx>
        <c:axId val="32682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22760"/>
        <c:crosses val="autoZero"/>
        <c:auto val="1"/>
        <c:lblAlgn val="ctr"/>
        <c:lblOffset val="100"/>
        <c:noMultiLvlLbl val="0"/>
      </c:catAx>
      <c:valAx>
        <c:axId val="3268227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2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47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23544"/>
        <c:crosses val="max"/>
        <c:crossBetween val="between"/>
      </c:valAx>
      <c:catAx>
        <c:axId val="326823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47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Pasco</c:v>
                </c:pt>
                <c:pt idx="2">
                  <c:v>Ucayali</c:v>
                </c:pt>
                <c:pt idx="3">
                  <c:v>La Libertad</c:v>
                </c:pt>
                <c:pt idx="4">
                  <c:v>Amazonas</c:v>
                </c:pt>
                <c:pt idx="5">
                  <c:v>Loreto</c:v>
                </c:pt>
                <c:pt idx="6">
                  <c:v>Ayacucho</c:v>
                </c:pt>
                <c:pt idx="7">
                  <c:v>Huancavelica</c:v>
                </c:pt>
                <c:pt idx="8">
                  <c:v>Tacna</c:v>
                </c:pt>
                <c:pt idx="9">
                  <c:v>Piura</c:v>
                </c:pt>
                <c:pt idx="10">
                  <c:v>Puno</c:v>
                </c:pt>
                <c:pt idx="11">
                  <c:v>Cusco</c:v>
                </c:pt>
                <c:pt idx="12">
                  <c:v>Cajamarca</c:v>
                </c:pt>
                <c:pt idx="13">
                  <c:v>Lima</c:v>
                </c:pt>
                <c:pt idx="14">
                  <c:v>Huánuco</c:v>
                </c:pt>
                <c:pt idx="15">
                  <c:v>Ancash</c:v>
                </c:pt>
                <c:pt idx="16">
                  <c:v>Tumbes</c:v>
                </c:pt>
                <c:pt idx="17">
                  <c:v>Apurímac</c:v>
                </c:pt>
                <c:pt idx="18">
                  <c:v>Moquegua</c:v>
                </c:pt>
                <c:pt idx="19">
                  <c:v>Ica</c:v>
                </c:pt>
                <c:pt idx="20">
                  <c:v>Junín</c:v>
                </c:pt>
                <c:pt idx="21">
                  <c:v>Madre de Dios</c:v>
                </c:pt>
                <c:pt idx="22">
                  <c:v>Lambayeque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5.8008823000918532</c:v>
                </c:pt>
                <c:pt idx="1">
                  <c:v>1.0639197635369988</c:v>
                </c:pt>
                <c:pt idx="2">
                  <c:v>1.7114863635113593</c:v>
                </c:pt>
                <c:pt idx="3">
                  <c:v>3.6360242890598742</c:v>
                </c:pt>
                <c:pt idx="4">
                  <c:v>6.189731773176355</c:v>
                </c:pt>
                <c:pt idx="5">
                  <c:v>3.1520541252596455</c:v>
                </c:pt>
                <c:pt idx="6">
                  <c:v>2.9175006884005454</c:v>
                </c:pt>
                <c:pt idx="7">
                  <c:v>0.90043910122632087</c:v>
                </c:pt>
                <c:pt idx="8">
                  <c:v>0.76668794018086917</c:v>
                </c:pt>
                <c:pt idx="9">
                  <c:v>2.0822040071510299</c:v>
                </c:pt>
                <c:pt idx="10">
                  <c:v>4.0210198136259283</c:v>
                </c:pt>
                <c:pt idx="11">
                  <c:v>3.8394574750149579</c:v>
                </c:pt>
                <c:pt idx="12">
                  <c:v>7.6666960031336258</c:v>
                </c:pt>
                <c:pt idx="13">
                  <c:v>10.049443097079855</c:v>
                </c:pt>
                <c:pt idx="14">
                  <c:v>2.182819794399288</c:v>
                </c:pt>
                <c:pt idx="15">
                  <c:v>4.5270269097330091</c:v>
                </c:pt>
                <c:pt idx="16">
                  <c:v>3.5463620883000173</c:v>
                </c:pt>
                <c:pt idx="17">
                  <c:v>2.7654688285699094</c:v>
                </c:pt>
                <c:pt idx="18">
                  <c:v>1.130762369723596</c:v>
                </c:pt>
                <c:pt idx="19">
                  <c:v>2.6831091665082121</c:v>
                </c:pt>
                <c:pt idx="20">
                  <c:v>2.7471945708222556</c:v>
                </c:pt>
                <c:pt idx="21">
                  <c:v>2.8417164574901839</c:v>
                </c:pt>
                <c:pt idx="22">
                  <c:v>1.7068301127306116</c:v>
                </c:pt>
                <c:pt idx="23">
                  <c:v>5.6154364044396461</c:v>
                </c:pt>
                <c:pt idx="24">
                  <c:v>0.46204002770036762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1192"/>
        <c:axId val="326818840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Pasco</c:v>
                </c:pt>
                <c:pt idx="2">
                  <c:v>Ucayali</c:v>
                </c:pt>
                <c:pt idx="3">
                  <c:v>La Libertad</c:v>
                </c:pt>
                <c:pt idx="4">
                  <c:v>Amazonas</c:v>
                </c:pt>
                <c:pt idx="5">
                  <c:v>Loreto</c:v>
                </c:pt>
                <c:pt idx="6">
                  <c:v>Ayacucho</c:v>
                </c:pt>
                <c:pt idx="7">
                  <c:v>Huancavelica</c:v>
                </c:pt>
                <c:pt idx="8">
                  <c:v>Tacna</c:v>
                </c:pt>
                <c:pt idx="9">
                  <c:v>Piura</c:v>
                </c:pt>
                <c:pt idx="10">
                  <c:v>Puno</c:v>
                </c:pt>
                <c:pt idx="11">
                  <c:v>Cusco</c:v>
                </c:pt>
                <c:pt idx="12">
                  <c:v>Cajamarca</c:v>
                </c:pt>
                <c:pt idx="13">
                  <c:v>Lima</c:v>
                </c:pt>
                <c:pt idx="14">
                  <c:v>Huánuco</c:v>
                </c:pt>
                <c:pt idx="15">
                  <c:v>Ancash</c:v>
                </c:pt>
                <c:pt idx="16">
                  <c:v>Tumbes</c:v>
                </c:pt>
                <c:pt idx="17">
                  <c:v>Apurímac</c:v>
                </c:pt>
                <c:pt idx="18">
                  <c:v>Moquegua</c:v>
                </c:pt>
                <c:pt idx="19">
                  <c:v>Ica</c:v>
                </c:pt>
                <c:pt idx="20">
                  <c:v>Junín</c:v>
                </c:pt>
                <c:pt idx="21">
                  <c:v>Madre de Dios</c:v>
                </c:pt>
                <c:pt idx="22">
                  <c:v>Lambayeque</c:v>
                </c:pt>
                <c:pt idx="23">
                  <c:v>Arequipa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0.86905046409103115</c:v>
                </c:pt>
                <c:pt idx="1">
                  <c:v>0.79249616648516241</c:v>
                </c:pt>
                <c:pt idx="2">
                  <c:v>0.79239882007859674</c:v>
                </c:pt>
                <c:pt idx="3">
                  <c:v>0.78525821218024849</c:v>
                </c:pt>
                <c:pt idx="4">
                  <c:v>0.78198913470306819</c:v>
                </c:pt>
                <c:pt idx="5">
                  <c:v>0.77627527875602187</c:v>
                </c:pt>
                <c:pt idx="6">
                  <c:v>0.7619114580489289</c:v>
                </c:pt>
                <c:pt idx="7">
                  <c:v>0.74457991129458223</c:v>
                </c:pt>
                <c:pt idx="8">
                  <c:v>0.74378097375127739</c:v>
                </c:pt>
                <c:pt idx="9">
                  <c:v>0.74001451706203558</c:v>
                </c:pt>
                <c:pt idx="10">
                  <c:v>0.71514966467203478</c:v>
                </c:pt>
                <c:pt idx="11">
                  <c:v>0.71278614099954518</c:v>
                </c:pt>
                <c:pt idx="12">
                  <c:v>0.70543229275723396</c:v>
                </c:pt>
                <c:pt idx="13">
                  <c:v>0.69962121571525826</c:v>
                </c:pt>
                <c:pt idx="14">
                  <c:v>0.69196158120070395</c:v>
                </c:pt>
                <c:pt idx="15">
                  <c:v>0.67880199727836188</c:v>
                </c:pt>
                <c:pt idx="16">
                  <c:v>0.6753835616122722</c:v>
                </c:pt>
                <c:pt idx="17">
                  <c:v>0.67406989945262352</c:v>
                </c:pt>
                <c:pt idx="18">
                  <c:v>0.6669114506535726</c:v>
                </c:pt>
                <c:pt idx="19">
                  <c:v>0.66118302997484546</c:v>
                </c:pt>
                <c:pt idx="20">
                  <c:v>0.64350009529363617</c:v>
                </c:pt>
                <c:pt idx="21">
                  <c:v>0.6326191705606794</c:v>
                </c:pt>
                <c:pt idx="22">
                  <c:v>0.62626797497563169</c:v>
                </c:pt>
                <c:pt idx="23">
                  <c:v>0.57809008161396858</c:v>
                </c:pt>
                <c:pt idx="24">
                  <c:v>0.48548201213848663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26288"/>
        <c:axId val="326819624"/>
      </c:lineChart>
      <c:catAx>
        <c:axId val="326821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18840"/>
        <c:crosses val="autoZero"/>
        <c:auto val="1"/>
        <c:lblAlgn val="ctr"/>
        <c:lblOffset val="100"/>
        <c:noMultiLvlLbl val="0"/>
      </c:catAx>
      <c:valAx>
        <c:axId val="3268188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11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196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26288"/>
        <c:crosses val="max"/>
        <c:crossBetween val="between"/>
      </c:valAx>
      <c:catAx>
        <c:axId val="32682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196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Ucayali</c:v>
                </c:pt>
                <c:pt idx="1">
                  <c:v>Cusco</c:v>
                </c:pt>
                <c:pt idx="2">
                  <c:v>Lambayeque</c:v>
                </c:pt>
                <c:pt idx="3">
                  <c:v>Madre de Dios</c:v>
                </c:pt>
                <c:pt idx="4">
                  <c:v>Arequipa</c:v>
                </c:pt>
                <c:pt idx="5">
                  <c:v>Piura</c:v>
                </c:pt>
                <c:pt idx="6">
                  <c:v>Junín</c:v>
                </c:pt>
                <c:pt idx="7">
                  <c:v>Provincia Constitucional del Callao</c:v>
                </c:pt>
                <c:pt idx="8">
                  <c:v>Tumbes</c:v>
                </c:pt>
                <c:pt idx="9">
                  <c:v>Lima</c:v>
                </c:pt>
                <c:pt idx="10">
                  <c:v>Loreto</c:v>
                </c:pt>
                <c:pt idx="11">
                  <c:v>La Libertad</c:v>
                </c:pt>
                <c:pt idx="12">
                  <c:v>Huancavelica</c:v>
                </c:pt>
                <c:pt idx="13">
                  <c:v>San Martín</c:v>
                </c:pt>
                <c:pt idx="14">
                  <c:v>Ayacucho</c:v>
                </c:pt>
                <c:pt idx="15">
                  <c:v>Ancash</c:v>
                </c:pt>
                <c:pt idx="16">
                  <c:v>Huánuco</c:v>
                </c:pt>
                <c:pt idx="17">
                  <c:v>Ica</c:v>
                </c:pt>
                <c:pt idx="18">
                  <c:v>Puno</c:v>
                </c:pt>
                <c:pt idx="19">
                  <c:v>Amazonas</c:v>
                </c:pt>
                <c:pt idx="20">
                  <c:v>Apurímac</c:v>
                </c:pt>
                <c:pt idx="21">
                  <c:v>Cajamarca</c:v>
                </c:pt>
                <c:pt idx="22">
                  <c:v>Pasco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38.774946323699616</c:v>
                </c:pt>
                <c:pt idx="1">
                  <c:v>57.162300182808991</c:v>
                </c:pt>
                <c:pt idx="2">
                  <c:v>35.434199971177804</c:v>
                </c:pt>
                <c:pt idx="3">
                  <c:v>6.2489918495279477</c:v>
                </c:pt>
                <c:pt idx="4">
                  <c:v>39.989622955010681</c:v>
                </c:pt>
                <c:pt idx="5">
                  <c:v>45.585915065191529</c:v>
                </c:pt>
                <c:pt idx="6">
                  <c:v>20.963693093615706</c:v>
                </c:pt>
                <c:pt idx="7">
                  <c:v>12.204810152449172</c:v>
                </c:pt>
                <c:pt idx="8">
                  <c:v>5.3969552076479186</c:v>
                </c:pt>
                <c:pt idx="9">
                  <c:v>73.537297309106108</c:v>
                </c:pt>
                <c:pt idx="10">
                  <c:v>17.306272897760703</c:v>
                </c:pt>
                <c:pt idx="11">
                  <c:v>26.01407777579017</c:v>
                </c:pt>
                <c:pt idx="12">
                  <c:v>8.2420100638870668</c:v>
                </c:pt>
                <c:pt idx="13">
                  <c:v>16.309399108400179</c:v>
                </c:pt>
                <c:pt idx="14">
                  <c:v>22.656774443875371</c:v>
                </c:pt>
                <c:pt idx="15">
                  <c:v>16.174677352260126</c:v>
                </c:pt>
                <c:pt idx="16">
                  <c:v>8.7070652356478142</c:v>
                </c:pt>
                <c:pt idx="17">
                  <c:v>15.177975582073667</c:v>
                </c:pt>
                <c:pt idx="18">
                  <c:v>22.524446029473097</c:v>
                </c:pt>
                <c:pt idx="19">
                  <c:v>7.213295480070312</c:v>
                </c:pt>
                <c:pt idx="20">
                  <c:v>13.20756912846028</c:v>
                </c:pt>
                <c:pt idx="21">
                  <c:v>15.064763679522729</c:v>
                </c:pt>
                <c:pt idx="22">
                  <c:v>3.3302574552544275</c:v>
                </c:pt>
                <c:pt idx="23">
                  <c:v>1.1510128537201909</c:v>
                </c:pt>
                <c:pt idx="24">
                  <c:v>0.12626342123099268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1584"/>
        <c:axId val="326824328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Ucayali</c:v>
                </c:pt>
                <c:pt idx="1">
                  <c:v>Cusco</c:v>
                </c:pt>
                <c:pt idx="2">
                  <c:v>Lambayeque</c:v>
                </c:pt>
                <c:pt idx="3">
                  <c:v>Madre de Dios</c:v>
                </c:pt>
                <c:pt idx="4">
                  <c:v>Arequipa</c:v>
                </c:pt>
                <c:pt idx="5">
                  <c:v>Piura</c:v>
                </c:pt>
                <c:pt idx="6">
                  <c:v>Junín</c:v>
                </c:pt>
                <c:pt idx="7">
                  <c:v>Provincia Constitucional del Callao</c:v>
                </c:pt>
                <c:pt idx="8">
                  <c:v>Tumbes</c:v>
                </c:pt>
                <c:pt idx="9">
                  <c:v>Lima</c:v>
                </c:pt>
                <c:pt idx="10">
                  <c:v>Loreto</c:v>
                </c:pt>
                <c:pt idx="11">
                  <c:v>La Libertad</c:v>
                </c:pt>
                <c:pt idx="12">
                  <c:v>Huancavelica</c:v>
                </c:pt>
                <c:pt idx="13">
                  <c:v>San Martín</c:v>
                </c:pt>
                <c:pt idx="14">
                  <c:v>Ayacucho</c:v>
                </c:pt>
                <c:pt idx="15">
                  <c:v>Ancash</c:v>
                </c:pt>
                <c:pt idx="16">
                  <c:v>Huánuco</c:v>
                </c:pt>
                <c:pt idx="17">
                  <c:v>Ica</c:v>
                </c:pt>
                <c:pt idx="18">
                  <c:v>Puno</c:v>
                </c:pt>
                <c:pt idx="19">
                  <c:v>Amazonas</c:v>
                </c:pt>
                <c:pt idx="20">
                  <c:v>Apurímac</c:v>
                </c:pt>
                <c:pt idx="21">
                  <c:v>Cajamarca</c:v>
                </c:pt>
                <c:pt idx="22">
                  <c:v>Pasco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0.57362826428145697</c:v>
                </c:pt>
                <c:pt idx="1">
                  <c:v>0.44815498920734742</c:v>
                </c:pt>
                <c:pt idx="2">
                  <c:v>0.41983728347518801</c:v>
                </c:pt>
                <c:pt idx="3">
                  <c:v>0.3799741301994059</c:v>
                </c:pt>
                <c:pt idx="4">
                  <c:v>0.37567261160959647</c:v>
                </c:pt>
                <c:pt idx="5">
                  <c:v>0.36949978025147112</c:v>
                </c:pt>
                <c:pt idx="6">
                  <c:v>0.3667004381003644</c:v>
                </c:pt>
                <c:pt idx="7">
                  <c:v>0.35132172144302748</c:v>
                </c:pt>
                <c:pt idx="8">
                  <c:v>0.34445140521625911</c:v>
                </c:pt>
                <c:pt idx="9">
                  <c:v>0.31905775644486695</c:v>
                </c:pt>
                <c:pt idx="10">
                  <c:v>0.31706449329695074</c:v>
                </c:pt>
                <c:pt idx="11">
                  <c:v>0.30911482933725726</c:v>
                </c:pt>
                <c:pt idx="12">
                  <c:v>0.30892319796690654</c:v>
                </c:pt>
                <c:pt idx="13">
                  <c:v>0.29214101520432684</c:v>
                </c:pt>
                <c:pt idx="14">
                  <c:v>0.27858821889113733</c:v>
                </c:pt>
                <c:pt idx="15">
                  <c:v>0.25815664961527462</c:v>
                </c:pt>
                <c:pt idx="16">
                  <c:v>0.2372220688063576</c:v>
                </c:pt>
                <c:pt idx="17">
                  <c:v>0.21701602827191899</c:v>
                </c:pt>
                <c:pt idx="18">
                  <c:v>0.2093396909615986</c:v>
                </c:pt>
                <c:pt idx="19">
                  <c:v>0.20411254451448604</c:v>
                </c:pt>
                <c:pt idx="20">
                  <c:v>0.20209446854322194</c:v>
                </c:pt>
                <c:pt idx="21">
                  <c:v>0.17313268703689136</c:v>
                </c:pt>
                <c:pt idx="22">
                  <c:v>0.12986659696480488</c:v>
                </c:pt>
                <c:pt idx="23">
                  <c:v>0.12549504885804499</c:v>
                </c:pt>
                <c:pt idx="24">
                  <c:v>2.0546483447477087E-2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27072"/>
        <c:axId val="326820016"/>
      </c:lineChart>
      <c:catAx>
        <c:axId val="32682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24328"/>
        <c:crosses val="autoZero"/>
        <c:auto val="1"/>
        <c:lblAlgn val="ctr"/>
        <c:lblOffset val="100"/>
        <c:noMultiLvlLbl val="0"/>
      </c:catAx>
      <c:valAx>
        <c:axId val="326824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1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00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27072"/>
        <c:crosses val="max"/>
        <c:crossBetween val="between"/>
      </c:valAx>
      <c:catAx>
        <c:axId val="326827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00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Lima</c:v>
                </c:pt>
                <c:pt idx="2">
                  <c:v>San Martín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Junín</c:v>
                </c:pt>
                <c:pt idx="7">
                  <c:v>Amazonas</c:v>
                </c:pt>
                <c:pt idx="8">
                  <c:v>Ayacucho</c:v>
                </c:pt>
                <c:pt idx="9">
                  <c:v>Pasco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Loreto</c:v>
                </c:pt>
                <c:pt idx="14">
                  <c:v>Huancavelica</c:v>
                </c:pt>
                <c:pt idx="15">
                  <c:v>Tacna</c:v>
                </c:pt>
                <c:pt idx="16">
                  <c:v>Huánuco</c:v>
                </c:pt>
                <c:pt idx="17">
                  <c:v>Cajamarca</c:v>
                </c:pt>
                <c:pt idx="18">
                  <c:v>Piura</c:v>
                </c:pt>
                <c:pt idx="19">
                  <c:v>Lambayeque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Dpto'!$O$7:$O$29</c:f>
              <c:numCache>
                <c:formatCode>#,##0.0</c:formatCode>
                <c:ptCount val="23"/>
                <c:pt idx="0">
                  <c:v>0.1181762097658217</c:v>
                </c:pt>
                <c:pt idx="1">
                  <c:v>152.51251542394004</c:v>
                </c:pt>
                <c:pt idx="2">
                  <c:v>1.5386278884426499</c:v>
                </c:pt>
                <c:pt idx="3">
                  <c:v>2.3575678555960184</c:v>
                </c:pt>
                <c:pt idx="4">
                  <c:v>0.18526086764826774</c:v>
                </c:pt>
                <c:pt idx="5">
                  <c:v>2.7464999351650476E-2</c:v>
                </c:pt>
                <c:pt idx="6">
                  <c:v>5.6712526204525613</c:v>
                </c:pt>
                <c:pt idx="7">
                  <c:v>0.79061073208436372</c:v>
                </c:pt>
                <c:pt idx="8">
                  <c:v>4.2399679798983334E-2</c:v>
                </c:pt>
                <c:pt idx="9">
                  <c:v>3.5858469401716682</c:v>
                </c:pt>
                <c:pt idx="10">
                  <c:v>3.2451172982248289</c:v>
                </c:pt>
                <c:pt idx="11">
                  <c:v>0.33506244387064221</c:v>
                </c:pt>
                <c:pt idx="12">
                  <c:v>0.6400751555673313</c:v>
                </c:pt>
                <c:pt idx="13">
                  <c:v>0.6751591273040819</c:v>
                </c:pt>
                <c:pt idx="14">
                  <c:v>0.29309467572915854</c:v>
                </c:pt>
                <c:pt idx="15">
                  <c:v>0.28508697</c:v>
                </c:pt>
                <c:pt idx="16">
                  <c:v>5.2730985690612009</c:v>
                </c:pt>
                <c:pt idx="17">
                  <c:v>1.209382372081655</c:v>
                </c:pt>
                <c:pt idx="18">
                  <c:v>0.28827813034675243</c:v>
                </c:pt>
                <c:pt idx="19">
                  <c:v>1.1328015318372344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3152"/>
        <c:axId val="326821976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Dpto'!$N$7:$N$29</c:f>
              <c:strCache>
                <c:ptCount val="23"/>
                <c:pt idx="0">
                  <c:v>Tumbes</c:v>
                </c:pt>
                <c:pt idx="1">
                  <c:v>Lima</c:v>
                </c:pt>
                <c:pt idx="2">
                  <c:v>San Martín</c:v>
                </c:pt>
                <c:pt idx="3">
                  <c:v>Cusco</c:v>
                </c:pt>
                <c:pt idx="4">
                  <c:v>La Libertad</c:v>
                </c:pt>
                <c:pt idx="5">
                  <c:v>Arequipa</c:v>
                </c:pt>
                <c:pt idx="6">
                  <c:v>Junín</c:v>
                </c:pt>
                <c:pt idx="7">
                  <c:v>Amazonas</c:v>
                </c:pt>
                <c:pt idx="8">
                  <c:v>Ayacucho</c:v>
                </c:pt>
                <c:pt idx="9">
                  <c:v>Pasco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Loreto</c:v>
                </c:pt>
                <c:pt idx="14">
                  <c:v>Huancavelica</c:v>
                </c:pt>
                <c:pt idx="15">
                  <c:v>Tacna</c:v>
                </c:pt>
                <c:pt idx="16">
                  <c:v>Huánuco</c:v>
                </c:pt>
                <c:pt idx="17">
                  <c:v>Cajamarca</c:v>
                </c:pt>
                <c:pt idx="18">
                  <c:v>Piura</c:v>
                </c:pt>
                <c:pt idx="19">
                  <c:v>Lambayeque</c:v>
                </c:pt>
                <c:pt idx="20">
                  <c:v>Apurímac</c:v>
                </c:pt>
                <c:pt idx="21">
                  <c:v>Provincia Constitucional del Callao</c:v>
                </c:pt>
                <c:pt idx="22">
                  <c:v>Madre de Dios</c:v>
                </c:pt>
              </c:strCache>
            </c:strRef>
          </c:cat>
          <c:val>
            <c:numRef>
              <c:f>'UN Dpto'!$P$7:$P$29</c:f>
              <c:numCache>
                <c:formatCode>0%</c:formatCode>
                <c:ptCount val="23"/>
                <c:pt idx="0">
                  <c:v>0.85693305415153587</c:v>
                </c:pt>
                <c:pt idx="1">
                  <c:v>0.71569466096431089</c:v>
                </c:pt>
                <c:pt idx="2">
                  <c:v>0.68594764068454861</c:v>
                </c:pt>
                <c:pt idx="3">
                  <c:v>0.66197485932449862</c:v>
                </c:pt>
                <c:pt idx="4">
                  <c:v>0.65033021022869142</c:v>
                </c:pt>
                <c:pt idx="5">
                  <c:v>0.60661276066018377</c:v>
                </c:pt>
                <c:pt idx="6">
                  <c:v>0.57105480436505329</c:v>
                </c:pt>
                <c:pt idx="7">
                  <c:v>0.56357266580249832</c:v>
                </c:pt>
                <c:pt idx="8">
                  <c:v>0.54550890703098531</c:v>
                </c:pt>
                <c:pt idx="9">
                  <c:v>0.51589360228252656</c:v>
                </c:pt>
                <c:pt idx="10">
                  <c:v>0.44893724668297574</c:v>
                </c:pt>
                <c:pt idx="11">
                  <c:v>0.42199884868762949</c:v>
                </c:pt>
                <c:pt idx="12">
                  <c:v>0.37304634414807453</c:v>
                </c:pt>
                <c:pt idx="13">
                  <c:v>0.3724358332896161</c:v>
                </c:pt>
                <c:pt idx="14">
                  <c:v>0.33582697976999104</c:v>
                </c:pt>
                <c:pt idx="15">
                  <c:v>0.32345889921372406</c:v>
                </c:pt>
                <c:pt idx="16">
                  <c:v>0.29135702309861633</c:v>
                </c:pt>
                <c:pt idx="17">
                  <c:v>0.28949761642889521</c:v>
                </c:pt>
                <c:pt idx="18">
                  <c:v>0.21362718031987379</c:v>
                </c:pt>
                <c:pt idx="19">
                  <c:v>0.19430058091768382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25112"/>
        <c:axId val="326823936"/>
      </c:lineChart>
      <c:catAx>
        <c:axId val="32682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21976"/>
        <c:crosses val="autoZero"/>
        <c:auto val="1"/>
        <c:lblAlgn val="ctr"/>
        <c:lblOffset val="100"/>
        <c:noMultiLvlLbl val="0"/>
      </c:catAx>
      <c:valAx>
        <c:axId val="326821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31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3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25112"/>
        <c:crosses val="max"/>
        <c:crossBetween val="between"/>
      </c:valAx>
      <c:catAx>
        <c:axId val="326825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3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4.5514428327686316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6680"/>
        <c:axId val="326827464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0.22742788413152693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6816096"/>
        <c:axId val="326827856"/>
      </c:lineChart>
      <c:catAx>
        <c:axId val="326826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6827464"/>
        <c:crosses val="autoZero"/>
        <c:auto val="1"/>
        <c:lblAlgn val="ctr"/>
        <c:lblOffset val="100"/>
        <c:noMultiLvlLbl val="0"/>
      </c:catAx>
      <c:valAx>
        <c:axId val="326827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66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6827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6816096"/>
        <c:crosses val="max"/>
        <c:crossBetween val="between"/>
      </c:valAx>
      <c:catAx>
        <c:axId val="3268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26827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Cusco</c:v>
                </c:pt>
                <c:pt idx="2">
                  <c:v>San Martín</c:v>
                </c:pt>
                <c:pt idx="3">
                  <c:v>Tacna</c:v>
                </c:pt>
                <c:pt idx="4">
                  <c:v>Arequipa</c:v>
                </c:pt>
                <c:pt idx="5">
                  <c:v>Provincia Constitucional del Callao</c:v>
                </c:pt>
                <c:pt idx="6">
                  <c:v>Ica</c:v>
                </c:pt>
                <c:pt idx="7">
                  <c:v>Loreto</c:v>
                </c:pt>
                <c:pt idx="8">
                  <c:v>Tumbes</c:v>
                </c:pt>
                <c:pt idx="9">
                  <c:v>Ancash</c:v>
                </c:pt>
                <c:pt idx="10">
                  <c:v>Ayacucho</c:v>
                </c:pt>
                <c:pt idx="11">
                  <c:v>La Libertad</c:v>
                </c:pt>
                <c:pt idx="12">
                  <c:v>Cajamarca</c:v>
                </c:pt>
                <c:pt idx="13">
                  <c:v>Puno</c:v>
                </c:pt>
                <c:pt idx="14">
                  <c:v>Lima</c:v>
                </c:pt>
                <c:pt idx="15">
                  <c:v>Lambayeque</c:v>
                </c:pt>
                <c:pt idx="16">
                  <c:v>Ucayali</c:v>
                </c:pt>
                <c:pt idx="17">
                  <c:v>Huancavelica</c:v>
                </c:pt>
                <c:pt idx="18">
                  <c:v>Embajadas en el Exterior</c:v>
                </c:pt>
                <c:pt idx="19">
                  <c:v>Huánuco</c:v>
                </c:pt>
                <c:pt idx="20">
                  <c:v>Madre de Dios</c:v>
                </c:pt>
                <c:pt idx="21">
                  <c:v>Pasco</c:v>
                </c:pt>
                <c:pt idx="22">
                  <c:v>Piura</c:v>
                </c:pt>
                <c:pt idx="23">
                  <c:v>Moquegua</c:v>
                </c:pt>
                <c:pt idx="24">
                  <c:v>Junín</c:v>
                </c:pt>
                <c:pt idx="25">
                  <c:v>Amazonas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6.0955340294793752</c:v>
                </c:pt>
                <c:pt idx="1">
                  <c:v>8.4494453187216028</c:v>
                </c:pt>
                <c:pt idx="2">
                  <c:v>6.4912266585934075</c:v>
                </c:pt>
                <c:pt idx="3">
                  <c:v>4.7438567888173422</c:v>
                </c:pt>
                <c:pt idx="4">
                  <c:v>14.567739748839742</c:v>
                </c:pt>
                <c:pt idx="5">
                  <c:v>11.366320810908229</c:v>
                </c:pt>
                <c:pt idx="6">
                  <c:v>4.8458425417434423</c:v>
                </c:pt>
                <c:pt idx="7">
                  <c:v>4.8347387844329264</c:v>
                </c:pt>
                <c:pt idx="8">
                  <c:v>3.1106215746796995</c:v>
                </c:pt>
                <c:pt idx="9">
                  <c:v>4.7582203707235156</c:v>
                </c:pt>
                <c:pt idx="10">
                  <c:v>7.6517265647867099</c:v>
                </c:pt>
                <c:pt idx="11">
                  <c:v>16.477461918358919</c:v>
                </c:pt>
                <c:pt idx="12">
                  <c:v>9.9215811049640674</c:v>
                </c:pt>
                <c:pt idx="13">
                  <c:v>6.2346355295307827</c:v>
                </c:pt>
                <c:pt idx="14">
                  <c:v>253.10027308546165</c:v>
                </c:pt>
                <c:pt idx="15">
                  <c:v>15.306313509575599</c:v>
                </c:pt>
                <c:pt idx="16">
                  <c:v>2.9726356207553462</c:v>
                </c:pt>
                <c:pt idx="17">
                  <c:v>2.4208164599984445</c:v>
                </c:pt>
                <c:pt idx="18">
                  <c:v>9.5948940136870764</c:v>
                </c:pt>
                <c:pt idx="19">
                  <c:v>4.8495176902479704</c:v>
                </c:pt>
                <c:pt idx="20">
                  <c:v>1.0329709202288335</c:v>
                </c:pt>
                <c:pt idx="21">
                  <c:v>0.92342125593256286</c:v>
                </c:pt>
                <c:pt idx="22">
                  <c:v>6.1523232081820876</c:v>
                </c:pt>
                <c:pt idx="23">
                  <c:v>0.85117728805047232</c:v>
                </c:pt>
                <c:pt idx="24">
                  <c:v>24.502106051495996</c:v>
                </c:pt>
                <c:pt idx="25">
                  <c:v>1.3807647963082004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88008"/>
        <c:axId val="404189184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Apurímac</c:v>
                </c:pt>
                <c:pt idx="1">
                  <c:v>Cusco</c:v>
                </c:pt>
                <c:pt idx="2">
                  <c:v>San Martín</c:v>
                </c:pt>
                <c:pt idx="3">
                  <c:v>Tacna</c:v>
                </c:pt>
                <c:pt idx="4">
                  <c:v>Arequipa</c:v>
                </c:pt>
                <c:pt idx="5">
                  <c:v>Provincia Constitucional del Callao</c:v>
                </c:pt>
                <c:pt idx="6">
                  <c:v>Ica</c:v>
                </c:pt>
                <c:pt idx="7">
                  <c:v>Loreto</c:v>
                </c:pt>
                <c:pt idx="8">
                  <c:v>Tumbes</c:v>
                </c:pt>
                <c:pt idx="9">
                  <c:v>Ancash</c:v>
                </c:pt>
                <c:pt idx="10">
                  <c:v>Ayacucho</c:v>
                </c:pt>
                <c:pt idx="11">
                  <c:v>La Libertad</c:v>
                </c:pt>
                <c:pt idx="12">
                  <c:v>Cajamarca</c:v>
                </c:pt>
                <c:pt idx="13">
                  <c:v>Puno</c:v>
                </c:pt>
                <c:pt idx="14">
                  <c:v>Lima</c:v>
                </c:pt>
                <c:pt idx="15">
                  <c:v>Lambayeque</c:v>
                </c:pt>
                <c:pt idx="16">
                  <c:v>Ucayali</c:v>
                </c:pt>
                <c:pt idx="17">
                  <c:v>Huancavelica</c:v>
                </c:pt>
                <c:pt idx="18">
                  <c:v>Embajadas en el Exterior</c:v>
                </c:pt>
                <c:pt idx="19">
                  <c:v>Huánuco</c:v>
                </c:pt>
                <c:pt idx="20">
                  <c:v>Madre de Dios</c:v>
                </c:pt>
                <c:pt idx="21">
                  <c:v>Pasco</c:v>
                </c:pt>
                <c:pt idx="22">
                  <c:v>Piura</c:v>
                </c:pt>
                <c:pt idx="23">
                  <c:v>Moquegua</c:v>
                </c:pt>
                <c:pt idx="24">
                  <c:v>Junín</c:v>
                </c:pt>
                <c:pt idx="25">
                  <c:v>Amazonas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0.79825120768026891</c:v>
                </c:pt>
                <c:pt idx="1">
                  <c:v>0.78016141063934863</c:v>
                </c:pt>
                <c:pt idx="2">
                  <c:v>0.74796203405308181</c:v>
                </c:pt>
                <c:pt idx="3">
                  <c:v>0.73675574610999262</c:v>
                </c:pt>
                <c:pt idx="4">
                  <c:v>0.72905407191779159</c:v>
                </c:pt>
                <c:pt idx="5">
                  <c:v>0.70924731122038198</c:v>
                </c:pt>
                <c:pt idx="6">
                  <c:v>0.6890946645394157</c:v>
                </c:pt>
                <c:pt idx="7">
                  <c:v>0.67960895485296202</c:v>
                </c:pt>
                <c:pt idx="8">
                  <c:v>0.66399901437829878</c:v>
                </c:pt>
                <c:pt idx="9">
                  <c:v>0.6615855280382219</c:v>
                </c:pt>
                <c:pt idx="10">
                  <c:v>0.65898204862437382</c:v>
                </c:pt>
                <c:pt idx="11">
                  <c:v>0.65299105143032865</c:v>
                </c:pt>
                <c:pt idx="12">
                  <c:v>0.64895717394912777</c:v>
                </c:pt>
                <c:pt idx="13">
                  <c:v>0.64571254734051664</c:v>
                </c:pt>
                <c:pt idx="14">
                  <c:v>0.63706892541814386</c:v>
                </c:pt>
                <c:pt idx="15">
                  <c:v>0.62693169462177289</c:v>
                </c:pt>
                <c:pt idx="16">
                  <c:v>0.59639838371982812</c:v>
                </c:pt>
                <c:pt idx="17">
                  <c:v>0.58818855532961933</c:v>
                </c:pt>
                <c:pt idx="18">
                  <c:v>0.58700864332741076</c:v>
                </c:pt>
                <c:pt idx="19">
                  <c:v>0.57949768569197069</c:v>
                </c:pt>
                <c:pt idx="20">
                  <c:v>0.56322496548791412</c:v>
                </c:pt>
                <c:pt idx="21">
                  <c:v>0.56025126146614701</c:v>
                </c:pt>
                <c:pt idx="22">
                  <c:v>0.55676190893258981</c:v>
                </c:pt>
                <c:pt idx="23">
                  <c:v>0.49910712328513673</c:v>
                </c:pt>
                <c:pt idx="24">
                  <c:v>0.49459002468389596</c:v>
                </c:pt>
                <c:pt idx="25">
                  <c:v>0.47529746307924081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91536"/>
        <c:axId val="404187616"/>
      </c:lineChart>
      <c:catAx>
        <c:axId val="404188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89184"/>
        <c:crosses val="autoZero"/>
        <c:auto val="1"/>
        <c:lblAlgn val="ctr"/>
        <c:lblOffset val="100"/>
        <c:noMultiLvlLbl val="0"/>
      </c:catAx>
      <c:valAx>
        <c:axId val="404189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88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876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91536"/>
        <c:crosses val="max"/>
        <c:crossBetween val="between"/>
      </c:valAx>
      <c:catAx>
        <c:axId val="404191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876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San Martín</c:v>
                </c:pt>
                <c:pt idx="2">
                  <c:v>Lambayeque</c:v>
                </c:pt>
                <c:pt idx="3">
                  <c:v>Ancash</c:v>
                </c:pt>
                <c:pt idx="4">
                  <c:v>Loreto</c:v>
                </c:pt>
                <c:pt idx="5">
                  <c:v>Junín</c:v>
                </c:pt>
                <c:pt idx="6">
                  <c:v>Ucayali</c:v>
                </c:pt>
                <c:pt idx="7">
                  <c:v>La Libertad</c:v>
                </c:pt>
                <c:pt idx="8">
                  <c:v>Puno</c:v>
                </c:pt>
                <c:pt idx="9">
                  <c:v>Amazonas</c:v>
                </c:pt>
                <c:pt idx="10">
                  <c:v>Tacna</c:v>
                </c:pt>
                <c:pt idx="11">
                  <c:v>Cusco</c:v>
                </c:pt>
                <c:pt idx="12">
                  <c:v>Apurímac</c:v>
                </c:pt>
                <c:pt idx="13">
                  <c:v>Huancavelica</c:v>
                </c:pt>
                <c:pt idx="14">
                  <c:v>Ayacucho</c:v>
                </c:pt>
                <c:pt idx="15">
                  <c:v>Cajamarca</c:v>
                </c:pt>
                <c:pt idx="16">
                  <c:v>Lima</c:v>
                </c:pt>
                <c:pt idx="17">
                  <c:v>Huánuco</c:v>
                </c:pt>
                <c:pt idx="18">
                  <c:v>Piura</c:v>
                </c:pt>
                <c:pt idx="19">
                  <c:v>Arequipa</c:v>
                </c:pt>
                <c:pt idx="20">
                  <c:v>Pasco</c:v>
                </c:pt>
                <c:pt idx="21">
                  <c:v>Ica</c:v>
                </c:pt>
              </c:strCache>
            </c:strRef>
          </c:cat>
          <c:val>
            <c:numRef>
              <c:f>'AHR Dpto'!$O$7:$O$28</c:f>
              <c:numCache>
                <c:formatCode>#,##0.0</c:formatCode>
                <c:ptCount val="22"/>
                <c:pt idx="0">
                  <c:v>2.2629000248324584</c:v>
                </c:pt>
                <c:pt idx="1">
                  <c:v>3.7505177544662729</c:v>
                </c:pt>
                <c:pt idx="2">
                  <c:v>1.0524648522576987</c:v>
                </c:pt>
                <c:pt idx="3">
                  <c:v>2.3105343119754425</c:v>
                </c:pt>
                <c:pt idx="4">
                  <c:v>29.527820817312357</c:v>
                </c:pt>
                <c:pt idx="5">
                  <c:v>5.6673886508215219</c:v>
                </c:pt>
                <c:pt idx="6">
                  <c:v>4.7455586910247805</c:v>
                </c:pt>
                <c:pt idx="7">
                  <c:v>2.7625930878026796</c:v>
                </c:pt>
                <c:pt idx="8">
                  <c:v>28.722831344921882</c:v>
                </c:pt>
                <c:pt idx="9">
                  <c:v>7.9428381721813688</c:v>
                </c:pt>
                <c:pt idx="10">
                  <c:v>2.3566098499999999</c:v>
                </c:pt>
                <c:pt idx="11">
                  <c:v>27.833991761721816</c:v>
                </c:pt>
                <c:pt idx="12">
                  <c:v>28.962837032237385</c:v>
                </c:pt>
                <c:pt idx="13">
                  <c:v>17.651966267617297</c:v>
                </c:pt>
                <c:pt idx="14">
                  <c:v>23.059409526597069</c:v>
                </c:pt>
                <c:pt idx="15">
                  <c:v>4.2391675152349713</c:v>
                </c:pt>
                <c:pt idx="16">
                  <c:v>35.239322981976379</c:v>
                </c:pt>
                <c:pt idx="17">
                  <c:v>6.7804957894906401</c:v>
                </c:pt>
                <c:pt idx="18">
                  <c:v>2.7422881450910905</c:v>
                </c:pt>
                <c:pt idx="19">
                  <c:v>3.8497415754823834</c:v>
                </c:pt>
                <c:pt idx="20">
                  <c:v>6.4200000000000004E-3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6820800"/>
        <c:axId val="330268408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San Martín</c:v>
                </c:pt>
                <c:pt idx="2">
                  <c:v>Lambayeque</c:v>
                </c:pt>
                <c:pt idx="3">
                  <c:v>Ancash</c:v>
                </c:pt>
                <c:pt idx="4">
                  <c:v>Loreto</c:v>
                </c:pt>
                <c:pt idx="5">
                  <c:v>Junín</c:v>
                </c:pt>
                <c:pt idx="6">
                  <c:v>Ucayali</c:v>
                </c:pt>
                <c:pt idx="7">
                  <c:v>La Libertad</c:v>
                </c:pt>
                <c:pt idx="8">
                  <c:v>Puno</c:v>
                </c:pt>
                <c:pt idx="9">
                  <c:v>Amazonas</c:v>
                </c:pt>
                <c:pt idx="10">
                  <c:v>Tacna</c:v>
                </c:pt>
                <c:pt idx="11">
                  <c:v>Cusco</c:v>
                </c:pt>
                <c:pt idx="12">
                  <c:v>Apurímac</c:v>
                </c:pt>
                <c:pt idx="13">
                  <c:v>Huancavelica</c:v>
                </c:pt>
                <c:pt idx="14">
                  <c:v>Ayacucho</c:v>
                </c:pt>
                <c:pt idx="15">
                  <c:v>Cajamarca</c:v>
                </c:pt>
                <c:pt idx="16">
                  <c:v>Lima</c:v>
                </c:pt>
                <c:pt idx="17">
                  <c:v>Huánuco</c:v>
                </c:pt>
                <c:pt idx="18">
                  <c:v>Piura</c:v>
                </c:pt>
                <c:pt idx="19">
                  <c:v>Arequipa</c:v>
                </c:pt>
                <c:pt idx="20">
                  <c:v>Pasco</c:v>
                </c:pt>
                <c:pt idx="21">
                  <c:v>Ica</c:v>
                </c:pt>
              </c:strCache>
            </c:strRef>
          </c:cat>
          <c:val>
            <c:numRef>
              <c:f>'AHR Dpto'!$P$7:$P$28</c:f>
              <c:numCache>
                <c:formatCode>0%</c:formatCode>
                <c:ptCount val="22"/>
                <c:pt idx="0">
                  <c:v>0.99999956906310006</c:v>
                </c:pt>
                <c:pt idx="1">
                  <c:v>0.99106781521284482</c:v>
                </c:pt>
                <c:pt idx="2">
                  <c:v>0.9876873757210346</c:v>
                </c:pt>
                <c:pt idx="3">
                  <c:v>0.96214013431678336</c:v>
                </c:pt>
                <c:pt idx="4">
                  <c:v>0.95776573310578661</c:v>
                </c:pt>
                <c:pt idx="5">
                  <c:v>0.93182363990067851</c:v>
                </c:pt>
                <c:pt idx="6">
                  <c:v>0.89935901748583624</c:v>
                </c:pt>
                <c:pt idx="7">
                  <c:v>0.87398497391347307</c:v>
                </c:pt>
                <c:pt idx="8">
                  <c:v>0.87270448386796395</c:v>
                </c:pt>
                <c:pt idx="9">
                  <c:v>0.7967878824964586</c:v>
                </c:pt>
                <c:pt idx="10">
                  <c:v>0.78892584208426064</c:v>
                </c:pt>
                <c:pt idx="11">
                  <c:v>0.75459515924437259</c:v>
                </c:pt>
                <c:pt idx="12">
                  <c:v>0.75355155825591202</c:v>
                </c:pt>
                <c:pt idx="13">
                  <c:v>0.71852959011281914</c:v>
                </c:pt>
                <c:pt idx="14">
                  <c:v>0.65211884597904768</c:v>
                </c:pt>
                <c:pt idx="15">
                  <c:v>0.60752712198802572</c:v>
                </c:pt>
                <c:pt idx="16">
                  <c:v>0.55380315091093213</c:v>
                </c:pt>
                <c:pt idx="17">
                  <c:v>0.54158162455982861</c:v>
                </c:pt>
                <c:pt idx="18">
                  <c:v>0.53777083193762087</c:v>
                </c:pt>
                <c:pt idx="19">
                  <c:v>0.33987582977049369</c:v>
                </c:pt>
                <c:pt idx="20">
                  <c:v>0.21747967479674798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67624"/>
        <c:axId val="330257824"/>
      </c:lineChart>
      <c:catAx>
        <c:axId val="326820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68408"/>
        <c:crosses val="autoZero"/>
        <c:auto val="1"/>
        <c:lblAlgn val="ctr"/>
        <c:lblOffset val="100"/>
        <c:noMultiLvlLbl val="0"/>
      </c:catAx>
      <c:valAx>
        <c:axId val="3302684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68208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578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67624"/>
        <c:crosses val="max"/>
        <c:crossBetween val="between"/>
      </c:valAx>
      <c:catAx>
        <c:axId val="330267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578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Cusco</c:v>
                </c:pt>
                <c:pt idx="2">
                  <c:v>San Martín</c:v>
                </c:pt>
                <c:pt idx="3">
                  <c:v>La Libertad</c:v>
                </c:pt>
                <c:pt idx="4">
                  <c:v>Arequipa</c:v>
                </c:pt>
                <c:pt idx="5">
                  <c:v>Lambayeque</c:v>
                </c:pt>
                <c:pt idx="6">
                  <c:v>Junín</c:v>
                </c:pt>
                <c:pt idx="7">
                  <c:v>Ica</c:v>
                </c:pt>
                <c:pt idx="8">
                  <c:v>Ancash</c:v>
                </c:pt>
                <c:pt idx="9">
                  <c:v>Loreto</c:v>
                </c:pt>
                <c:pt idx="10">
                  <c:v>Tacna</c:v>
                </c:pt>
                <c:pt idx="11">
                  <c:v>Lima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14.133069989277717</c:v>
                </c:pt>
                <c:pt idx="1">
                  <c:v>13.012766581564874</c:v>
                </c:pt>
                <c:pt idx="2">
                  <c:v>8.9619660223807873</c:v>
                </c:pt>
                <c:pt idx="3">
                  <c:v>16.495097506547221</c:v>
                </c:pt>
                <c:pt idx="4">
                  <c:v>17.520521047143589</c:v>
                </c:pt>
                <c:pt idx="5">
                  <c:v>16.184566273735392</c:v>
                </c:pt>
                <c:pt idx="6">
                  <c:v>13.143760225632189</c:v>
                </c:pt>
                <c:pt idx="7">
                  <c:v>11.166521969250448</c:v>
                </c:pt>
                <c:pt idx="8">
                  <c:v>8.9783863635527741</c:v>
                </c:pt>
                <c:pt idx="9">
                  <c:v>5.7736991164579861</c:v>
                </c:pt>
                <c:pt idx="10">
                  <c:v>12.828670034297208</c:v>
                </c:pt>
                <c:pt idx="11">
                  <c:v>186.81730538589019</c:v>
                </c:pt>
                <c:pt idx="12">
                  <c:v>4.5910889747064036</c:v>
                </c:pt>
                <c:pt idx="13">
                  <c:v>4.6000000089406967E-2</c:v>
                </c:pt>
                <c:pt idx="14">
                  <c:v>0.10233552883319855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6840"/>
        <c:axId val="330269976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Cusco</c:v>
                </c:pt>
                <c:pt idx="2">
                  <c:v>San Martín</c:v>
                </c:pt>
                <c:pt idx="3">
                  <c:v>La Libertad</c:v>
                </c:pt>
                <c:pt idx="4">
                  <c:v>Arequipa</c:v>
                </c:pt>
                <c:pt idx="5">
                  <c:v>Lambayeque</c:v>
                </c:pt>
                <c:pt idx="6">
                  <c:v>Junín</c:v>
                </c:pt>
                <c:pt idx="7">
                  <c:v>Ica</c:v>
                </c:pt>
                <c:pt idx="8">
                  <c:v>Ancash</c:v>
                </c:pt>
                <c:pt idx="9">
                  <c:v>Loreto</c:v>
                </c:pt>
                <c:pt idx="10">
                  <c:v>Tacna</c:v>
                </c:pt>
                <c:pt idx="11">
                  <c:v>Lima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0.6467512381029783</c:v>
                </c:pt>
                <c:pt idx="1">
                  <c:v>0.60215776444213698</c:v>
                </c:pt>
                <c:pt idx="2">
                  <c:v>0.59112205591347144</c:v>
                </c:pt>
                <c:pt idx="3">
                  <c:v>0.58889368100812944</c:v>
                </c:pt>
                <c:pt idx="4">
                  <c:v>0.58271507773472608</c:v>
                </c:pt>
                <c:pt idx="5">
                  <c:v>0.57893914522022893</c:v>
                </c:pt>
                <c:pt idx="6">
                  <c:v>0.57042779721547632</c:v>
                </c:pt>
                <c:pt idx="7">
                  <c:v>0.56807240306747031</c:v>
                </c:pt>
                <c:pt idx="8">
                  <c:v>0.53968950756339906</c:v>
                </c:pt>
                <c:pt idx="9">
                  <c:v>0.53033317722483198</c:v>
                </c:pt>
                <c:pt idx="10">
                  <c:v>0.52751081537231337</c:v>
                </c:pt>
                <c:pt idx="11">
                  <c:v>0.52705437268577116</c:v>
                </c:pt>
                <c:pt idx="12">
                  <c:v>0.44800002017048102</c:v>
                </c:pt>
                <c:pt idx="13">
                  <c:v>0.19166666703919572</c:v>
                </c:pt>
                <c:pt idx="14">
                  <c:v>0.1704822135888599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62528"/>
        <c:axId val="330259000"/>
      </c:lineChart>
      <c:catAx>
        <c:axId val="330266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69976"/>
        <c:crosses val="autoZero"/>
        <c:auto val="1"/>
        <c:lblAlgn val="ctr"/>
        <c:lblOffset val="100"/>
        <c:noMultiLvlLbl val="0"/>
      </c:catAx>
      <c:valAx>
        <c:axId val="3302699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66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590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62528"/>
        <c:crosses val="max"/>
        <c:crossBetween val="between"/>
      </c:valAx>
      <c:catAx>
        <c:axId val="330262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590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17.38854758555587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7232"/>
        <c:axId val="330258216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0.55962461871562497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59784"/>
        <c:axId val="330258608"/>
      </c:lineChart>
      <c:catAx>
        <c:axId val="3302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58216"/>
        <c:crosses val="autoZero"/>
        <c:auto val="1"/>
        <c:lblAlgn val="ctr"/>
        <c:lblOffset val="100"/>
        <c:noMultiLvlLbl val="0"/>
      </c:catAx>
      <c:valAx>
        <c:axId val="3302582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672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586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59784"/>
        <c:crosses val="max"/>
        <c:crossBetween val="between"/>
      </c:valAx>
      <c:catAx>
        <c:axId val="330259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586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Tacna</c:v>
                </c:pt>
                <c:pt idx="2">
                  <c:v>La Libertad</c:v>
                </c:pt>
                <c:pt idx="3">
                  <c:v>Huánuco</c:v>
                </c:pt>
                <c:pt idx="4">
                  <c:v>San Martín</c:v>
                </c:pt>
                <c:pt idx="5">
                  <c:v>Pasco</c:v>
                </c:pt>
                <c:pt idx="6">
                  <c:v>Piura</c:v>
                </c:pt>
                <c:pt idx="7">
                  <c:v>Cajamarca</c:v>
                </c:pt>
                <c:pt idx="8">
                  <c:v>Huancavelica</c:v>
                </c:pt>
                <c:pt idx="9">
                  <c:v>Cusco</c:v>
                </c:pt>
                <c:pt idx="10">
                  <c:v>Junín</c:v>
                </c:pt>
                <c:pt idx="11">
                  <c:v>Apurímac</c:v>
                </c:pt>
                <c:pt idx="12">
                  <c:v>Madre de Dios</c:v>
                </c:pt>
                <c:pt idx="13">
                  <c:v>Ancash</c:v>
                </c:pt>
                <c:pt idx="14">
                  <c:v>Amazonas</c:v>
                </c:pt>
                <c:pt idx="15">
                  <c:v>Puno</c:v>
                </c:pt>
                <c:pt idx="16">
                  <c:v>Moquegua</c:v>
                </c:pt>
                <c:pt idx="17">
                  <c:v>Ayacucho</c:v>
                </c:pt>
                <c:pt idx="18">
                  <c:v>Tumbes</c:v>
                </c:pt>
                <c:pt idx="19">
                  <c:v>Loreto</c:v>
                </c:pt>
                <c:pt idx="20">
                  <c:v>Lima</c:v>
                </c:pt>
                <c:pt idx="21">
                  <c:v>Ica</c:v>
                </c:pt>
                <c:pt idx="22">
                  <c:v>Lambayeque</c:v>
                </c:pt>
                <c:pt idx="23">
                  <c:v>Ucayali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21.971190937235832</c:v>
                </c:pt>
                <c:pt idx="1">
                  <c:v>5.7869206638594193</c:v>
                </c:pt>
                <c:pt idx="2">
                  <c:v>52.112892443516486</c:v>
                </c:pt>
                <c:pt idx="3">
                  <c:v>46.631100209292931</c:v>
                </c:pt>
                <c:pt idx="4">
                  <c:v>29.402396697256137</c:v>
                </c:pt>
                <c:pt idx="5">
                  <c:v>13.753156221651032</c:v>
                </c:pt>
                <c:pt idx="6">
                  <c:v>45.011395230866782</c:v>
                </c:pt>
                <c:pt idx="7">
                  <c:v>57.314115336687074</c:v>
                </c:pt>
                <c:pt idx="8">
                  <c:v>26.695838631153663</c:v>
                </c:pt>
                <c:pt idx="9">
                  <c:v>38.079089534782241</c:v>
                </c:pt>
                <c:pt idx="10">
                  <c:v>29.202889277072238</c:v>
                </c:pt>
                <c:pt idx="11">
                  <c:v>22.662373134729688</c:v>
                </c:pt>
                <c:pt idx="12">
                  <c:v>4.2274962012072148</c:v>
                </c:pt>
                <c:pt idx="13">
                  <c:v>24.983519417479116</c:v>
                </c:pt>
                <c:pt idx="14">
                  <c:v>21.117342311796794</c:v>
                </c:pt>
                <c:pt idx="15">
                  <c:v>36.522007999346947</c:v>
                </c:pt>
                <c:pt idx="16">
                  <c:v>2.8754840303584519</c:v>
                </c:pt>
                <c:pt idx="17">
                  <c:v>23.676378353628881</c:v>
                </c:pt>
                <c:pt idx="18">
                  <c:v>5.0253623846235174</c:v>
                </c:pt>
                <c:pt idx="19">
                  <c:v>43.494098944061697</c:v>
                </c:pt>
                <c:pt idx="20">
                  <c:v>90.346438778206476</c:v>
                </c:pt>
                <c:pt idx="21">
                  <c:v>9.6821221423305737</c:v>
                </c:pt>
                <c:pt idx="22">
                  <c:v>9.9083220062816455</c:v>
                </c:pt>
                <c:pt idx="23">
                  <c:v>10.430694156617452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6056"/>
        <c:axId val="330260176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Tacna</c:v>
                </c:pt>
                <c:pt idx="2">
                  <c:v>La Libertad</c:v>
                </c:pt>
                <c:pt idx="3">
                  <c:v>Huánuco</c:v>
                </c:pt>
                <c:pt idx="4">
                  <c:v>San Martín</c:v>
                </c:pt>
                <c:pt idx="5">
                  <c:v>Pasco</c:v>
                </c:pt>
                <c:pt idx="6">
                  <c:v>Piura</c:v>
                </c:pt>
                <c:pt idx="7">
                  <c:v>Cajamarca</c:v>
                </c:pt>
                <c:pt idx="8">
                  <c:v>Huancavelica</c:v>
                </c:pt>
                <c:pt idx="9">
                  <c:v>Cusco</c:v>
                </c:pt>
                <c:pt idx="10">
                  <c:v>Junín</c:v>
                </c:pt>
                <c:pt idx="11">
                  <c:v>Apurímac</c:v>
                </c:pt>
                <c:pt idx="12">
                  <c:v>Madre de Dios</c:v>
                </c:pt>
                <c:pt idx="13">
                  <c:v>Ancash</c:v>
                </c:pt>
                <c:pt idx="14">
                  <c:v>Amazonas</c:v>
                </c:pt>
                <c:pt idx="15">
                  <c:v>Puno</c:v>
                </c:pt>
                <c:pt idx="16">
                  <c:v>Moquegua</c:v>
                </c:pt>
                <c:pt idx="17">
                  <c:v>Ayacucho</c:v>
                </c:pt>
                <c:pt idx="18">
                  <c:v>Tumbes</c:v>
                </c:pt>
                <c:pt idx="19">
                  <c:v>Loreto</c:v>
                </c:pt>
                <c:pt idx="20">
                  <c:v>Lima</c:v>
                </c:pt>
                <c:pt idx="21">
                  <c:v>Ica</c:v>
                </c:pt>
                <c:pt idx="22">
                  <c:v>Lambayeque</c:v>
                </c:pt>
                <c:pt idx="23">
                  <c:v>Ucayali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0.73367613788556418</c:v>
                </c:pt>
                <c:pt idx="1">
                  <c:v>0.70661115582502709</c:v>
                </c:pt>
                <c:pt idx="2">
                  <c:v>0.65043617610732773</c:v>
                </c:pt>
                <c:pt idx="3">
                  <c:v>0.60686042990098998</c:v>
                </c:pt>
                <c:pt idx="4">
                  <c:v>0.58071999098053684</c:v>
                </c:pt>
                <c:pt idx="5">
                  <c:v>0.56750076137621364</c:v>
                </c:pt>
                <c:pt idx="6">
                  <c:v>0.56655661003760149</c:v>
                </c:pt>
                <c:pt idx="7">
                  <c:v>0.54900661925209948</c:v>
                </c:pt>
                <c:pt idx="8">
                  <c:v>0.51977414436957547</c:v>
                </c:pt>
                <c:pt idx="9">
                  <c:v>0.50272358512248816</c:v>
                </c:pt>
                <c:pt idx="10">
                  <c:v>0.49695748782676269</c:v>
                </c:pt>
                <c:pt idx="11">
                  <c:v>0.46951008054879623</c:v>
                </c:pt>
                <c:pt idx="12">
                  <c:v>0.46483688100024562</c:v>
                </c:pt>
                <c:pt idx="13">
                  <c:v>0.43851190477198587</c:v>
                </c:pt>
                <c:pt idx="14">
                  <c:v>0.43551494547276676</c:v>
                </c:pt>
                <c:pt idx="15">
                  <c:v>0.43205643188289655</c:v>
                </c:pt>
                <c:pt idx="16">
                  <c:v>0.42042043012786406</c:v>
                </c:pt>
                <c:pt idx="17">
                  <c:v>0.41560956470963284</c:v>
                </c:pt>
                <c:pt idx="18">
                  <c:v>0.39634327213999343</c:v>
                </c:pt>
                <c:pt idx="19">
                  <c:v>0.38980703389447263</c:v>
                </c:pt>
                <c:pt idx="20">
                  <c:v>0.37156060642909861</c:v>
                </c:pt>
                <c:pt idx="21">
                  <c:v>0.32502498475790942</c:v>
                </c:pt>
                <c:pt idx="22">
                  <c:v>0.26480904064928934</c:v>
                </c:pt>
                <c:pt idx="23">
                  <c:v>0.23712365902462712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60960"/>
        <c:axId val="330260568"/>
      </c:lineChart>
      <c:catAx>
        <c:axId val="330266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60176"/>
        <c:crosses val="autoZero"/>
        <c:auto val="1"/>
        <c:lblAlgn val="ctr"/>
        <c:lblOffset val="100"/>
        <c:noMultiLvlLbl val="0"/>
      </c:catAx>
      <c:valAx>
        <c:axId val="3302601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660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60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60960"/>
        <c:crosses val="max"/>
        <c:crossBetween val="between"/>
      </c:valAx>
      <c:catAx>
        <c:axId val="3302609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60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Huánuco</c:v>
                </c:pt>
                <c:pt idx="1">
                  <c:v>Ica</c:v>
                </c:pt>
                <c:pt idx="2">
                  <c:v>Loreto</c:v>
                </c:pt>
                <c:pt idx="3">
                  <c:v>Puno</c:v>
                </c:pt>
                <c:pt idx="4">
                  <c:v>Amazonas</c:v>
                </c:pt>
                <c:pt idx="5">
                  <c:v>Cusco</c:v>
                </c:pt>
                <c:pt idx="6">
                  <c:v>Lima</c:v>
                </c:pt>
                <c:pt idx="7">
                  <c:v>Ayacucho</c:v>
                </c:pt>
                <c:pt idx="8">
                  <c:v>Junín</c:v>
                </c:pt>
                <c:pt idx="9">
                  <c:v>Piura</c:v>
                </c:pt>
                <c:pt idx="10">
                  <c:v>Arequipa</c:v>
                </c:pt>
                <c:pt idx="11">
                  <c:v>San Martín</c:v>
                </c:pt>
                <c:pt idx="12">
                  <c:v>Ancash</c:v>
                </c:pt>
                <c:pt idx="13">
                  <c:v>Lambayeque</c:v>
                </c:pt>
                <c:pt idx="14">
                  <c:v>Huancavelica</c:v>
                </c:pt>
                <c:pt idx="15">
                  <c:v>Apurímac</c:v>
                </c:pt>
                <c:pt idx="16">
                  <c:v>Moquegua</c:v>
                </c:pt>
                <c:pt idx="17">
                  <c:v>Ucayali</c:v>
                </c:pt>
                <c:pt idx="18">
                  <c:v>Tumbes</c:v>
                </c:pt>
                <c:pt idx="19">
                  <c:v>La Libertad</c:v>
                </c:pt>
                <c:pt idx="20">
                  <c:v>Pasco</c:v>
                </c:pt>
                <c:pt idx="21">
                  <c:v>Cajamarca</c:v>
                </c:pt>
                <c:pt idx="22">
                  <c:v>Madre de Dios</c:v>
                </c:pt>
                <c:pt idx="23">
                  <c:v>Tacna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0.27730582994311048</c:v>
                </c:pt>
                <c:pt idx="1">
                  <c:v>1.2411936426534118</c:v>
                </c:pt>
                <c:pt idx="2">
                  <c:v>0.76836311104990096</c:v>
                </c:pt>
                <c:pt idx="3">
                  <c:v>0.61838495505099611</c:v>
                </c:pt>
                <c:pt idx="4">
                  <c:v>0.24427921889902374</c:v>
                </c:pt>
                <c:pt idx="5">
                  <c:v>0.70961330068349415</c:v>
                </c:pt>
                <c:pt idx="6">
                  <c:v>18.956187685747743</c:v>
                </c:pt>
                <c:pt idx="7">
                  <c:v>0.51717356792075564</c:v>
                </c:pt>
                <c:pt idx="8">
                  <c:v>0.53105919520253864</c:v>
                </c:pt>
                <c:pt idx="9">
                  <c:v>1.3629763835083661</c:v>
                </c:pt>
                <c:pt idx="10">
                  <c:v>1.6924577884087038</c:v>
                </c:pt>
                <c:pt idx="11">
                  <c:v>0.43490163579175917</c:v>
                </c:pt>
                <c:pt idx="12">
                  <c:v>1.7325532629711962</c:v>
                </c:pt>
                <c:pt idx="13">
                  <c:v>1.0813574644372999</c:v>
                </c:pt>
                <c:pt idx="14">
                  <c:v>7.4263350468448175E-2</c:v>
                </c:pt>
                <c:pt idx="15">
                  <c:v>0.22187889039947545</c:v>
                </c:pt>
                <c:pt idx="16">
                  <c:v>0.24906679976586096</c:v>
                </c:pt>
                <c:pt idx="17">
                  <c:v>0.35188487101962196</c:v>
                </c:pt>
                <c:pt idx="18">
                  <c:v>0.39406769415913073</c:v>
                </c:pt>
                <c:pt idx="19">
                  <c:v>1.3023321860427188</c:v>
                </c:pt>
                <c:pt idx="20">
                  <c:v>0.26126882491843761</c:v>
                </c:pt>
                <c:pt idx="21">
                  <c:v>0.60352940928406595</c:v>
                </c:pt>
                <c:pt idx="22">
                  <c:v>0.19463657159824427</c:v>
                </c:pt>
                <c:pt idx="23">
                  <c:v>0.23399024961541445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4880"/>
        <c:axId val="330264096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Huánuco</c:v>
                </c:pt>
                <c:pt idx="1">
                  <c:v>Ica</c:v>
                </c:pt>
                <c:pt idx="2">
                  <c:v>Loreto</c:v>
                </c:pt>
                <c:pt idx="3">
                  <c:v>Puno</c:v>
                </c:pt>
                <c:pt idx="4">
                  <c:v>Amazonas</c:v>
                </c:pt>
                <c:pt idx="5">
                  <c:v>Cusco</c:v>
                </c:pt>
                <c:pt idx="6">
                  <c:v>Lima</c:v>
                </c:pt>
                <c:pt idx="7">
                  <c:v>Ayacucho</c:v>
                </c:pt>
                <c:pt idx="8">
                  <c:v>Junín</c:v>
                </c:pt>
                <c:pt idx="9">
                  <c:v>Piura</c:v>
                </c:pt>
                <c:pt idx="10">
                  <c:v>Arequipa</c:v>
                </c:pt>
                <c:pt idx="11">
                  <c:v>San Martín</c:v>
                </c:pt>
                <c:pt idx="12">
                  <c:v>Ancash</c:v>
                </c:pt>
                <c:pt idx="13">
                  <c:v>Lambayeque</c:v>
                </c:pt>
                <c:pt idx="14">
                  <c:v>Huancavelica</c:v>
                </c:pt>
                <c:pt idx="15">
                  <c:v>Apurímac</c:v>
                </c:pt>
                <c:pt idx="16">
                  <c:v>Moquegua</c:v>
                </c:pt>
                <c:pt idx="17">
                  <c:v>Ucayali</c:v>
                </c:pt>
                <c:pt idx="18">
                  <c:v>Tumbes</c:v>
                </c:pt>
                <c:pt idx="19">
                  <c:v>La Libertad</c:v>
                </c:pt>
                <c:pt idx="20">
                  <c:v>Pasco</c:v>
                </c:pt>
                <c:pt idx="21">
                  <c:v>Cajamarca</c:v>
                </c:pt>
                <c:pt idx="22">
                  <c:v>Madre de Dios</c:v>
                </c:pt>
                <c:pt idx="23">
                  <c:v>Tacna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0.68525226277527651</c:v>
                </c:pt>
                <c:pt idx="1">
                  <c:v>0.6560112612602077</c:v>
                </c:pt>
                <c:pt idx="2">
                  <c:v>0.64045630205407722</c:v>
                </c:pt>
                <c:pt idx="3">
                  <c:v>0.63104047171116362</c:v>
                </c:pt>
                <c:pt idx="4">
                  <c:v>0.62145385992826763</c:v>
                </c:pt>
                <c:pt idx="5">
                  <c:v>0.62086608204928706</c:v>
                </c:pt>
                <c:pt idx="6">
                  <c:v>0.62082118822963184</c:v>
                </c:pt>
                <c:pt idx="7">
                  <c:v>0.61307724068038894</c:v>
                </c:pt>
                <c:pt idx="8">
                  <c:v>0.58478580637768185</c:v>
                </c:pt>
                <c:pt idx="9">
                  <c:v>0.56195548374088511</c:v>
                </c:pt>
                <c:pt idx="10">
                  <c:v>0.52905938192091129</c:v>
                </c:pt>
                <c:pt idx="11">
                  <c:v>0.49270365815145528</c:v>
                </c:pt>
                <c:pt idx="12">
                  <c:v>0.48522775819938191</c:v>
                </c:pt>
                <c:pt idx="13">
                  <c:v>0.47233576227188717</c:v>
                </c:pt>
                <c:pt idx="14">
                  <c:v>0.47180091019572679</c:v>
                </c:pt>
                <c:pt idx="15">
                  <c:v>0.47164421675904622</c:v>
                </c:pt>
                <c:pt idx="16">
                  <c:v>0.46275419064049361</c:v>
                </c:pt>
                <c:pt idx="17">
                  <c:v>0.45889926085172178</c:v>
                </c:pt>
                <c:pt idx="18">
                  <c:v>0.45780409601445526</c:v>
                </c:pt>
                <c:pt idx="19">
                  <c:v>0.45697148903924278</c:v>
                </c:pt>
                <c:pt idx="20">
                  <c:v>0.45694262249279027</c:v>
                </c:pt>
                <c:pt idx="21">
                  <c:v>0.3868892347364512</c:v>
                </c:pt>
                <c:pt idx="22">
                  <c:v>0.37192933447141729</c:v>
                </c:pt>
                <c:pt idx="23">
                  <c:v>0.34326735129656971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64488"/>
        <c:axId val="330269192"/>
      </c:lineChart>
      <c:catAx>
        <c:axId val="33026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64096"/>
        <c:crosses val="autoZero"/>
        <c:auto val="1"/>
        <c:lblAlgn val="ctr"/>
        <c:lblOffset val="100"/>
        <c:noMultiLvlLbl val="0"/>
      </c:catAx>
      <c:valAx>
        <c:axId val="330264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648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69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64488"/>
        <c:crosses val="max"/>
        <c:crossBetween val="between"/>
      </c:valAx>
      <c:catAx>
        <c:axId val="330264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69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Apurímac</c:v>
                </c:pt>
                <c:pt idx="2">
                  <c:v>Tacna</c:v>
                </c:pt>
                <c:pt idx="3">
                  <c:v>La Libertad</c:v>
                </c:pt>
                <c:pt idx="4">
                  <c:v>Ica</c:v>
                </c:pt>
                <c:pt idx="5">
                  <c:v>Lambayeque</c:v>
                </c:pt>
                <c:pt idx="6">
                  <c:v>Puno</c:v>
                </c:pt>
                <c:pt idx="7">
                  <c:v>Junín</c:v>
                </c:pt>
                <c:pt idx="8">
                  <c:v>Arequipa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Cajamarca</c:v>
                </c:pt>
                <c:pt idx="12">
                  <c:v>Pasco</c:v>
                </c:pt>
                <c:pt idx="13">
                  <c:v>Lima</c:v>
                </c:pt>
                <c:pt idx="14">
                  <c:v>Tumbes</c:v>
                </c:pt>
                <c:pt idx="15">
                  <c:v>Loreto</c:v>
                </c:pt>
                <c:pt idx="16">
                  <c:v>Cusco</c:v>
                </c:pt>
                <c:pt idx="17">
                  <c:v>Piura</c:v>
                </c:pt>
                <c:pt idx="18">
                  <c:v>Ayacucho</c:v>
                </c:pt>
                <c:pt idx="19">
                  <c:v>Huancavelica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Dpto'!$O$7:$O$29</c:f>
              <c:numCache>
                <c:formatCode>#,##0.0</c:formatCode>
                <c:ptCount val="23"/>
                <c:pt idx="0">
                  <c:v>1.823735543530262</c:v>
                </c:pt>
                <c:pt idx="1">
                  <c:v>0.12926398776175335</c:v>
                </c:pt>
                <c:pt idx="2">
                  <c:v>1.0250491124753323</c:v>
                </c:pt>
                <c:pt idx="3">
                  <c:v>1.7897822234431959</c:v>
                </c:pt>
                <c:pt idx="4">
                  <c:v>2.0491639320252237</c:v>
                </c:pt>
                <c:pt idx="5">
                  <c:v>2.4565872360161869</c:v>
                </c:pt>
                <c:pt idx="6">
                  <c:v>2.7323406197991984</c:v>
                </c:pt>
                <c:pt idx="7">
                  <c:v>2.152405972731315</c:v>
                </c:pt>
                <c:pt idx="8">
                  <c:v>2.9370475324302268</c:v>
                </c:pt>
                <c:pt idx="9">
                  <c:v>1.5283514361145529</c:v>
                </c:pt>
                <c:pt idx="10">
                  <c:v>2.6614873981395752</c:v>
                </c:pt>
                <c:pt idx="11">
                  <c:v>0.18220242583342455</c:v>
                </c:pt>
                <c:pt idx="12">
                  <c:v>0.13248785648506234</c:v>
                </c:pt>
                <c:pt idx="13">
                  <c:v>36.12675745737512</c:v>
                </c:pt>
                <c:pt idx="14">
                  <c:v>0.45623632015299126</c:v>
                </c:pt>
                <c:pt idx="15">
                  <c:v>1.1028897617211848</c:v>
                </c:pt>
                <c:pt idx="16">
                  <c:v>2.8891238436213453</c:v>
                </c:pt>
                <c:pt idx="17">
                  <c:v>1.2246840643220385</c:v>
                </c:pt>
                <c:pt idx="18">
                  <c:v>0.62779477093793346</c:v>
                </c:pt>
                <c:pt idx="19">
                  <c:v>0.11065025437847006</c:v>
                </c:pt>
                <c:pt idx="20">
                  <c:v>9.5166889896486306E-2</c:v>
                </c:pt>
                <c:pt idx="21">
                  <c:v>0.29640964323318031</c:v>
                </c:pt>
                <c:pt idx="22">
                  <c:v>0.49267460876438918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61744"/>
        <c:axId val="330262920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Apurímac</c:v>
                </c:pt>
                <c:pt idx="2">
                  <c:v>Tacna</c:v>
                </c:pt>
                <c:pt idx="3">
                  <c:v>La Libertad</c:v>
                </c:pt>
                <c:pt idx="4">
                  <c:v>Ica</c:v>
                </c:pt>
                <c:pt idx="5">
                  <c:v>Lambayeque</c:v>
                </c:pt>
                <c:pt idx="6">
                  <c:v>Puno</c:v>
                </c:pt>
                <c:pt idx="7">
                  <c:v>Junín</c:v>
                </c:pt>
                <c:pt idx="8">
                  <c:v>Arequipa</c:v>
                </c:pt>
                <c:pt idx="9">
                  <c:v>Ancash</c:v>
                </c:pt>
                <c:pt idx="10">
                  <c:v>Provincia Constitucional del Callao</c:v>
                </c:pt>
                <c:pt idx="11">
                  <c:v>Cajamarca</c:v>
                </c:pt>
                <c:pt idx="12">
                  <c:v>Pasco</c:v>
                </c:pt>
                <c:pt idx="13">
                  <c:v>Lima</c:v>
                </c:pt>
                <c:pt idx="14">
                  <c:v>Tumbes</c:v>
                </c:pt>
                <c:pt idx="15">
                  <c:v>Loreto</c:v>
                </c:pt>
                <c:pt idx="16">
                  <c:v>Cusco</c:v>
                </c:pt>
                <c:pt idx="17">
                  <c:v>Piura</c:v>
                </c:pt>
                <c:pt idx="18">
                  <c:v>Ayacucho</c:v>
                </c:pt>
                <c:pt idx="19">
                  <c:v>Huancavelica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Dpto'!$P$7:$P$29</c:f>
              <c:numCache>
                <c:formatCode>0%</c:formatCode>
                <c:ptCount val="23"/>
                <c:pt idx="0">
                  <c:v>0.73803147024733784</c:v>
                </c:pt>
                <c:pt idx="1">
                  <c:v>0.73234482350135333</c:v>
                </c:pt>
                <c:pt idx="2">
                  <c:v>0.70338536018146636</c:v>
                </c:pt>
                <c:pt idx="3">
                  <c:v>0.68747163774639963</c:v>
                </c:pt>
                <c:pt idx="4">
                  <c:v>0.68339520261771247</c:v>
                </c:pt>
                <c:pt idx="5">
                  <c:v>0.68313736371905709</c:v>
                </c:pt>
                <c:pt idx="6">
                  <c:v>0.66008658323825786</c:v>
                </c:pt>
                <c:pt idx="7">
                  <c:v>0.65900260542628997</c:v>
                </c:pt>
                <c:pt idx="8">
                  <c:v>0.61495364941555797</c:v>
                </c:pt>
                <c:pt idx="9">
                  <c:v>0.60727547243335211</c:v>
                </c:pt>
                <c:pt idx="10">
                  <c:v>0.59424197633103371</c:v>
                </c:pt>
                <c:pt idx="11">
                  <c:v>0.59399823900261972</c:v>
                </c:pt>
                <c:pt idx="12">
                  <c:v>0.58900507473297758</c:v>
                </c:pt>
                <c:pt idx="13">
                  <c:v>0.58076858507115403</c:v>
                </c:pt>
                <c:pt idx="14">
                  <c:v>0.56463912772921165</c:v>
                </c:pt>
                <c:pt idx="15">
                  <c:v>0.56030953806227568</c:v>
                </c:pt>
                <c:pt idx="16">
                  <c:v>0.55994353197420477</c:v>
                </c:pt>
                <c:pt idx="17">
                  <c:v>0.54624112098951738</c:v>
                </c:pt>
                <c:pt idx="18">
                  <c:v>0.53358454932462784</c:v>
                </c:pt>
                <c:pt idx="19">
                  <c:v>0.52557701420916669</c:v>
                </c:pt>
                <c:pt idx="20">
                  <c:v>0.48030852337769481</c:v>
                </c:pt>
                <c:pt idx="21">
                  <c:v>0.34988336801738062</c:v>
                </c:pt>
                <c:pt idx="22">
                  <c:v>0.23719954760984663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66448"/>
        <c:axId val="330265664"/>
      </c:lineChart>
      <c:catAx>
        <c:axId val="33026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62920"/>
        <c:crosses val="autoZero"/>
        <c:auto val="1"/>
        <c:lblAlgn val="ctr"/>
        <c:lblOffset val="100"/>
        <c:noMultiLvlLbl val="0"/>
      </c:catAx>
      <c:valAx>
        <c:axId val="3302629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617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656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66448"/>
        <c:crosses val="max"/>
        <c:crossBetween val="between"/>
      </c:valAx>
      <c:catAx>
        <c:axId val="33026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656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Dpto'!$N$7:$N$27</c:f>
              <c:strCache>
                <c:ptCount val="21"/>
                <c:pt idx="0">
                  <c:v>Arequipa</c:v>
                </c:pt>
                <c:pt idx="1">
                  <c:v>Puno</c:v>
                </c:pt>
                <c:pt idx="2">
                  <c:v>San Martín</c:v>
                </c:pt>
                <c:pt idx="3">
                  <c:v>Ayacucho</c:v>
                </c:pt>
                <c:pt idx="4">
                  <c:v>Amazonas</c:v>
                </c:pt>
                <c:pt idx="5">
                  <c:v>Pasco</c:v>
                </c:pt>
                <c:pt idx="6">
                  <c:v>Ucayali</c:v>
                </c:pt>
                <c:pt idx="7">
                  <c:v>Lambayeque</c:v>
                </c:pt>
                <c:pt idx="8">
                  <c:v>Huancavelica</c:v>
                </c:pt>
                <c:pt idx="9">
                  <c:v>Ancash</c:v>
                </c:pt>
                <c:pt idx="10">
                  <c:v>Huánuco</c:v>
                </c:pt>
                <c:pt idx="11">
                  <c:v>La Libertad</c:v>
                </c:pt>
                <c:pt idx="12">
                  <c:v>Apurímac</c:v>
                </c:pt>
                <c:pt idx="13">
                  <c:v>Loreto</c:v>
                </c:pt>
                <c:pt idx="14">
                  <c:v>Junín</c:v>
                </c:pt>
                <c:pt idx="15">
                  <c:v>Ica</c:v>
                </c:pt>
                <c:pt idx="16">
                  <c:v>Cajamarca</c:v>
                </c:pt>
                <c:pt idx="17">
                  <c:v>Lima</c:v>
                </c:pt>
                <c:pt idx="18">
                  <c:v>Cusco</c:v>
                </c:pt>
                <c:pt idx="19">
                  <c:v>Piura</c:v>
                </c:pt>
                <c:pt idx="20">
                  <c:v>Moquegua</c:v>
                </c:pt>
              </c:strCache>
            </c:strRef>
          </c:cat>
          <c:val>
            <c:numRef>
              <c:f>'AHRE Dpto'!$O$7:$O$27</c:f>
              <c:numCache>
                <c:formatCode>#,##0.0</c:formatCode>
                <c:ptCount val="21"/>
                <c:pt idx="0">
                  <c:v>1.5777634689762243</c:v>
                </c:pt>
                <c:pt idx="1">
                  <c:v>11.218352667717214</c:v>
                </c:pt>
                <c:pt idx="2">
                  <c:v>7.6653771323430915</c:v>
                </c:pt>
                <c:pt idx="3">
                  <c:v>6.9810935909871397</c:v>
                </c:pt>
                <c:pt idx="4">
                  <c:v>3.2257677190609546</c:v>
                </c:pt>
                <c:pt idx="5">
                  <c:v>3.5633699573336779</c:v>
                </c:pt>
                <c:pt idx="6">
                  <c:v>1.6569729192166656</c:v>
                </c:pt>
                <c:pt idx="7">
                  <c:v>1.6545760596202896</c:v>
                </c:pt>
                <c:pt idx="8">
                  <c:v>6.6059076046724172</c:v>
                </c:pt>
                <c:pt idx="9">
                  <c:v>6.5762875621725474</c:v>
                </c:pt>
                <c:pt idx="10">
                  <c:v>6.2431208251828361</c:v>
                </c:pt>
                <c:pt idx="11">
                  <c:v>4.2410263791814895</c:v>
                </c:pt>
                <c:pt idx="12">
                  <c:v>1.728893768294423</c:v>
                </c:pt>
                <c:pt idx="13">
                  <c:v>6.071676349691745</c:v>
                </c:pt>
                <c:pt idx="14">
                  <c:v>7.841274153915216</c:v>
                </c:pt>
                <c:pt idx="15">
                  <c:v>0.16036655933298707</c:v>
                </c:pt>
                <c:pt idx="16">
                  <c:v>4.9658770836750801</c:v>
                </c:pt>
                <c:pt idx="17">
                  <c:v>9.3225188798253971</c:v>
                </c:pt>
                <c:pt idx="18">
                  <c:v>3.6057623159330983</c:v>
                </c:pt>
                <c:pt idx="19">
                  <c:v>4.9505586723215718</c:v>
                </c:pt>
                <c:pt idx="20">
                  <c:v>2.7486719999999999E-2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72720"/>
        <c:axId val="330282520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Dpto'!$N$7:$N$27</c:f>
              <c:strCache>
                <c:ptCount val="21"/>
                <c:pt idx="0">
                  <c:v>Arequipa</c:v>
                </c:pt>
                <c:pt idx="1">
                  <c:v>Puno</c:v>
                </c:pt>
                <c:pt idx="2">
                  <c:v>San Martín</c:v>
                </c:pt>
                <c:pt idx="3">
                  <c:v>Ayacucho</c:v>
                </c:pt>
                <c:pt idx="4">
                  <c:v>Amazonas</c:v>
                </c:pt>
                <c:pt idx="5">
                  <c:v>Pasco</c:v>
                </c:pt>
                <c:pt idx="6">
                  <c:v>Ucayali</c:v>
                </c:pt>
                <c:pt idx="7">
                  <c:v>Lambayeque</c:v>
                </c:pt>
                <c:pt idx="8">
                  <c:v>Huancavelica</c:v>
                </c:pt>
                <c:pt idx="9">
                  <c:v>Ancash</c:v>
                </c:pt>
                <c:pt idx="10">
                  <c:v>Huánuco</c:v>
                </c:pt>
                <c:pt idx="11">
                  <c:v>La Libertad</c:v>
                </c:pt>
                <c:pt idx="12">
                  <c:v>Apurímac</c:v>
                </c:pt>
                <c:pt idx="13">
                  <c:v>Loreto</c:v>
                </c:pt>
                <c:pt idx="14">
                  <c:v>Junín</c:v>
                </c:pt>
                <c:pt idx="15">
                  <c:v>Ica</c:v>
                </c:pt>
                <c:pt idx="16">
                  <c:v>Cajamarca</c:v>
                </c:pt>
                <c:pt idx="17">
                  <c:v>Lima</c:v>
                </c:pt>
                <c:pt idx="18">
                  <c:v>Cusco</c:v>
                </c:pt>
                <c:pt idx="19">
                  <c:v>Piura</c:v>
                </c:pt>
                <c:pt idx="20">
                  <c:v>Moquegua</c:v>
                </c:pt>
              </c:strCache>
            </c:strRef>
          </c:cat>
          <c:val>
            <c:numRef>
              <c:f>'AHRE Dpto'!$P$7:$P$27</c:f>
              <c:numCache>
                <c:formatCode>0%</c:formatCode>
                <c:ptCount val="21"/>
                <c:pt idx="0">
                  <c:v>0.99725396052369641</c:v>
                </c:pt>
                <c:pt idx="1">
                  <c:v>0.97237702805201465</c:v>
                </c:pt>
                <c:pt idx="2">
                  <c:v>0.96129828356102698</c:v>
                </c:pt>
                <c:pt idx="3">
                  <c:v>0.94718270055753451</c:v>
                </c:pt>
                <c:pt idx="4">
                  <c:v>0.94570392558742966</c:v>
                </c:pt>
                <c:pt idx="5">
                  <c:v>0.93091099302285751</c:v>
                </c:pt>
                <c:pt idx="6">
                  <c:v>0.92647820655974378</c:v>
                </c:pt>
                <c:pt idx="7">
                  <c:v>0.92610272781683756</c:v>
                </c:pt>
                <c:pt idx="8">
                  <c:v>0.91935204740622034</c:v>
                </c:pt>
                <c:pt idx="9">
                  <c:v>0.90414335024805081</c:v>
                </c:pt>
                <c:pt idx="10">
                  <c:v>0.89420956801230023</c:v>
                </c:pt>
                <c:pt idx="11">
                  <c:v>0.89093224822371131</c:v>
                </c:pt>
                <c:pt idx="12">
                  <c:v>0.86760844933659398</c:v>
                </c:pt>
                <c:pt idx="13">
                  <c:v>0.79007496739293293</c:v>
                </c:pt>
                <c:pt idx="14">
                  <c:v>0.76611041373647393</c:v>
                </c:pt>
                <c:pt idx="15">
                  <c:v>0.64539800195988795</c:v>
                </c:pt>
                <c:pt idx="16">
                  <c:v>0.64114541975407857</c:v>
                </c:pt>
                <c:pt idx="17">
                  <c:v>0.63312453881328412</c:v>
                </c:pt>
                <c:pt idx="18">
                  <c:v>0.61964261070150006</c:v>
                </c:pt>
                <c:pt idx="19">
                  <c:v>0.53305317701759614</c:v>
                </c:pt>
                <c:pt idx="20">
                  <c:v>2.2546453779996145E-2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1344"/>
        <c:axId val="330279776"/>
      </c:lineChart>
      <c:catAx>
        <c:axId val="33027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2520"/>
        <c:crosses val="autoZero"/>
        <c:auto val="1"/>
        <c:lblAlgn val="ctr"/>
        <c:lblOffset val="100"/>
        <c:noMultiLvlLbl val="0"/>
      </c:catAx>
      <c:valAx>
        <c:axId val="330282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72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9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1344"/>
        <c:crosses val="max"/>
        <c:crossBetween val="between"/>
      </c:valAx>
      <c:catAx>
        <c:axId val="330281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97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8.0770996770100965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70760"/>
        <c:axId val="330275072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0.80297330845178327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72328"/>
        <c:axId val="330271152"/>
      </c:lineChart>
      <c:catAx>
        <c:axId val="330270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75072"/>
        <c:crosses val="autoZero"/>
        <c:auto val="1"/>
        <c:lblAlgn val="ctr"/>
        <c:lblOffset val="100"/>
        <c:noMultiLvlLbl val="0"/>
      </c:catAx>
      <c:valAx>
        <c:axId val="3302750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70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1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72328"/>
        <c:crosses val="max"/>
        <c:crossBetween val="between"/>
      </c:valAx>
      <c:catAx>
        <c:axId val="330272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11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Dpto'!$O$7:$O$11</c:f>
              <c:numCache>
                <c:formatCode>#,##0.0</c:formatCode>
                <c:ptCount val="5"/>
                <c:pt idx="0">
                  <c:v>5.5500000715255737E-2</c:v>
                </c:pt>
                <c:pt idx="1">
                  <c:v>0.36594070996320405</c:v>
                </c:pt>
                <c:pt idx="2">
                  <c:v>0.27776789288791714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73896"/>
        <c:axId val="330274288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Dpto'!$P$7:$P$11</c:f>
              <c:numCache>
                <c:formatCode>0%</c:formatCode>
                <c:ptCount val="5"/>
                <c:pt idx="0">
                  <c:v>0.42857143409463888</c:v>
                </c:pt>
                <c:pt idx="1">
                  <c:v>0.15709041587334061</c:v>
                </c:pt>
                <c:pt idx="2">
                  <c:v>6.5410880534556085E-2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78208"/>
        <c:axId val="330271544"/>
      </c:lineChart>
      <c:catAx>
        <c:axId val="330273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74288"/>
        <c:crosses val="autoZero"/>
        <c:auto val="1"/>
        <c:lblAlgn val="ctr"/>
        <c:lblOffset val="100"/>
        <c:noMultiLvlLbl val="0"/>
      </c:catAx>
      <c:valAx>
        <c:axId val="330274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738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1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78208"/>
        <c:crosses val="max"/>
        <c:crossBetween val="between"/>
      </c:valAx>
      <c:catAx>
        <c:axId val="330278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1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San Martín</c:v>
                </c:pt>
                <c:pt idx="1">
                  <c:v>Tumbes</c:v>
                </c:pt>
                <c:pt idx="2">
                  <c:v>Ancash</c:v>
                </c:pt>
                <c:pt idx="3">
                  <c:v>Cusco</c:v>
                </c:pt>
                <c:pt idx="4">
                  <c:v>Amazonas</c:v>
                </c:pt>
                <c:pt idx="5">
                  <c:v>Ucayali</c:v>
                </c:pt>
                <c:pt idx="6">
                  <c:v>Arequipa</c:v>
                </c:pt>
                <c:pt idx="7">
                  <c:v>Ica</c:v>
                </c:pt>
                <c:pt idx="8">
                  <c:v>Lima</c:v>
                </c:pt>
                <c:pt idx="9">
                  <c:v>Moquegua</c:v>
                </c:pt>
                <c:pt idx="10">
                  <c:v>Ayacucho</c:v>
                </c:pt>
                <c:pt idx="11">
                  <c:v>Lambayeque</c:v>
                </c:pt>
                <c:pt idx="12">
                  <c:v>Puno</c:v>
                </c:pt>
                <c:pt idx="13">
                  <c:v>Cajamarca</c:v>
                </c:pt>
                <c:pt idx="14">
                  <c:v>Loreto</c:v>
                </c:pt>
                <c:pt idx="15">
                  <c:v>Huánuco</c:v>
                </c:pt>
                <c:pt idx="16">
                  <c:v>La Libertad</c:v>
                </c:pt>
                <c:pt idx="17">
                  <c:v>Junín</c:v>
                </c:pt>
                <c:pt idx="18">
                  <c:v>Apurímac</c:v>
                </c:pt>
                <c:pt idx="19">
                  <c:v>Tacna</c:v>
                </c:pt>
                <c:pt idx="20">
                  <c:v>Huancavelica</c:v>
                </c:pt>
                <c:pt idx="21">
                  <c:v>Piura</c:v>
                </c:pt>
                <c:pt idx="22">
                  <c:v>Pasco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38.792135503580127</c:v>
                </c:pt>
                <c:pt idx="1">
                  <c:v>2.3456571663685519</c:v>
                </c:pt>
                <c:pt idx="2">
                  <c:v>0.84230306140365319</c:v>
                </c:pt>
                <c:pt idx="3">
                  <c:v>39.29923596649941</c:v>
                </c:pt>
                <c:pt idx="4">
                  <c:v>25.758450234195209</c:v>
                </c:pt>
                <c:pt idx="5">
                  <c:v>9.0828118421466346</c:v>
                </c:pt>
                <c:pt idx="6">
                  <c:v>6.0279472651971009</c:v>
                </c:pt>
                <c:pt idx="7">
                  <c:v>4.0052522998485802</c:v>
                </c:pt>
                <c:pt idx="8">
                  <c:v>152.92686274408101</c:v>
                </c:pt>
                <c:pt idx="9">
                  <c:v>0.84078873628896</c:v>
                </c:pt>
                <c:pt idx="10">
                  <c:v>49.589798922855167</c:v>
                </c:pt>
                <c:pt idx="11">
                  <c:v>5.2108389937207429</c:v>
                </c:pt>
                <c:pt idx="12">
                  <c:v>16.961150894349725</c:v>
                </c:pt>
                <c:pt idx="13">
                  <c:v>25.391543429189692</c:v>
                </c:pt>
                <c:pt idx="14">
                  <c:v>6.0899648146879555</c:v>
                </c:pt>
                <c:pt idx="15">
                  <c:v>19.098686278607207</c:v>
                </c:pt>
                <c:pt idx="16">
                  <c:v>5.9871189218658394</c:v>
                </c:pt>
                <c:pt idx="17">
                  <c:v>10.839968876341596</c:v>
                </c:pt>
                <c:pt idx="18">
                  <c:v>5.4590070934794461</c:v>
                </c:pt>
                <c:pt idx="19">
                  <c:v>1.8126293189561349</c:v>
                </c:pt>
                <c:pt idx="20">
                  <c:v>5.2379758389404767</c:v>
                </c:pt>
                <c:pt idx="21">
                  <c:v>3.7760959689089546</c:v>
                </c:pt>
                <c:pt idx="22">
                  <c:v>1.7511100405424704</c:v>
                </c:pt>
                <c:pt idx="23">
                  <c:v>1.3993525187291924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70368"/>
        <c:axId val="330281736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San Martín</c:v>
                </c:pt>
                <c:pt idx="1">
                  <c:v>Tumbes</c:v>
                </c:pt>
                <c:pt idx="2">
                  <c:v>Ancash</c:v>
                </c:pt>
                <c:pt idx="3">
                  <c:v>Cusco</c:v>
                </c:pt>
                <c:pt idx="4">
                  <c:v>Amazonas</c:v>
                </c:pt>
                <c:pt idx="5">
                  <c:v>Ucayali</c:v>
                </c:pt>
                <c:pt idx="6">
                  <c:v>Arequipa</c:v>
                </c:pt>
                <c:pt idx="7">
                  <c:v>Ica</c:v>
                </c:pt>
                <c:pt idx="8">
                  <c:v>Lima</c:v>
                </c:pt>
                <c:pt idx="9">
                  <c:v>Moquegua</c:v>
                </c:pt>
                <c:pt idx="10">
                  <c:v>Ayacucho</c:v>
                </c:pt>
                <c:pt idx="11">
                  <c:v>Lambayeque</c:v>
                </c:pt>
                <c:pt idx="12">
                  <c:v>Puno</c:v>
                </c:pt>
                <c:pt idx="13">
                  <c:v>Cajamarca</c:v>
                </c:pt>
                <c:pt idx="14">
                  <c:v>Loreto</c:v>
                </c:pt>
                <c:pt idx="15">
                  <c:v>Huánuco</c:v>
                </c:pt>
                <c:pt idx="16">
                  <c:v>La Libertad</c:v>
                </c:pt>
                <c:pt idx="17">
                  <c:v>Junín</c:v>
                </c:pt>
                <c:pt idx="18">
                  <c:v>Apurímac</c:v>
                </c:pt>
                <c:pt idx="19">
                  <c:v>Tacna</c:v>
                </c:pt>
                <c:pt idx="20">
                  <c:v>Huancavelica</c:v>
                </c:pt>
                <c:pt idx="21">
                  <c:v>Piura</c:v>
                </c:pt>
                <c:pt idx="22">
                  <c:v>Pasco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0.94456922085437856</c:v>
                </c:pt>
                <c:pt idx="1">
                  <c:v>0.94023246551618411</c:v>
                </c:pt>
                <c:pt idx="2">
                  <c:v>0.93836226846404946</c:v>
                </c:pt>
                <c:pt idx="3">
                  <c:v>0.9279807958196753</c:v>
                </c:pt>
                <c:pt idx="4">
                  <c:v>0.92727525889744467</c:v>
                </c:pt>
                <c:pt idx="5">
                  <c:v>0.91845435199914682</c:v>
                </c:pt>
                <c:pt idx="6">
                  <c:v>0.91201756529683808</c:v>
                </c:pt>
                <c:pt idx="7">
                  <c:v>0.8870417018098895</c:v>
                </c:pt>
                <c:pt idx="8">
                  <c:v>0.86956377437564081</c:v>
                </c:pt>
                <c:pt idx="9">
                  <c:v>0.85618377677922719</c:v>
                </c:pt>
                <c:pt idx="10">
                  <c:v>0.84856185931275274</c:v>
                </c:pt>
                <c:pt idx="11">
                  <c:v>0.81534105791083511</c:v>
                </c:pt>
                <c:pt idx="12">
                  <c:v>0.80971699944921605</c:v>
                </c:pt>
                <c:pt idx="13">
                  <c:v>0.79011515031313873</c:v>
                </c:pt>
                <c:pt idx="14">
                  <c:v>0.77255268290296231</c:v>
                </c:pt>
                <c:pt idx="15">
                  <c:v>0.77250788916698776</c:v>
                </c:pt>
                <c:pt idx="16">
                  <c:v>0.76129669914638265</c:v>
                </c:pt>
                <c:pt idx="17">
                  <c:v>0.70379070790651377</c:v>
                </c:pt>
                <c:pt idx="18">
                  <c:v>0.69544415159865902</c:v>
                </c:pt>
                <c:pt idx="19">
                  <c:v>0.69243340563011713</c:v>
                </c:pt>
                <c:pt idx="20">
                  <c:v>0.67696943231631179</c:v>
                </c:pt>
                <c:pt idx="21">
                  <c:v>0.52710273103870164</c:v>
                </c:pt>
                <c:pt idx="22">
                  <c:v>0.50292980291975931</c:v>
                </c:pt>
                <c:pt idx="23">
                  <c:v>0.41122194976162851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0168"/>
        <c:axId val="330274680"/>
      </c:lineChart>
      <c:catAx>
        <c:axId val="330270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1736"/>
        <c:crosses val="autoZero"/>
        <c:auto val="1"/>
        <c:lblAlgn val="ctr"/>
        <c:lblOffset val="100"/>
        <c:noMultiLvlLbl val="0"/>
      </c:catAx>
      <c:valAx>
        <c:axId val="3302817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703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46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0168"/>
        <c:crosses val="max"/>
        <c:crossBetween val="between"/>
      </c:valAx>
      <c:catAx>
        <c:axId val="330280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46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Ica</c:v>
                </c:pt>
                <c:pt idx="5">
                  <c:v>Cajamarca</c:v>
                </c:pt>
                <c:pt idx="6">
                  <c:v>Lambayeque</c:v>
                </c:pt>
                <c:pt idx="7">
                  <c:v>Ancash</c:v>
                </c:pt>
                <c:pt idx="8">
                  <c:v>Cusco</c:v>
                </c:pt>
                <c:pt idx="9">
                  <c:v>La Libertad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Pasco</c:v>
                </c:pt>
                <c:pt idx="13">
                  <c:v>Huánuco</c:v>
                </c:pt>
                <c:pt idx="14">
                  <c:v>Piura</c:v>
                </c:pt>
                <c:pt idx="15">
                  <c:v>Puno</c:v>
                </c:pt>
                <c:pt idx="16">
                  <c:v>Apurímac</c:v>
                </c:pt>
                <c:pt idx="17">
                  <c:v>Ayacucho</c:v>
                </c:pt>
                <c:pt idx="18">
                  <c:v>Lima</c:v>
                </c:pt>
                <c:pt idx="19">
                  <c:v>Tumbes</c:v>
                </c:pt>
                <c:pt idx="20">
                  <c:v>Tacna</c:v>
                </c:pt>
                <c:pt idx="21">
                  <c:v>Loreto</c:v>
                </c:pt>
                <c:pt idx="22">
                  <c:v>San Martín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57.852626991653743</c:v>
                </c:pt>
                <c:pt idx="1">
                  <c:v>305.66704197213897</c:v>
                </c:pt>
                <c:pt idx="2">
                  <c:v>33.764122629965655</c:v>
                </c:pt>
                <c:pt idx="3">
                  <c:v>131.54855157878896</c:v>
                </c:pt>
                <c:pt idx="4">
                  <c:v>92.714978213113355</c:v>
                </c:pt>
                <c:pt idx="5">
                  <c:v>72.660290829815537</c:v>
                </c:pt>
                <c:pt idx="6">
                  <c:v>171.77105611121647</c:v>
                </c:pt>
                <c:pt idx="7">
                  <c:v>118.51663413000742</c:v>
                </c:pt>
                <c:pt idx="8">
                  <c:v>184.57503634847595</c:v>
                </c:pt>
                <c:pt idx="9">
                  <c:v>156.60549115875068</c:v>
                </c:pt>
                <c:pt idx="10">
                  <c:v>34.239247212720436</c:v>
                </c:pt>
                <c:pt idx="11">
                  <c:v>111.97931393369392</c:v>
                </c:pt>
                <c:pt idx="12">
                  <c:v>19.890155783326207</c:v>
                </c:pt>
                <c:pt idx="13">
                  <c:v>39.229606478900124</c:v>
                </c:pt>
                <c:pt idx="14">
                  <c:v>115.78802553990354</c:v>
                </c:pt>
                <c:pt idx="15">
                  <c:v>100.91515499401567</c:v>
                </c:pt>
                <c:pt idx="16">
                  <c:v>46.94740274123442</c:v>
                </c:pt>
                <c:pt idx="17">
                  <c:v>40.03042417517895</c:v>
                </c:pt>
                <c:pt idx="18">
                  <c:v>1379.9073772938523</c:v>
                </c:pt>
                <c:pt idx="19">
                  <c:v>33.008067845472347</c:v>
                </c:pt>
                <c:pt idx="20">
                  <c:v>49.988644812045685</c:v>
                </c:pt>
                <c:pt idx="21">
                  <c:v>63.308922181191356</c:v>
                </c:pt>
                <c:pt idx="22">
                  <c:v>31.096590973042197</c:v>
                </c:pt>
                <c:pt idx="23">
                  <c:v>12.082709318857621</c:v>
                </c:pt>
                <c:pt idx="24">
                  <c:v>7.3782688072367568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82912"/>
        <c:axId val="404188400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Ica</c:v>
                </c:pt>
                <c:pt idx="5">
                  <c:v>Cajamarca</c:v>
                </c:pt>
                <c:pt idx="6">
                  <c:v>Lambayeque</c:v>
                </c:pt>
                <c:pt idx="7">
                  <c:v>Ancash</c:v>
                </c:pt>
                <c:pt idx="8">
                  <c:v>Cusco</c:v>
                </c:pt>
                <c:pt idx="9">
                  <c:v>La Libertad</c:v>
                </c:pt>
                <c:pt idx="10">
                  <c:v>Ucayali</c:v>
                </c:pt>
                <c:pt idx="11">
                  <c:v>Provincia Constitucional del Callao</c:v>
                </c:pt>
                <c:pt idx="12">
                  <c:v>Pasco</c:v>
                </c:pt>
                <c:pt idx="13">
                  <c:v>Huánuco</c:v>
                </c:pt>
                <c:pt idx="14">
                  <c:v>Piura</c:v>
                </c:pt>
                <c:pt idx="15">
                  <c:v>Puno</c:v>
                </c:pt>
                <c:pt idx="16">
                  <c:v>Apurímac</c:v>
                </c:pt>
                <c:pt idx="17">
                  <c:v>Ayacucho</c:v>
                </c:pt>
                <c:pt idx="18">
                  <c:v>Lima</c:v>
                </c:pt>
                <c:pt idx="19">
                  <c:v>Tumbes</c:v>
                </c:pt>
                <c:pt idx="20">
                  <c:v>Tacna</c:v>
                </c:pt>
                <c:pt idx="21">
                  <c:v>Loreto</c:v>
                </c:pt>
                <c:pt idx="22">
                  <c:v>San Martín</c:v>
                </c:pt>
                <c:pt idx="23">
                  <c:v>Moquegua</c:v>
                </c:pt>
                <c:pt idx="24">
                  <c:v>Madre de Dios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0.94831899431368427</c:v>
                </c:pt>
                <c:pt idx="1">
                  <c:v>0.9040260967864463</c:v>
                </c:pt>
                <c:pt idx="2">
                  <c:v>0.87394290681366948</c:v>
                </c:pt>
                <c:pt idx="3">
                  <c:v>0.86450504102539816</c:v>
                </c:pt>
                <c:pt idx="4">
                  <c:v>0.84748604321935195</c:v>
                </c:pt>
                <c:pt idx="5">
                  <c:v>0.82738176339257707</c:v>
                </c:pt>
                <c:pt idx="6">
                  <c:v>0.80556909613398775</c:v>
                </c:pt>
                <c:pt idx="7">
                  <c:v>0.78621980850431583</c:v>
                </c:pt>
                <c:pt idx="8">
                  <c:v>0.77285503500761932</c:v>
                </c:pt>
                <c:pt idx="9">
                  <c:v>0.77136345683795615</c:v>
                </c:pt>
                <c:pt idx="10">
                  <c:v>0.73507296151822266</c:v>
                </c:pt>
                <c:pt idx="11">
                  <c:v>0.72268476345687649</c:v>
                </c:pt>
                <c:pt idx="12">
                  <c:v>0.69344587161597704</c:v>
                </c:pt>
                <c:pt idx="13">
                  <c:v>0.68100468413538684</c:v>
                </c:pt>
                <c:pt idx="14">
                  <c:v>0.67311673483126155</c:v>
                </c:pt>
                <c:pt idx="15">
                  <c:v>0.66302448443866657</c:v>
                </c:pt>
                <c:pt idx="16">
                  <c:v>0.65307481909987475</c:v>
                </c:pt>
                <c:pt idx="17">
                  <c:v>0.65275398726347367</c:v>
                </c:pt>
                <c:pt idx="18">
                  <c:v>0.64893825702360941</c:v>
                </c:pt>
                <c:pt idx="19">
                  <c:v>0.60947160363511432</c:v>
                </c:pt>
                <c:pt idx="20">
                  <c:v>0.60698080621045614</c:v>
                </c:pt>
                <c:pt idx="21">
                  <c:v>0.60484594061490082</c:v>
                </c:pt>
                <c:pt idx="22">
                  <c:v>0.51258891504748871</c:v>
                </c:pt>
                <c:pt idx="23">
                  <c:v>0.4610415064426262</c:v>
                </c:pt>
                <c:pt idx="24">
                  <c:v>0.41942817430481266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91928"/>
        <c:axId val="404189576"/>
      </c:lineChart>
      <c:catAx>
        <c:axId val="404182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88400"/>
        <c:crosses val="autoZero"/>
        <c:auto val="1"/>
        <c:lblAlgn val="ctr"/>
        <c:lblOffset val="100"/>
        <c:noMultiLvlLbl val="0"/>
      </c:catAx>
      <c:valAx>
        <c:axId val="404188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829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89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91928"/>
        <c:crosses val="max"/>
        <c:crossBetween val="between"/>
      </c:valAx>
      <c:catAx>
        <c:axId val="404191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89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443.93763185340492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2128"/>
        <c:axId val="330279384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0.73381009753470727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78600"/>
        <c:axId val="330275464"/>
      </c:lineChart>
      <c:catAx>
        <c:axId val="33028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79384"/>
        <c:crosses val="autoZero"/>
        <c:auto val="1"/>
        <c:lblAlgn val="ctr"/>
        <c:lblOffset val="100"/>
        <c:noMultiLvlLbl val="0"/>
      </c:catAx>
      <c:valAx>
        <c:axId val="330279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821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54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78600"/>
        <c:crosses val="max"/>
        <c:crossBetween val="between"/>
      </c:valAx>
      <c:catAx>
        <c:axId val="330278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54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Madre de Dios</c:v>
                </c:pt>
                <c:pt idx="3">
                  <c:v>La Libertad</c:v>
                </c:pt>
                <c:pt idx="4">
                  <c:v>Ayacucho</c:v>
                </c:pt>
                <c:pt idx="5">
                  <c:v>Huancavelica</c:v>
                </c:pt>
                <c:pt idx="6">
                  <c:v>Lima</c:v>
                </c:pt>
                <c:pt idx="7">
                  <c:v>Puno</c:v>
                </c:pt>
                <c:pt idx="8">
                  <c:v>Tumbes</c:v>
                </c:pt>
                <c:pt idx="9">
                  <c:v>San Martín</c:v>
                </c:pt>
                <c:pt idx="10">
                  <c:v>Apurímac</c:v>
                </c:pt>
                <c:pt idx="11">
                  <c:v>Provincia Constitucional del Callao</c:v>
                </c:pt>
                <c:pt idx="12">
                  <c:v>Junín</c:v>
                </c:pt>
                <c:pt idx="13">
                  <c:v>Huánuco</c:v>
                </c:pt>
                <c:pt idx="14">
                  <c:v>Loreto</c:v>
                </c:pt>
                <c:pt idx="15">
                  <c:v>Tacna</c:v>
                </c:pt>
                <c:pt idx="16">
                  <c:v>Cajamarca</c:v>
                </c:pt>
                <c:pt idx="17">
                  <c:v>Lambayeque</c:v>
                </c:pt>
                <c:pt idx="18">
                  <c:v>Ucayali</c:v>
                </c:pt>
                <c:pt idx="19">
                  <c:v>Piura</c:v>
                </c:pt>
                <c:pt idx="20">
                  <c:v>Cusco</c:v>
                </c:pt>
                <c:pt idx="21">
                  <c:v>Amazonas</c:v>
                </c:pt>
                <c:pt idx="22">
                  <c:v>Moquegua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26.45089116509666</c:v>
                </c:pt>
                <c:pt idx="1">
                  <c:v>6.1597771812993738</c:v>
                </c:pt>
                <c:pt idx="2">
                  <c:v>1.5930838993075231</c:v>
                </c:pt>
                <c:pt idx="3">
                  <c:v>6.7783536571646739</c:v>
                </c:pt>
                <c:pt idx="4">
                  <c:v>3.3780658580516136</c:v>
                </c:pt>
                <c:pt idx="5">
                  <c:v>0.33276833912962694</c:v>
                </c:pt>
                <c:pt idx="6">
                  <c:v>255.16373325362019</c:v>
                </c:pt>
                <c:pt idx="7">
                  <c:v>19.078502484136962</c:v>
                </c:pt>
                <c:pt idx="8">
                  <c:v>1.2244995260705156</c:v>
                </c:pt>
                <c:pt idx="9">
                  <c:v>6.269421655006302</c:v>
                </c:pt>
                <c:pt idx="10">
                  <c:v>0.80445963359126904</c:v>
                </c:pt>
                <c:pt idx="11">
                  <c:v>5.3018282132308663</c:v>
                </c:pt>
                <c:pt idx="12">
                  <c:v>6.6852204150382866</c:v>
                </c:pt>
                <c:pt idx="13">
                  <c:v>5.1729495778533501</c:v>
                </c:pt>
                <c:pt idx="14">
                  <c:v>2.2027203877504173</c:v>
                </c:pt>
                <c:pt idx="15">
                  <c:v>1.902744928544094</c:v>
                </c:pt>
                <c:pt idx="16">
                  <c:v>2.3322542300985645</c:v>
                </c:pt>
                <c:pt idx="17">
                  <c:v>7.4142392460317179</c:v>
                </c:pt>
                <c:pt idx="18">
                  <c:v>16.864987398521325</c:v>
                </c:pt>
                <c:pt idx="19">
                  <c:v>4.1529297607843896</c:v>
                </c:pt>
                <c:pt idx="20">
                  <c:v>5.197876795453606</c:v>
                </c:pt>
                <c:pt idx="21">
                  <c:v>1.4245253648893192</c:v>
                </c:pt>
                <c:pt idx="22">
                  <c:v>2.8113669486544417</c:v>
                </c:pt>
                <c:pt idx="23">
                  <c:v>11.259488789035821</c:v>
                </c:pt>
                <c:pt idx="24">
                  <c:v>7.0749408945193739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76248"/>
        <c:axId val="330276640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Ancash</c:v>
                </c:pt>
                <c:pt idx="2">
                  <c:v>Madre de Dios</c:v>
                </c:pt>
                <c:pt idx="3">
                  <c:v>La Libertad</c:v>
                </c:pt>
                <c:pt idx="4">
                  <c:v>Ayacucho</c:v>
                </c:pt>
                <c:pt idx="5">
                  <c:v>Huancavelica</c:v>
                </c:pt>
                <c:pt idx="6">
                  <c:v>Lima</c:v>
                </c:pt>
                <c:pt idx="7">
                  <c:v>Puno</c:v>
                </c:pt>
                <c:pt idx="8">
                  <c:v>Tumbes</c:v>
                </c:pt>
                <c:pt idx="9">
                  <c:v>San Martín</c:v>
                </c:pt>
                <c:pt idx="10">
                  <c:v>Apurímac</c:v>
                </c:pt>
                <c:pt idx="11">
                  <c:v>Provincia Constitucional del Callao</c:v>
                </c:pt>
                <c:pt idx="12">
                  <c:v>Junín</c:v>
                </c:pt>
                <c:pt idx="13">
                  <c:v>Huánuco</c:v>
                </c:pt>
                <c:pt idx="14">
                  <c:v>Loreto</c:v>
                </c:pt>
                <c:pt idx="15">
                  <c:v>Tacna</c:v>
                </c:pt>
                <c:pt idx="16">
                  <c:v>Cajamarca</c:v>
                </c:pt>
                <c:pt idx="17">
                  <c:v>Lambayeque</c:v>
                </c:pt>
                <c:pt idx="18">
                  <c:v>Ucayali</c:v>
                </c:pt>
                <c:pt idx="19">
                  <c:v>Piura</c:v>
                </c:pt>
                <c:pt idx="20">
                  <c:v>Cusco</c:v>
                </c:pt>
                <c:pt idx="21">
                  <c:v>Amazonas</c:v>
                </c:pt>
                <c:pt idx="22">
                  <c:v>Moquegua</c:v>
                </c:pt>
                <c:pt idx="23">
                  <c:v>Ica</c:v>
                </c:pt>
                <c:pt idx="24">
                  <c:v>Arequipa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0.77202544793542882</c:v>
                </c:pt>
                <c:pt idx="1">
                  <c:v>0.73615388243787305</c:v>
                </c:pt>
                <c:pt idx="2">
                  <c:v>0.69075430877368871</c:v>
                </c:pt>
                <c:pt idx="3">
                  <c:v>0.6869972294683806</c:v>
                </c:pt>
                <c:pt idx="4">
                  <c:v>0.68406451506818422</c:v>
                </c:pt>
                <c:pt idx="5">
                  <c:v>0.65284024124747297</c:v>
                </c:pt>
                <c:pt idx="6">
                  <c:v>0.64610337442382015</c:v>
                </c:pt>
                <c:pt idx="7">
                  <c:v>0.64198884386625255</c:v>
                </c:pt>
                <c:pt idx="8">
                  <c:v>0.63124682047401293</c:v>
                </c:pt>
                <c:pt idx="9">
                  <c:v>0.61582952178010797</c:v>
                </c:pt>
                <c:pt idx="10">
                  <c:v>0.61578213888920119</c:v>
                </c:pt>
                <c:pt idx="11">
                  <c:v>0.60746514446736999</c:v>
                </c:pt>
                <c:pt idx="12">
                  <c:v>0.60690861792156892</c:v>
                </c:pt>
                <c:pt idx="13">
                  <c:v>0.60006846135092806</c:v>
                </c:pt>
                <c:pt idx="14">
                  <c:v>0.59120418800436336</c:v>
                </c:pt>
                <c:pt idx="15">
                  <c:v>0.57405881664797442</c:v>
                </c:pt>
                <c:pt idx="16">
                  <c:v>0.56814921453128397</c:v>
                </c:pt>
                <c:pt idx="17">
                  <c:v>0.54831471850129865</c:v>
                </c:pt>
                <c:pt idx="18">
                  <c:v>0.54644125206264549</c:v>
                </c:pt>
                <c:pt idx="19">
                  <c:v>0.54598409753788824</c:v>
                </c:pt>
                <c:pt idx="20">
                  <c:v>0.49181007954999983</c:v>
                </c:pt>
                <c:pt idx="21">
                  <c:v>0.42541520617691264</c:v>
                </c:pt>
                <c:pt idx="22">
                  <c:v>0.25370936757133478</c:v>
                </c:pt>
                <c:pt idx="23">
                  <c:v>9.0713679001033512E-2</c:v>
                </c:pt>
                <c:pt idx="24">
                  <c:v>5.9850887349219228E-2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78992"/>
        <c:axId val="330277816"/>
      </c:lineChart>
      <c:catAx>
        <c:axId val="330276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76640"/>
        <c:crosses val="autoZero"/>
        <c:auto val="1"/>
        <c:lblAlgn val="ctr"/>
        <c:lblOffset val="100"/>
        <c:noMultiLvlLbl val="0"/>
      </c:catAx>
      <c:valAx>
        <c:axId val="3302766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762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77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78992"/>
        <c:crosses val="max"/>
        <c:crossBetween val="between"/>
      </c:valAx>
      <c:catAx>
        <c:axId val="3302789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77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36.369627391035692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0560"/>
        <c:axId val="330284480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0.55039033911801016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6832"/>
        <c:axId val="330284088"/>
      </c:lineChart>
      <c:catAx>
        <c:axId val="330280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4480"/>
        <c:crosses val="autoZero"/>
        <c:auto val="1"/>
        <c:lblAlgn val="ctr"/>
        <c:lblOffset val="100"/>
        <c:noMultiLvlLbl val="0"/>
      </c:catAx>
      <c:valAx>
        <c:axId val="330284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805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84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6832"/>
        <c:crosses val="max"/>
        <c:crossBetween val="between"/>
      </c:valAx>
      <c:catAx>
        <c:axId val="33028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84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62.285467952018287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4872"/>
        <c:axId val="330287616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0.38327371935153737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8400"/>
        <c:axId val="330288008"/>
      </c:lineChart>
      <c:catAx>
        <c:axId val="330284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7616"/>
        <c:crosses val="autoZero"/>
        <c:auto val="1"/>
        <c:lblAlgn val="ctr"/>
        <c:lblOffset val="100"/>
        <c:noMultiLvlLbl val="0"/>
      </c:catAx>
      <c:valAx>
        <c:axId val="3302876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84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880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8400"/>
        <c:crosses val="max"/>
        <c:crossBetween val="between"/>
      </c:valAx>
      <c:catAx>
        <c:axId val="330288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880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3.1747991317325583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8792"/>
        <c:axId val="330286440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0.41464245851289477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9184"/>
        <c:axId val="330282912"/>
      </c:lineChart>
      <c:catAx>
        <c:axId val="33028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6440"/>
        <c:crosses val="autoZero"/>
        <c:auto val="1"/>
        <c:lblAlgn val="ctr"/>
        <c:lblOffset val="100"/>
        <c:noMultiLvlLbl val="0"/>
      </c:catAx>
      <c:valAx>
        <c:axId val="330286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887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82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9184"/>
        <c:crosses val="max"/>
        <c:crossBetween val="between"/>
      </c:valAx>
      <c:catAx>
        <c:axId val="3302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82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Ucayali</c:v>
                </c:pt>
                <c:pt idx="2">
                  <c:v>Huancavelica</c:v>
                </c:pt>
                <c:pt idx="3">
                  <c:v>Huánuco</c:v>
                </c:pt>
                <c:pt idx="4">
                  <c:v>Loreto</c:v>
                </c:pt>
                <c:pt idx="5">
                  <c:v>Pasco</c:v>
                </c:pt>
                <c:pt idx="6">
                  <c:v>Cajamarca</c:v>
                </c:pt>
                <c:pt idx="7">
                  <c:v>Piura</c:v>
                </c:pt>
                <c:pt idx="8">
                  <c:v>Ayacucho</c:v>
                </c:pt>
                <c:pt idx="9">
                  <c:v>Embajadas en el Exterior</c:v>
                </c:pt>
                <c:pt idx="10">
                  <c:v>San Martín</c:v>
                </c:pt>
                <c:pt idx="11">
                  <c:v>Ica</c:v>
                </c:pt>
                <c:pt idx="12">
                  <c:v>Lima</c:v>
                </c:pt>
                <c:pt idx="13">
                  <c:v>Puno</c:v>
                </c:pt>
                <c:pt idx="14">
                  <c:v>Tacna</c:v>
                </c:pt>
                <c:pt idx="15">
                  <c:v>Madre de Dios</c:v>
                </c:pt>
                <c:pt idx="16">
                  <c:v>Cusco</c:v>
                </c:pt>
                <c:pt idx="17">
                  <c:v>La Libertad</c:v>
                </c:pt>
                <c:pt idx="18">
                  <c:v>Arequipa</c:v>
                </c:pt>
                <c:pt idx="19">
                  <c:v>Junín</c:v>
                </c:pt>
                <c:pt idx="20">
                  <c:v>Lambayeque</c:v>
                </c:pt>
                <c:pt idx="21">
                  <c:v>Ancash</c:v>
                </c:pt>
                <c:pt idx="22">
                  <c:v>Provincia Constitucional del Callao</c:v>
                </c:pt>
                <c:pt idx="23">
                  <c:v>Tumbes</c:v>
                </c:pt>
                <c:pt idx="24">
                  <c:v>Moquegua</c:v>
                </c:pt>
                <c:pt idx="25">
                  <c:v>Amazonas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7.5491351610573243E-2</c:v>
                </c:pt>
                <c:pt idx="1">
                  <c:v>42.049519767924224</c:v>
                </c:pt>
                <c:pt idx="2">
                  <c:v>5.9487999400789589E-2</c:v>
                </c:pt>
                <c:pt idx="3">
                  <c:v>2.635540343273914</c:v>
                </c:pt>
                <c:pt idx="4">
                  <c:v>0.59014050175098243</c:v>
                </c:pt>
                <c:pt idx="5">
                  <c:v>0.87524433115168754</c:v>
                </c:pt>
                <c:pt idx="6">
                  <c:v>1.5118224499325064</c:v>
                </c:pt>
                <c:pt idx="7">
                  <c:v>0.82261688414714795</c:v>
                </c:pt>
                <c:pt idx="8">
                  <c:v>2.2136416532076812</c:v>
                </c:pt>
                <c:pt idx="9">
                  <c:v>42.930898202361028</c:v>
                </c:pt>
                <c:pt idx="10">
                  <c:v>2.7349601001517438</c:v>
                </c:pt>
                <c:pt idx="11">
                  <c:v>0.26048882729057482</c:v>
                </c:pt>
                <c:pt idx="12">
                  <c:v>51.882490687825637</c:v>
                </c:pt>
                <c:pt idx="13">
                  <c:v>3.0828461777005218</c:v>
                </c:pt>
                <c:pt idx="14">
                  <c:v>0.39532011205554107</c:v>
                </c:pt>
                <c:pt idx="15">
                  <c:v>1.0929999873042107E-2</c:v>
                </c:pt>
                <c:pt idx="16">
                  <c:v>7.4463627173976263</c:v>
                </c:pt>
                <c:pt idx="17">
                  <c:v>1.6297810897447256</c:v>
                </c:pt>
                <c:pt idx="18">
                  <c:v>7.2545007440133844</c:v>
                </c:pt>
                <c:pt idx="19">
                  <c:v>0.38268270107642349</c:v>
                </c:pt>
                <c:pt idx="20">
                  <c:v>1.51753820470215</c:v>
                </c:pt>
                <c:pt idx="21">
                  <c:v>1.0705010325272379</c:v>
                </c:pt>
                <c:pt idx="22">
                  <c:v>0.1163836700726199</c:v>
                </c:pt>
                <c:pt idx="23">
                  <c:v>0.50666343362964839</c:v>
                </c:pt>
                <c:pt idx="24">
                  <c:v>0.63845632116928486</c:v>
                </c:pt>
                <c:pt idx="25">
                  <c:v>1.5415888296183771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289968"/>
        <c:axId val="330283304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Ucayali</c:v>
                </c:pt>
                <c:pt idx="2">
                  <c:v>Huancavelica</c:v>
                </c:pt>
                <c:pt idx="3">
                  <c:v>Huánuco</c:v>
                </c:pt>
                <c:pt idx="4">
                  <c:v>Loreto</c:v>
                </c:pt>
                <c:pt idx="5">
                  <c:v>Pasco</c:v>
                </c:pt>
                <c:pt idx="6">
                  <c:v>Cajamarca</c:v>
                </c:pt>
                <c:pt idx="7">
                  <c:v>Piura</c:v>
                </c:pt>
                <c:pt idx="8">
                  <c:v>Ayacucho</c:v>
                </c:pt>
                <c:pt idx="9">
                  <c:v>Embajadas en el Exterior</c:v>
                </c:pt>
                <c:pt idx="10">
                  <c:v>San Martín</c:v>
                </c:pt>
                <c:pt idx="11">
                  <c:v>Ica</c:v>
                </c:pt>
                <c:pt idx="12">
                  <c:v>Lima</c:v>
                </c:pt>
                <c:pt idx="13">
                  <c:v>Puno</c:v>
                </c:pt>
                <c:pt idx="14">
                  <c:v>Tacna</c:v>
                </c:pt>
                <c:pt idx="15">
                  <c:v>Madre de Dios</c:v>
                </c:pt>
                <c:pt idx="16">
                  <c:v>Cusco</c:v>
                </c:pt>
                <c:pt idx="17">
                  <c:v>La Libertad</c:v>
                </c:pt>
                <c:pt idx="18">
                  <c:v>Arequipa</c:v>
                </c:pt>
                <c:pt idx="19">
                  <c:v>Junín</c:v>
                </c:pt>
                <c:pt idx="20">
                  <c:v>Lambayeque</c:v>
                </c:pt>
                <c:pt idx="21">
                  <c:v>Ancash</c:v>
                </c:pt>
                <c:pt idx="22">
                  <c:v>Provincia Constitucional del Callao</c:v>
                </c:pt>
                <c:pt idx="23">
                  <c:v>Tumbes</c:v>
                </c:pt>
                <c:pt idx="24">
                  <c:v>Moquegua</c:v>
                </c:pt>
                <c:pt idx="25">
                  <c:v>Amazonas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0.96151403730048834</c:v>
                </c:pt>
                <c:pt idx="1">
                  <c:v>0.92640821589880995</c:v>
                </c:pt>
                <c:pt idx="2">
                  <c:v>0.92049638536795719</c:v>
                </c:pt>
                <c:pt idx="3">
                  <c:v>0.86837058981210269</c:v>
                </c:pt>
                <c:pt idx="4">
                  <c:v>0.75440454804154944</c:v>
                </c:pt>
                <c:pt idx="5">
                  <c:v>0.73460433182398532</c:v>
                </c:pt>
                <c:pt idx="6">
                  <c:v>0.70364025329021007</c:v>
                </c:pt>
                <c:pt idx="7">
                  <c:v>0.62795373737564697</c:v>
                </c:pt>
                <c:pt idx="8">
                  <c:v>0.58032167010992797</c:v>
                </c:pt>
                <c:pt idx="9">
                  <c:v>0.54639801741929594</c:v>
                </c:pt>
                <c:pt idx="10">
                  <c:v>0.54156113663989647</c:v>
                </c:pt>
                <c:pt idx="11">
                  <c:v>0.54149602184073897</c:v>
                </c:pt>
                <c:pt idx="12">
                  <c:v>0.52664963008979704</c:v>
                </c:pt>
                <c:pt idx="13">
                  <c:v>0.48548689894778441</c:v>
                </c:pt>
                <c:pt idx="14">
                  <c:v>0.47597732577147156</c:v>
                </c:pt>
                <c:pt idx="15">
                  <c:v>0.43045053060184729</c:v>
                </c:pt>
                <c:pt idx="16">
                  <c:v>0.42875508149621122</c:v>
                </c:pt>
                <c:pt idx="17">
                  <c:v>0.37370537599116316</c:v>
                </c:pt>
                <c:pt idx="18">
                  <c:v>0.31409072655563269</c:v>
                </c:pt>
                <c:pt idx="19">
                  <c:v>0.30578533416682191</c:v>
                </c:pt>
                <c:pt idx="20">
                  <c:v>0.25123078541824528</c:v>
                </c:pt>
                <c:pt idx="21">
                  <c:v>0.21724469309112576</c:v>
                </c:pt>
                <c:pt idx="22">
                  <c:v>0.20532775025646618</c:v>
                </c:pt>
                <c:pt idx="23">
                  <c:v>0.15874267281850096</c:v>
                </c:pt>
                <c:pt idx="24">
                  <c:v>0.14185604418507847</c:v>
                </c:pt>
                <c:pt idx="25">
                  <c:v>2.6852747714227364E-2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0283696"/>
        <c:axId val="330286048"/>
      </c:lineChart>
      <c:catAx>
        <c:axId val="330289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30283304"/>
        <c:crosses val="autoZero"/>
        <c:auto val="1"/>
        <c:lblAlgn val="ctr"/>
        <c:lblOffset val="100"/>
        <c:noMultiLvlLbl val="0"/>
      </c:catAx>
      <c:valAx>
        <c:axId val="3302833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30289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30286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30283696"/>
        <c:crosses val="max"/>
        <c:crossBetween val="between"/>
      </c:valAx>
      <c:catAx>
        <c:axId val="330283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30286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Dpto'!$N$7:$N$20</c:f>
              <c:strCache>
                <c:ptCount val="14"/>
                <c:pt idx="0">
                  <c:v>Ayacucho</c:v>
                </c:pt>
                <c:pt idx="1">
                  <c:v>Ica</c:v>
                </c:pt>
                <c:pt idx="2">
                  <c:v>La Libertad</c:v>
                </c:pt>
                <c:pt idx="3">
                  <c:v>Huánuco</c:v>
                </c:pt>
                <c:pt idx="4">
                  <c:v>Cusco</c:v>
                </c:pt>
                <c:pt idx="5">
                  <c:v>Lima</c:v>
                </c:pt>
                <c:pt idx="6">
                  <c:v>Arequipa</c:v>
                </c:pt>
                <c:pt idx="7">
                  <c:v>Piura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Loreto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Dpto'!$O$7:$O$20</c:f>
              <c:numCache>
                <c:formatCode>#,##0.0</c:formatCode>
                <c:ptCount val="14"/>
                <c:pt idx="0">
                  <c:v>0.7986560136446953</c:v>
                </c:pt>
                <c:pt idx="1">
                  <c:v>7.7032299938148939E-3</c:v>
                </c:pt>
                <c:pt idx="2">
                  <c:v>0.42800499877851783</c:v>
                </c:pt>
                <c:pt idx="3">
                  <c:v>0.11799424977887273</c:v>
                </c:pt>
                <c:pt idx="4">
                  <c:v>2.5334874586009981</c:v>
                </c:pt>
                <c:pt idx="5">
                  <c:v>6.4558603638459067</c:v>
                </c:pt>
                <c:pt idx="6">
                  <c:v>1.4336862723174377</c:v>
                </c:pt>
                <c:pt idx="7">
                  <c:v>5.8215000000000003E-2</c:v>
                </c:pt>
                <c:pt idx="8">
                  <c:v>9.2417599051604054E-3</c:v>
                </c:pt>
                <c:pt idx="9">
                  <c:v>2.0105741353574178</c:v>
                </c:pt>
                <c:pt idx="10">
                  <c:v>0.58794988354290001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34736"/>
        <c:axId val="395630032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Dpto'!$N$7:$N$20</c:f>
              <c:strCache>
                <c:ptCount val="14"/>
                <c:pt idx="0">
                  <c:v>Ayacucho</c:v>
                </c:pt>
                <c:pt idx="1">
                  <c:v>Ica</c:v>
                </c:pt>
                <c:pt idx="2">
                  <c:v>La Libertad</c:v>
                </c:pt>
                <c:pt idx="3">
                  <c:v>Huánuco</c:v>
                </c:pt>
                <c:pt idx="4">
                  <c:v>Cusco</c:v>
                </c:pt>
                <c:pt idx="5">
                  <c:v>Lima</c:v>
                </c:pt>
                <c:pt idx="6">
                  <c:v>Arequipa</c:v>
                </c:pt>
                <c:pt idx="7">
                  <c:v>Piura</c:v>
                </c:pt>
                <c:pt idx="8">
                  <c:v>Ancash</c:v>
                </c:pt>
                <c:pt idx="9">
                  <c:v>Provincia Constitucional del Callao</c:v>
                </c:pt>
                <c:pt idx="10">
                  <c:v>Madre de Dios</c:v>
                </c:pt>
                <c:pt idx="11">
                  <c:v>Loreto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Dpto'!$P$7:$P$20</c:f>
              <c:numCache>
                <c:formatCode>0%</c:formatCode>
                <c:ptCount val="14"/>
                <c:pt idx="0">
                  <c:v>0.97195571819970217</c:v>
                </c:pt>
                <c:pt idx="1">
                  <c:v>0.75670235695627641</c:v>
                </c:pt>
                <c:pt idx="2">
                  <c:v>0.62796463892971099</c:v>
                </c:pt>
                <c:pt idx="3">
                  <c:v>0.48980593515513798</c:v>
                </c:pt>
                <c:pt idx="4">
                  <c:v>0.47712535748815521</c:v>
                </c:pt>
                <c:pt idx="5">
                  <c:v>0.40706338111697721</c:v>
                </c:pt>
                <c:pt idx="6">
                  <c:v>0.36152489780209263</c:v>
                </c:pt>
                <c:pt idx="7">
                  <c:v>0.25474236954381357</c:v>
                </c:pt>
                <c:pt idx="8">
                  <c:v>0.25137385842949561</c:v>
                </c:pt>
                <c:pt idx="9">
                  <c:v>0.15562808228667221</c:v>
                </c:pt>
                <c:pt idx="10">
                  <c:v>0.10229832133682941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35520"/>
        <c:axId val="395624936"/>
      </c:lineChart>
      <c:catAx>
        <c:axId val="39563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30032"/>
        <c:crosses val="autoZero"/>
        <c:auto val="1"/>
        <c:lblAlgn val="ctr"/>
        <c:lblOffset val="100"/>
        <c:noMultiLvlLbl val="0"/>
      </c:catAx>
      <c:valAx>
        <c:axId val="3956300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34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24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35520"/>
        <c:crosses val="max"/>
        <c:crossBetween val="between"/>
      </c:valAx>
      <c:catAx>
        <c:axId val="395635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24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Dpto'!$N$7:$N$31</c:f>
              <c:strCache>
                <c:ptCount val="25"/>
                <c:pt idx="0">
                  <c:v>Lima</c:v>
                </c:pt>
                <c:pt idx="1">
                  <c:v>Apurímac</c:v>
                </c:pt>
                <c:pt idx="2">
                  <c:v>Huancavelica</c:v>
                </c:pt>
                <c:pt idx="3">
                  <c:v>La Libertad</c:v>
                </c:pt>
                <c:pt idx="4">
                  <c:v>Cajamarca</c:v>
                </c:pt>
                <c:pt idx="5">
                  <c:v>Arequipa</c:v>
                </c:pt>
                <c:pt idx="6">
                  <c:v>Lambayeque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Ucayali</c:v>
                </c:pt>
                <c:pt idx="10">
                  <c:v>Ica</c:v>
                </c:pt>
                <c:pt idx="11">
                  <c:v>Tumbes</c:v>
                </c:pt>
                <c:pt idx="12">
                  <c:v>Moquegua</c:v>
                </c:pt>
                <c:pt idx="13">
                  <c:v>Madre de Dios</c:v>
                </c:pt>
                <c:pt idx="14">
                  <c:v>Ancash</c:v>
                </c:pt>
                <c:pt idx="15">
                  <c:v>Junín</c:v>
                </c:pt>
                <c:pt idx="16">
                  <c:v>Huánuco</c:v>
                </c:pt>
                <c:pt idx="17">
                  <c:v>Tacna</c:v>
                </c:pt>
                <c:pt idx="18">
                  <c:v>Piura</c:v>
                </c:pt>
                <c:pt idx="19">
                  <c:v>San Martín</c:v>
                </c:pt>
                <c:pt idx="20">
                  <c:v>Pasco</c:v>
                </c:pt>
                <c:pt idx="21">
                  <c:v>Puno</c:v>
                </c:pt>
                <c:pt idx="22">
                  <c:v>Ayacucho</c:v>
                </c:pt>
                <c:pt idx="23">
                  <c:v>Loreto</c:v>
                </c:pt>
                <c:pt idx="24">
                  <c:v>Amazonas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25.195492459233346</c:v>
                </c:pt>
                <c:pt idx="1">
                  <c:v>0.38142773123810914</c:v>
                </c:pt>
                <c:pt idx="2">
                  <c:v>0.17512963907643805</c:v>
                </c:pt>
                <c:pt idx="3">
                  <c:v>0.35446744371250438</c:v>
                </c:pt>
                <c:pt idx="4">
                  <c:v>0.18919817865620728</c:v>
                </c:pt>
                <c:pt idx="5">
                  <c:v>0.6252261054160223</c:v>
                </c:pt>
                <c:pt idx="6">
                  <c:v>0.40301076903770483</c:v>
                </c:pt>
                <c:pt idx="7">
                  <c:v>0.28018595156737003</c:v>
                </c:pt>
                <c:pt idx="8">
                  <c:v>0.9634878031886015</c:v>
                </c:pt>
                <c:pt idx="9">
                  <c:v>2.4935999962684179E-2</c:v>
                </c:pt>
                <c:pt idx="10">
                  <c:v>0.32377302031253047</c:v>
                </c:pt>
                <c:pt idx="11">
                  <c:v>0.42496981977920806</c:v>
                </c:pt>
                <c:pt idx="12">
                  <c:v>9.7218419945739723E-2</c:v>
                </c:pt>
                <c:pt idx="13">
                  <c:v>0.59572805414730856</c:v>
                </c:pt>
                <c:pt idx="14">
                  <c:v>0.2666727791104847</c:v>
                </c:pt>
                <c:pt idx="15">
                  <c:v>0.15003581870783458</c:v>
                </c:pt>
                <c:pt idx="16">
                  <c:v>9.9157339704109018E-2</c:v>
                </c:pt>
                <c:pt idx="17">
                  <c:v>0.13637601691133408</c:v>
                </c:pt>
                <c:pt idx="18">
                  <c:v>0.17010099931256134</c:v>
                </c:pt>
                <c:pt idx="19">
                  <c:v>6.4396190168198739E-2</c:v>
                </c:pt>
                <c:pt idx="20">
                  <c:v>4.3387850537356887E-2</c:v>
                </c:pt>
                <c:pt idx="21">
                  <c:v>7.4425699622801988E-2</c:v>
                </c:pt>
                <c:pt idx="22">
                  <c:v>4.4162649803403245E-2</c:v>
                </c:pt>
                <c:pt idx="23">
                  <c:v>2.6810630000000002E-2</c:v>
                </c:pt>
                <c:pt idx="24">
                  <c:v>6.6255629554825113E-2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25328"/>
        <c:axId val="395627288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Lima</c:v>
                </c:pt>
                <c:pt idx="1">
                  <c:v>Apurímac</c:v>
                </c:pt>
                <c:pt idx="2">
                  <c:v>Huancavelica</c:v>
                </c:pt>
                <c:pt idx="3">
                  <c:v>La Libertad</c:v>
                </c:pt>
                <c:pt idx="4">
                  <c:v>Cajamarca</c:v>
                </c:pt>
                <c:pt idx="5">
                  <c:v>Arequipa</c:v>
                </c:pt>
                <c:pt idx="6">
                  <c:v>Lambayeque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Ucayali</c:v>
                </c:pt>
                <c:pt idx="10">
                  <c:v>Ica</c:v>
                </c:pt>
                <c:pt idx="11">
                  <c:v>Tumbes</c:v>
                </c:pt>
                <c:pt idx="12">
                  <c:v>Moquegua</c:v>
                </c:pt>
                <c:pt idx="13">
                  <c:v>Madre de Dios</c:v>
                </c:pt>
                <c:pt idx="14">
                  <c:v>Ancash</c:v>
                </c:pt>
                <c:pt idx="15">
                  <c:v>Junín</c:v>
                </c:pt>
                <c:pt idx="16">
                  <c:v>Huánuco</c:v>
                </c:pt>
                <c:pt idx="17">
                  <c:v>Tacna</c:v>
                </c:pt>
                <c:pt idx="18">
                  <c:v>Piura</c:v>
                </c:pt>
                <c:pt idx="19">
                  <c:v>San Martín</c:v>
                </c:pt>
                <c:pt idx="20">
                  <c:v>Pasco</c:v>
                </c:pt>
                <c:pt idx="21">
                  <c:v>Puno</c:v>
                </c:pt>
                <c:pt idx="22">
                  <c:v>Ayacucho</c:v>
                </c:pt>
                <c:pt idx="23">
                  <c:v>Loreto</c:v>
                </c:pt>
                <c:pt idx="24">
                  <c:v>Amazonas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0.66692101883087518</c:v>
                </c:pt>
                <c:pt idx="1">
                  <c:v>0.62660209099379882</c:v>
                </c:pt>
                <c:pt idx="2">
                  <c:v>0.59870105934867857</c:v>
                </c:pt>
                <c:pt idx="3">
                  <c:v>0.59193729683164131</c:v>
                </c:pt>
                <c:pt idx="4">
                  <c:v>0.59132746372523415</c:v>
                </c:pt>
                <c:pt idx="5">
                  <c:v>0.56011447772403622</c:v>
                </c:pt>
                <c:pt idx="6">
                  <c:v>0.54146208192344891</c:v>
                </c:pt>
                <c:pt idx="7">
                  <c:v>0.53228735757439971</c:v>
                </c:pt>
                <c:pt idx="8">
                  <c:v>0.53175315920488309</c:v>
                </c:pt>
                <c:pt idx="9">
                  <c:v>0.52903362602491089</c:v>
                </c:pt>
                <c:pt idx="10">
                  <c:v>0.51631358428115204</c:v>
                </c:pt>
                <c:pt idx="11">
                  <c:v>0.48584859171553102</c:v>
                </c:pt>
                <c:pt idx="12">
                  <c:v>0.4262003022543992</c:v>
                </c:pt>
                <c:pt idx="13">
                  <c:v>0.40162615142508112</c:v>
                </c:pt>
                <c:pt idx="14">
                  <c:v>0.38024625006485618</c:v>
                </c:pt>
                <c:pt idx="15">
                  <c:v>0.37320207726382465</c:v>
                </c:pt>
                <c:pt idx="16">
                  <c:v>0.33202188437891228</c:v>
                </c:pt>
                <c:pt idx="17">
                  <c:v>0.29401965127822743</c:v>
                </c:pt>
                <c:pt idx="18">
                  <c:v>0.26894629218773536</c:v>
                </c:pt>
                <c:pt idx="19">
                  <c:v>0.21512149794953947</c:v>
                </c:pt>
                <c:pt idx="20">
                  <c:v>0.19627182908421645</c:v>
                </c:pt>
                <c:pt idx="21">
                  <c:v>0.13975397452023477</c:v>
                </c:pt>
                <c:pt idx="22">
                  <c:v>0.1351970274461762</c:v>
                </c:pt>
                <c:pt idx="23">
                  <c:v>0.10970518192382603</c:v>
                </c:pt>
                <c:pt idx="24">
                  <c:v>6.4440157011344507E-2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33560"/>
        <c:axId val="395635128"/>
      </c:lineChart>
      <c:catAx>
        <c:axId val="395625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27288"/>
        <c:crosses val="autoZero"/>
        <c:auto val="1"/>
        <c:lblAlgn val="ctr"/>
        <c:lblOffset val="100"/>
        <c:noMultiLvlLbl val="0"/>
      </c:catAx>
      <c:valAx>
        <c:axId val="395627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253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51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33560"/>
        <c:crosses val="max"/>
        <c:crossBetween val="between"/>
      </c:valAx>
      <c:catAx>
        <c:axId val="395633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51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Ayacucho</c:v>
                </c:pt>
                <c:pt idx="2">
                  <c:v>Cusco</c:v>
                </c:pt>
                <c:pt idx="3">
                  <c:v>Ucayali</c:v>
                </c:pt>
                <c:pt idx="4">
                  <c:v>Huánuco</c:v>
                </c:pt>
                <c:pt idx="5">
                  <c:v>San Martín</c:v>
                </c:pt>
                <c:pt idx="6">
                  <c:v>Junín</c:v>
                </c:pt>
                <c:pt idx="7">
                  <c:v>Piura</c:v>
                </c:pt>
                <c:pt idx="8">
                  <c:v>Tacna</c:v>
                </c:pt>
                <c:pt idx="9">
                  <c:v>Apurímac</c:v>
                </c:pt>
                <c:pt idx="10">
                  <c:v>Pasco</c:v>
                </c:pt>
                <c:pt idx="11">
                  <c:v>Lambayeque</c:v>
                </c:pt>
                <c:pt idx="12">
                  <c:v>Puno</c:v>
                </c:pt>
                <c:pt idx="13">
                  <c:v>La Libertad</c:v>
                </c:pt>
                <c:pt idx="14">
                  <c:v>Ica</c:v>
                </c:pt>
                <c:pt idx="15">
                  <c:v>Arequipa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Lima</c:v>
                </c:pt>
                <c:pt idx="19">
                  <c:v>Tumbes</c:v>
                </c:pt>
                <c:pt idx="20">
                  <c:v>Ancash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7.276100016168878E-2</c:v>
                </c:pt>
                <c:pt idx="1">
                  <c:v>2.2691130559125776</c:v>
                </c:pt>
                <c:pt idx="2">
                  <c:v>4.9881902771769768</c:v>
                </c:pt>
                <c:pt idx="3">
                  <c:v>1.3631374451292353</c:v>
                </c:pt>
                <c:pt idx="4">
                  <c:v>3.8138847930603443</c:v>
                </c:pt>
                <c:pt idx="5">
                  <c:v>0.60111531141401342</c:v>
                </c:pt>
                <c:pt idx="6">
                  <c:v>3.7768554931636298</c:v>
                </c:pt>
                <c:pt idx="7">
                  <c:v>0.83209315130206374</c:v>
                </c:pt>
                <c:pt idx="8">
                  <c:v>1.0379750470964955</c:v>
                </c:pt>
                <c:pt idx="9">
                  <c:v>0.51224227277261214</c:v>
                </c:pt>
                <c:pt idx="10">
                  <c:v>3.755300007015467E-2</c:v>
                </c:pt>
                <c:pt idx="11">
                  <c:v>0.87406278986007002</c:v>
                </c:pt>
                <c:pt idx="12">
                  <c:v>0.70256719573833681</c:v>
                </c:pt>
                <c:pt idx="13">
                  <c:v>0.45403416260707996</c:v>
                </c:pt>
                <c:pt idx="14">
                  <c:v>0.46337723022082222</c:v>
                </c:pt>
                <c:pt idx="15">
                  <c:v>0.39818548037434837</c:v>
                </c:pt>
                <c:pt idx="16">
                  <c:v>2.6370522065761</c:v>
                </c:pt>
                <c:pt idx="17">
                  <c:v>1.40112351364802</c:v>
                </c:pt>
                <c:pt idx="18">
                  <c:v>20.809064451738813</c:v>
                </c:pt>
                <c:pt idx="19">
                  <c:v>4.0714999804948457E-2</c:v>
                </c:pt>
                <c:pt idx="20">
                  <c:v>0.6427704772307733</c:v>
                </c:pt>
                <c:pt idx="21">
                  <c:v>0.16016914152995609</c:v>
                </c:pt>
                <c:pt idx="22">
                  <c:v>0.20418048230859354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26504"/>
        <c:axId val="395629248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Huancavelica</c:v>
                </c:pt>
                <c:pt idx="1">
                  <c:v>Ayacucho</c:v>
                </c:pt>
                <c:pt idx="2">
                  <c:v>Cusco</c:v>
                </c:pt>
                <c:pt idx="3">
                  <c:v>Ucayali</c:v>
                </c:pt>
                <c:pt idx="4">
                  <c:v>Huánuco</c:v>
                </c:pt>
                <c:pt idx="5">
                  <c:v>San Martín</c:v>
                </c:pt>
                <c:pt idx="6">
                  <c:v>Junín</c:v>
                </c:pt>
                <c:pt idx="7">
                  <c:v>Piura</c:v>
                </c:pt>
                <c:pt idx="8">
                  <c:v>Tacna</c:v>
                </c:pt>
                <c:pt idx="9">
                  <c:v>Apurímac</c:v>
                </c:pt>
                <c:pt idx="10">
                  <c:v>Pasco</c:v>
                </c:pt>
                <c:pt idx="11">
                  <c:v>Lambayeque</c:v>
                </c:pt>
                <c:pt idx="12">
                  <c:v>Puno</c:v>
                </c:pt>
                <c:pt idx="13">
                  <c:v>La Libertad</c:v>
                </c:pt>
                <c:pt idx="14">
                  <c:v>Ica</c:v>
                </c:pt>
                <c:pt idx="15">
                  <c:v>Arequipa</c:v>
                </c:pt>
                <c:pt idx="16">
                  <c:v>Cajamarca</c:v>
                </c:pt>
                <c:pt idx="17">
                  <c:v>Madre de Dios</c:v>
                </c:pt>
                <c:pt idx="18">
                  <c:v>Lima</c:v>
                </c:pt>
                <c:pt idx="19">
                  <c:v>Tumbes</c:v>
                </c:pt>
                <c:pt idx="20">
                  <c:v>Ancash</c:v>
                </c:pt>
                <c:pt idx="21">
                  <c:v>Loreto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1.0000000022221902</c:v>
                </c:pt>
                <c:pt idx="1">
                  <c:v>0.79603617448516406</c:v>
                </c:pt>
                <c:pt idx="2">
                  <c:v>0.74658374293249208</c:v>
                </c:pt>
                <c:pt idx="3">
                  <c:v>0.72171024647347204</c:v>
                </c:pt>
                <c:pt idx="4">
                  <c:v>0.7052065737186578</c:v>
                </c:pt>
                <c:pt idx="5">
                  <c:v>0.68723868950545852</c:v>
                </c:pt>
                <c:pt idx="6">
                  <c:v>0.68181314232272505</c:v>
                </c:pt>
                <c:pt idx="7">
                  <c:v>0.67320689838631576</c:v>
                </c:pt>
                <c:pt idx="8">
                  <c:v>0.6692209301598272</c:v>
                </c:pt>
                <c:pt idx="9">
                  <c:v>0.65255870922336667</c:v>
                </c:pt>
                <c:pt idx="10">
                  <c:v>0.65249422393541023</c:v>
                </c:pt>
                <c:pt idx="11">
                  <c:v>0.61266283805138844</c:v>
                </c:pt>
                <c:pt idx="12">
                  <c:v>0.60911019959419954</c:v>
                </c:pt>
                <c:pt idx="13">
                  <c:v>0.60371183386552596</c:v>
                </c:pt>
                <c:pt idx="14">
                  <c:v>0.58599268323075948</c:v>
                </c:pt>
                <c:pt idx="15">
                  <c:v>0.57957088121325462</c:v>
                </c:pt>
                <c:pt idx="16">
                  <c:v>0.55296528981163273</c:v>
                </c:pt>
                <c:pt idx="17">
                  <c:v>0.52239092784557539</c:v>
                </c:pt>
                <c:pt idx="18">
                  <c:v>0.49043072551914907</c:v>
                </c:pt>
                <c:pt idx="19">
                  <c:v>0.40714999804948449</c:v>
                </c:pt>
                <c:pt idx="20">
                  <c:v>0.29602397647854062</c:v>
                </c:pt>
                <c:pt idx="21">
                  <c:v>9.7593236576337589E-2</c:v>
                </c:pt>
                <c:pt idx="22">
                  <c:v>1.1475565012513246E-2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27680"/>
        <c:axId val="395623760"/>
      </c:lineChart>
      <c:catAx>
        <c:axId val="395626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29248"/>
        <c:crosses val="autoZero"/>
        <c:auto val="1"/>
        <c:lblAlgn val="ctr"/>
        <c:lblOffset val="100"/>
        <c:noMultiLvlLbl val="0"/>
      </c:catAx>
      <c:valAx>
        <c:axId val="3956292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26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237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27680"/>
        <c:crosses val="max"/>
        <c:crossBetween val="between"/>
      </c:valAx>
      <c:catAx>
        <c:axId val="395627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237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Huancavelica</c:v>
                </c:pt>
                <c:pt idx="1">
                  <c:v>San Martín</c:v>
                </c:pt>
                <c:pt idx="2">
                  <c:v>Tumbes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Ucayali</c:v>
                </c:pt>
                <c:pt idx="6">
                  <c:v>Huánuco</c:v>
                </c:pt>
                <c:pt idx="7">
                  <c:v>Apurímac</c:v>
                </c:pt>
                <c:pt idx="8">
                  <c:v>Lima</c:v>
                </c:pt>
                <c:pt idx="9">
                  <c:v>Pasco</c:v>
                </c:pt>
                <c:pt idx="10">
                  <c:v>Tacna</c:v>
                </c:pt>
                <c:pt idx="11">
                  <c:v>Ica</c:v>
                </c:pt>
                <c:pt idx="12">
                  <c:v>Madre de Dios</c:v>
                </c:pt>
                <c:pt idx="13">
                  <c:v>Junín</c:v>
                </c:pt>
                <c:pt idx="14">
                  <c:v>Amazonas</c:v>
                </c:pt>
                <c:pt idx="15">
                  <c:v>Cajamarca</c:v>
                </c:pt>
                <c:pt idx="16">
                  <c:v>Ancash</c:v>
                </c:pt>
                <c:pt idx="17">
                  <c:v>Loreto</c:v>
                </c:pt>
                <c:pt idx="18">
                  <c:v>Lambayeque</c:v>
                </c:pt>
                <c:pt idx="19">
                  <c:v>Moquegua</c:v>
                </c:pt>
                <c:pt idx="20">
                  <c:v>La Libertad</c:v>
                </c:pt>
                <c:pt idx="21">
                  <c:v>Arequipa</c:v>
                </c:pt>
                <c:pt idx="22">
                  <c:v>Piura</c:v>
                </c:pt>
                <c:pt idx="23">
                  <c:v>Ayacucho</c:v>
                </c:pt>
                <c:pt idx="24">
                  <c:v>Puno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1.5663363179974907</c:v>
                </c:pt>
                <c:pt idx="1">
                  <c:v>1.3214020205689754</c:v>
                </c:pt>
                <c:pt idx="2">
                  <c:v>0.62654760631481365</c:v>
                </c:pt>
                <c:pt idx="3">
                  <c:v>3.4599313778946184</c:v>
                </c:pt>
                <c:pt idx="4">
                  <c:v>0.94239612340112777</c:v>
                </c:pt>
                <c:pt idx="5">
                  <c:v>0.59144334547632915</c:v>
                </c:pt>
                <c:pt idx="6">
                  <c:v>1.0647180531038209</c:v>
                </c:pt>
                <c:pt idx="7">
                  <c:v>1.5337986655231064</c:v>
                </c:pt>
                <c:pt idx="8">
                  <c:v>24.864069069427845</c:v>
                </c:pt>
                <c:pt idx="9">
                  <c:v>0.34844042895510263</c:v>
                </c:pt>
                <c:pt idx="10">
                  <c:v>0.72787949180688416</c:v>
                </c:pt>
                <c:pt idx="11">
                  <c:v>0.48210545006129157</c:v>
                </c:pt>
                <c:pt idx="12">
                  <c:v>0.52676712391132097</c:v>
                </c:pt>
                <c:pt idx="13">
                  <c:v>0.55889635595670784</c:v>
                </c:pt>
                <c:pt idx="14">
                  <c:v>0.5710660919560816</c:v>
                </c:pt>
                <c:pt idx="15">
                  <c:v>0.69916213486017187</c:v>
                </c:pt>
                <c:pt idx="16">
                  <c:v>0.951009620225436</c:v>
                </c:pt>
                <c:pt idx="17">
                  <c:v>1.2899810347705472</c:v>
                </c:pt>
                <c:pt idx="18">
                  <c:v>1.345475730042613</c:v>
                </c:pt>
                <c:pt idx="19">
                  <c:v>0.85877196827080959</c:v>
                </c:pt>
                <c:pt idx="20">
                  <c:v>1.5856770234016939</c:v>
                </c:pt>
                <c:pt idx="21">
                  <c:v>1.293024168224481</c:v>
                </c:pt>
                <c:pt idx="22">
                  <c:v>0.20855646677624032</c:v>
                </c:pt>
                <c:pt idx="23">
                  <c:v>3.3455920485927167E-2</c:v>
                </c:pt>
                <c:pt idx="24">
                  <c:v>0.17088035936569854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30424"/>
        <c:axId val="395624544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Huancavelica</c:v>
                </c:pt>
                <c:pt idx="1">
                  <c:v>San Martín</c:v>
                </c:pt>
                <c:pt idx="2">
                  <c:v>Tumbes</c:v>
                </c:pt>
                <c:pt idx="3">
                  <c:v>Provincia Constitucional del Callao</c:v>
                </c:pt>
                <c:pt idx="4">
                  <c:v>Cusco</c:v>
                </c:pt>
                <c:pt idx="5">
                  <c:v>Ucayali</c:v>
                </c:pt>
                <c:pt idx="6">
                  <c:v>Huánuco</c:v>
                </c:pt>
                <c:pt idx="7">
                  <c:v>Apurímac</c:v>
                </c:pt>
                <c:pt idx="8">
                  <c:v>Lima</c:v>
                </c:pt>
                <c:pt idx="9">
                  <c:v>Pasco</c:v>
                </c:pt>
                <c:pt idx="10">
                  <c:v>Tacna</c:v>
                </c:pt>
                <c:pt idx="11">
                  <c:v>Ica</c:v>
                </c:pt>
                <c:pt idx="12">
                  <c:v>Madre de Dios</c:v>
                </c:pt>
                <c:pt idx="13">
                  <c:v>Junín</c:v>
                </c:pt>
                <c:pt idx="14">
                  <c:v>Amazonas</c:v>
                </c:pt>
                <c:pt idx="15">
                  <c:v>Cajamarca</c:v>
                </c:pt>
                <c:pt idx="16">
                  <c:v>Ancash</c:v>
                </c:pt>
                <c:pt idx="17">
                  <c:v>Loreto</c:v>
                </c:pt>
                <c:pt idx="18">
                  <c:v>Lambayeque</c:v>
                </c:pt>
                <c:pt idx="19">
                  <c:v>Moquegua</c:v>
                </c:pt>
                <c:pt idx="20">
                  <c:v>La Libertad</c:v>
                </c:pt>
                <c:pt idx="21">
                  <c:v>Arequipa</c:v>
                </c:pt>
                <c:pt idx="22">
                  <c:v>Piura</c:v>
                </c:pt>
                <c:pt idx="23">
                  <c:v>Ayacucho</c:v>
                </c:pt>
                <c:pt idx="24">
                  <c:v>Puno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0.72538910343721286</c:v>
                </c:pt>
                <c:pt idx="1">
                  <c:v>0.71651191459183228</c:v>
                </c:pt>
                <c:pt idx="2">
                  <c:v>0.71644579131778696</c:v>
                </c:pt>
                <c:pt idx="3">
                  <c:v>0.7099555341299667</c:v>
                </c:pt>
                <c:pt idx="4">
                  <c:v>0.70308130783891731</c:v>
                </c:pt>
                <c:pt idx="5">
                  <c:v>0.70120508031295736</c:v>
                </c:pt>
                <c:pt idx="6">
                  <c:v>0.66263465663250209</c:v>
                </c:pt>
                <c:pt idx="7">
                  <c:v>0.65510612725210826</c:v>
                </c:pt>
                <c:pt idx="8">
                  <c:v>0.60686264136298851</c:v>
                </c:pt>
                <c:pt idx="9">
                  <c:v>0.59835151125488562</c:v>
                </c:pt>
                <c:pt idx="10">
                  <c:v>0.57537606561549659</c:v>
                </c:pt>
                <c:pt idx="11">
                  <c:v>0.57410592445524455</c:v>
                </c:pt>
                <c:pt idx="12">
                  <c:v>0.57322656367022939</c:v>
                </c:pt>
                <c:pt idx="13">
                  <c:v>0.53333672666787668</c:v>
                </c:pt>
                <c:pt idx="14">
                  <c:v>0.53291920252046421</c:v>
                </c:pt>
                <c:pt idx="15">
                  <c:v>0.52799270712879509</c:v>
                </c:pt>
                <c:pt idx="16">
                  <c:v>0.51934846740530782</c:v>
                </c:pt>
                <c:pt idx="17">
                  <c:v>0.47813927503774112</c:v>
                </c:pt>
                <c:pt idx="18">
                  <c:v>0.44977120925706798</c:v>
                </c:pt>
                <c:pt idx="19">
                  <c:v>0.43532225608044589</c:v>
                </c:pt>
                <c:pt idx="20">
                  <c:v>0.38073040295332505</c:v>
                </c:pt>
                <c:pt idx="21">
                  <c:v>0.29302368920228594</c:v>
                </c:pt>
                <c:pt idx="22">
                  <c:v>0.2757169897162805</c:v>
                </c:pt>
                <c:pt idx="23">
                  <c:v>0.2749477772694765</c:v>
                </c:pt>
                <c:pt idx="24">
                  <c:v>0.24694585695393412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26896"/>
        <c:axId val="395630816"/>
      </c:lineChart>
      <c:catAx>
        <c:axId val="39563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24544"/>
        <c:crosses val="autoZero"/>
        <c:auto val="1"/>
        <c:lblAlgn val="ctr"/>
        <c:lblOffset val="100"/>
        <c:noMultiLvlLbl val="0"/>
      </c:catAx>
      <c:valAx>
        <c:axId val="3956245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30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08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26896"/>
        <c:crosses val="max"/>
        <c:crossBetween val="between"/>
      </c:valAx>
      <c:catAx>
        <c:axId val="39562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08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Ucayali</c:v>
                </c:pt>
                <c:pt idx="4">
                  <c:v>Ancash</c:v>
                </c:pt>
                <c:pt idx="5">
                  <c:v>Piura</c:v>
                </c:pt>
                <c:pt idx="6">
                  <c:v>Cusco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9.218410432030554</c:v>
                </c:pt>
                <c:pt idx="2">
                  <c:v>147.05215381021611</c:v>
                </c:pt>
                <c:pt idx="3">
                  <c:v>12.123074300324083</c:v>
                </c:pt>
                <c:pt idx="4">
                  <c:v>0.41040799021720886</c:v>
                </c:pt>
                <c:pt idx="5">
                  <c:v>0.41040799021720886</c:v>
                </c:pt>
                <c:pt idx="6">
                  <c:v>0.41040799021720886</c:v>
                </c:pt>
                <c:pt idx="7">
                  <c:v>0.63473272079586029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88792"/>
        <c:axId val="404186440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Ucayali</c:v>
                </c:pt>
                <c:pt idx="4">
                  <c:v>Ancash</c:v>
                </c:pt>
                <c:pt idx="5">
                  <c:v>Piura</c:v>
                </c:pt>
                <c:pt idx="6">
                  <c:v>Cusco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0.83166389355740467</c:v>
                </c:pt>
                <c:pt idx="2">
                  <c:v>0.69771044634080837</c:v>
                </c:pt>
                <c:pt idx="3">
                  <c:v>0.64605077440480518</c:v>
                </c:pt>
                <c:pt idx="4">
                  <c:v>0.46283205096602908</c:v>
                </c:pt>
                <c:pt idx="5">
                  <c:v>0.45051262400624476</c:v>
                </c:pt>
                <c:pt idx="6">
                  <c:v>0.44926589610294476</c:v>
                </c:pt>
                <c:pt idx="7">
                  <c:v>2.435458668137383E-2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189968"/>
        <c:axId val="404187224"/>
      </c:lineChart>
      <c:catAx>
        <c:axId val="404188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186440"/>
        <c:crosses val="autoZero"/>
        <c:auto val="1"/>
        <c:lblAlgn val="ctr"/>
        <c:lblOffset val="100"/>
        <c:noMultiLvlLbl val="0"/>
      </c:catAx>
      <c:valAx>
        <c:axId val="404186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887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187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189968"/>
        <c:crosses val="max"/>
        <c:crossBetween val="between"/>
      </c:valAx>
      <c:catAx>
        <c:axId val="404189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404187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Dpto'!$N$7:$N$24</c:f>
              <c:strCache>
                <c:ptCount val="18"/>
                <c:pt idx="0">
                  <c:v>Amazonas</c:v>
                </c:pt>
                <c:pt idx="1">
                  <c:v>Tumbes</c:v>
                </c:pt>
                <c:pt idx="2">
                  <c:v>Tacna</c:v>
                </c:pt>
                <c:pt idx="3">
                  <c:v>Cusco</c:v>
                </c:pt>
                <c:pt idx="4">
                  <c:v>Ancash</c:v>
                </c:pt>
                <c:pt idx="5">
                  <c:v>Lambayeque</c:v>
                </c:pt>
                <c:pt idx="6">
                  <c:v>Apurímac</c:v>
                </c:pt>
                <c:pt idx="7">
                  <c:v>Huancavelica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Ica</c:v>
                </c:pt>
                <c:pt idx="11">
                  <c:v>Lima</c:v>
                </c:pt>
                <c:pt idx="12">
                  <c:v>Ayacucho</c:v>
                </c:pt>
                <c:pt idx="13">
                  <c:v>San Martín</c:v>
                </c:pt>
                <c:pt idx="14">
                  <c:v>Junín</c:v>
                </c:pt>
                <c:pt idx="15">
                  <c:v>Puno</c:v>
                </c:pt>
                <c:pt idx="16">
                  <c:v>Arequipa</c:v>
                </c:pt>
                <c:pt idx="17">
                  <c:v>Moquegua</c:v>
                </c:pt>
              </c:strCache>
            </c:strRef>
          </c:cat>
          <c:val>
            <c:numRef>
              <c:f>'PVPC Dpto'!$O$7:$O$24</c:f>
              <c:numCache>
                <c:formatCode>#,##0.0</c:formatCode>
                <c:ptCount val="18"/>
                <c:pt idx="0">
                  <c:v>0.31485084283195469</c:v>
                </c:pt>
                <c:pt idx="1">
                  <c:v>0.2008329573833525</c:v>
                </c:pt>
                <c:pt idx="2">
                  <c:v>0.3929877838986009</c:v>
                </c:pt>
                <c:pt idx="3">
                  <c:v>69.569349027860923</c:v>
                </c:pt>
                <c:pt idx="4">
                  <c:v>0.7648254860028717</c:v>
                </c:pt>
                <c:pt idx="5">
                  <c:v>0.43475178371481638</c:v>
                </c:pt>
                <c:pt idx="6">
                  <c:v>0.65204340525861681</c:v>
                </c:pt>
                <c:pt idx="7">
                  <c:v>0.23260892327726457</c:v>
                </c:pt>
                <c:pt idx="8">
                  <c:v>1.2273640396733614</c:v>
                </c:pt>
                <c:pt idx="9">
                  <c:v>2.4199921425257549</c:v>
                </c:pt>
                <c:pt idx="10">
                  <c:v>0.58238446216392459</c:v>
                </c:pt>
                <c:pt idx="11">
                  <c:v>24.012989776326449</c:v>
                </c:pt>
                <c:pt idx="12">
                  <c:v>2.9879215300240274</c:v>
                </c:pt>
                <c:pt idx="13">
                  <c:v>2.0825000000000003E-2</c:v>
                </c:pt>
                <c:pt idx="14">
                  <c:v>0.36110693211404327</c:v>
                </c:pt>
                <c:pt idx="15">
                  <c:v>0.44669474269706272</c:v>
                </c:pt>
                <c:pt idx="16">
                  <c:v>0.8068820195407207</c:v>
                </c:pt>
                <c:pt idx="17">
                  <c:v>0.15706233904565392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28464"/>
        <c:axId val="395625720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Dpto'!$N$7:$N$24</c:f>
              <c:strCache>
                <c:ptCount val="18"/>
                <c:pt idx="0">
                  <c:v>Amazonas</c:v>
                </c:pt>
                <c:pt idx="1">
                  <c:v>Tumbes</c:v>
                </c:pt>
                <c:pt idx="2">
                  <c:v>Tacna</c:v>
                </c:pt>
                <c:pt idx="3">
                  <c:v>Cusco</c:v>
                </c:pt>
                <c:pt idx="4">
                  <c:v>Ancash</c:v>
                </c:pt>
                <c:pt idx="5">
                  <c:v>Lambayeque</c:v>
                </c:pt>
                <c:pt idx="6">
                  <c:v>Apurímac</c:v>
                </c:pt>
                <c:pt idx="7">
                  <c:v>Huancavelica</c:v>
                </c:pt>
                <c:pt idx="8">
                  <c:v>Provincia Constitucional del Callao</c:v>
                </c:pt>
                <c:pt idx="9">
                  <c:v>La Libertad</c:v>
                </c:pt>
                <c:pt idx="10">
                  <c:v>Ica</c:v>
                </c:pt>
                <c:pt idx="11">
                  <c:v>Lima</c:v>
                </c:pt>
                <c:pt idx="12">
                  <c:v>Ayacucho</c:v>
                </c:pt>
                <c:pt idx="13">
                  <c:v>San Martín</c:v>
                </c:pt>
                <c:pt idx="14">
                  <c:v>Junín</c:v>
                </c:pt>
                <c:pt idx="15">
                  <c:v>Puno</c:v>
                </c:pt>
                <c:pt idx="16">
                  <c:v>Arequipa</c:v>
                </c:pt>
                <c:pt idx="17">
                  <c:v>Moquegua</c:v>
                </c:pt>
              </c:strCache>
            </c:strRef>
          </c:cat>
          <c:val>
            <c:numRef>
              <c:f>'PVPC Dpto'!$P$7:$P$24</c:f>
              <c:numCache>
                <c:formatCode>0%</c:formatCode>
                <c:ptCount val="18"/>
                <c:pt idx="0">
                  <c:v>0.85006599321772724</c:v>
                </c:pt>
                <c:pt idx="1">
                  <c:v>0.83031370364712698</c:v>
                </c:pt>
                <c:pt idx="2">
                  <c:v>0.82225854850869651</c:v>
                </c:pt>
                <c:pt idx="3">
                  <c:v>0.80385816971187674</c:v>
                </c:pt>
                <c:pt idx="4">
                  <c:v>0.80298240700115986</c:v>
                </c:pt>
                <c:pt idx="5">
                  <c:v>0.79317911400535368</c:v>
                </c:pt>
                <c:pt idx="6">
                  <c:v>0.76889190861009249</c:v>
                </c:pt>
                <c:pt idx="7">
                  <c:v>0.73898764253325344</c:v>
                </c:pt>
                <c:pt idx="8">
                  <c:v>0.6876262527379865</c:v>
                </c:pt>
                <c:pt idx="9">
                  <c:v>0.65374943878015235</c:v>
                </c:pt>
                <c:pt idx="10">
                  <c:v>0.64149360765398589</c:v>
                </c:pt>
                <c:pt idx="11">
                  <c:v>0.62302028303357937</c:v>
                </c:pt>
                <c:pt idx="12">
                  <c:v>0.56312988004981379</c:v>
                </c:pt>
                <c:pt idx="13">
                  <c:v>0.55853560413034731</c:v>
                </c:pt>
                <c:pt idx="14">
                  <c:v>0.52469847070847209</c:v>
                </c:pt>
                <c:pt idx="15">
                  <c:v>0.48147038571660145</c:v>
                </c:pt>
                <c:pt idx="16">
                  <c:v>0.46703858843468876</c:v>
                </c:pt>
                <c:pt idx="17">
                  <c:v>0.44874954013043972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29640"/>
        <c:axId val="395628856"/>
      </c:lineChart>
      <c:catAx>
        <c:axId val="39562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25720"/>
        <c:crosses val="autoZero"/>
        <c:auto val="1"/>
        <c:lblAlgn val="ctr"/>
        <c:lblOffset val="100"/>
        <c:noMultiLvlLbl val="0"/>
      </c:catAx>
      <c:valAx>
        <c:axId val="3956257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28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28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29640"/>
        <c:crosses val="max"/>
        <c:crossBetween val="between"/>
      </c:valAx>
      <c:catAx>
        <c:axId val="395629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28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203.77292126693126</c:v>
                </c:pt>
                <c:pt idx="1">
                  <c:v>5.7130749904420881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31600"/>
        <c:axId val="395632384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0.82191341186649547</c:v>
                </c:pt>
                <c:pt idx="1">
                  <c:v>0.30248366860816073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33952"/>
        <c:axId val="395632776"/>
      </c:lineChart>
      <c:catAx>
        <c:axId val="39563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32384"/>
        <c:crosses val="autoZero"/>
        <c:auto val="1"/>
        <c:lblAlgn val="ctr"/>
        <c:lblOffset val="100"/>
        <c:noMultiLvlLbl val="0"/>
      </c:catAx>
      <c:valAx>
        <c:axId val="395632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31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27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33952"/>
        <c:crosses val="max"/>
        <c:crossBetween val="between"/>
      </c:valAx>
      <c:catAx>
        <c:axId val="395633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27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34.994876819613609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38656"/>
        <c:axId val="395641792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0.33187535098811727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40616"/>
        <c:axId val="395637872"/>
      </c:lineChart>
      <c:catAx>
        <c:axId val="395638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41792"/>
        <c:crosses val="autoZero"/>
        <c:auto val="1"/>
        <c:lblAlgn val="ctr"/>
        <c:lblOffset val="100"/>
        <c:noMultiLvlLbl val="0"/>
      </c:catAx>
      <c:valAx>
        <c:axId val="395641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38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78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40616"/>
        <c:crosses val="max"/>
        <c:crossBetween val="between"/>
      </c:valAx>
      <c:catAx>
        <c:axId val="395640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78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Apurímac</c:v>
                </c:pt>
                <c:pt idx="5">
                  <c:v>Ica</c:v>
                </c:pt>
                <c:pt idx="6">
                  <c:v>Puno</c:v>
                </c:pt>
                <c:pt idx="7">
                  <c:v>Tacna</c:v>
                </c:pt>
                <c:pt idx="8">
                  <c:v>Tumbes</c:v>
                </c:pt>
                <c:pt idx="9">
                  <c:v>La Libertad</c:v>
                </c:pt>
                <c:pt idx="10">
                  <c:v>Moquegua</c:v>
                </c:pt>
                <c:pt idx="11">
                  <c:v>Madre de Dios</c:v>
                </c:pt>
                <c:pt idx="12">
                  <c:v>Lambayeque</c:v>
                </c:pt>
                <c:pt idx="13">
                  <c:v>Amazonas</c:v>
                </c:pt>
                <c:pt idx="14">
                  <c:v>Pasco</c:v>
                </c:pt>
                <c:pt idx="15">
                  <c:v>Huánuco</c:v>
                </c:pt>
                <c:pt idx="16">
                  <c:v>Ayacucho</c:v>
                </c:pt>
                <c:pt idx="17">
                  <c:v>Piura</c:v>
                </c:pt>
                <c:pt idx="18">
                  <c:v>Cajamarca</c:v>
                </c:pt>
                <c:pt idx="19">
                  <c:v>Lima</c:v>
                </c:pt>
                <c:pt idx="20">
                  <c:v>Junín</c:v>
                </c:pt>
                <c:pt idx="21">
                  <c:v>Ancash</c:v>
                </c:pt>
                <c:pt idx="22">
                  <c:v>Loreto</c:v>
                </c:pt>
                <c:pt idx="23">
                  <c:v>Arequipa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19.369803806682135</c:v>
                </c:pt>
                <c:pt idx="1">
                  <c:v>49.322053261479887</c:v>
                </c:pt>
                <c:pt idx="2">
                  <c:v>1694.971394800581</c:v>
                </c:pt>
                <c:pt idx="3">
                  <c:v>22.28307841373687</c:v>
                </c:pt>
                <c:pt idx="4">
                  <c:v>3.375738745618682</c:v>
                </c:pt>
                <c:pt idx="5">
                  <c:v>12.194685209740342</c:v>
                </c:pt>
                <c:pt idx="6">
                  <c:v>32.815733186621287</c:v>
                </c:pt>
                <c:pt idx="7">
                  <c:v>49.308215845822993</c:v>
                </c:pt>
                <c:pt idx="8">
                  <c:v>20.201813551453338</c:v>
                </c:pt>
                <c:pt idx="9">
                  <c:v>13.453132526605701</c:v>
                </c:pt>
                <c:pt idx="10">
                  <c:v>18.918627564388103</c:v>
                </c:pt>
                <c:pt idx="11">
                  <c:v>3.1123457626049</c:v>
                </c:pt>
                <c:pt idx="12">
                  <c:v>30.33656332857991</c:v>
                </c:pt>
                <c:pt idx="13">
                  <c:v>17.019471863108617</c:v>
                </c:pt>
                <c:pt idx="14">
                  <c:v>0.29146692645545663</c:v>
                </c:pt>
                <c:pt idx="15">
                  <c:v>4.0464519975319861</c:v>
                </c:pt>
                <c:pt idx="16">
                  <c:v>73.588423975454404</c:v>
                </c:pt>
                <c:pt idx="17">
                  <c:v>81.08873959476081</c:v>
                </c:pt>
                <c:pt idx="18">
                  <c:v>4.1940375690282963</c:v>
                </c:pt>
                <c:pt idx="19">
                  <c:v>1634.2620909660716</c:v>
                </c:pt>
                <c:pt idx="20">
                  <c:v>43.429908142692739</c:v>
                </c:pt>
                <c:pt idx="21">
                  <c:v>2.8597397772151898</c:v>
                </c:pt>
                <c:pt idx="22">
                  <c:v>102.11084189732695</c:v>
                </c:pt>
                <c:pt idx="23">
                  <c:v>81.679543904591895</c:v>
                </c:pt>
                <c:pt idx="24">
                  <c:v>66.81541957603045</c:v>
                </c:pt>
                <c:pt idx="25">
                  <c:v>2.720317327092967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42184"/>
        <c:axId val="395639440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Embajadas en el Exterior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San Martín</c:v>
                </c:pt>
                <c:pt idx="4">
                  <c:v>Apurímac</c:v>
                </c:pt>
                <c:pt idx="5">
                  <c:v>Ica</c:v>
                </c:pt>
                <c:pt idx="6">
                  <c:v>Puno</c:v>
                </c:pt>
                <c:pt idx="7">
                  <c:v>Tacna</c:v>
                </c:pt>
                <c:pt idx="8">
                  <c:v>Tumbes</c:v>
                </c:pt>
                <c:pt idx="9">
                  <c:v>La Libertad</c:v>
                </c:pt>
                <c:pt idx="10">
                  <c:v>Moquegua</c:v>
                </c:pt>
                <c:pt idx="11">
                  <c:v>Madre de Dios</c:v>
                </c:pt>
                <c:pt idx="12">
                  <c:v>Lambayeque</c:v>
                </c:pt>
                <c:pt idx="13">
                  <c:v>Amazonas</c:v>
                </c:pt>
                <c:pt idx="14">
                  <c:v>Pasco</c:v>
                </c:pt>
                <c:pt idx="15">
                  <c:v>Huánuco</c:v>
                </c:pt>
                <c:pt idx="16">
                  <c:v>Ayacucho</c:v>
                </c:pt>
                <c:pt idx="17">
                  <c:v>Piura</c:v>
                </c:pt>
                <c:pt idx="18">
                  <c:v>Cajamarca</c:v>
                </c:pt>
                <c:pt idx="19">
                  <c:v>Lima</c:v>
                </c:pt>
                <c:pt idx="20">
                  <c:v>Junín</c:v>
                </c:pt>
                <c:pt idx="21">
                  <c:v>Ancash</c:v>
                </c:pt>
                <c:pt idx="22">
                  <c:v>Loreto</c:v>
                </c:pt>
                <c:pt idx="23">
                  <c:v>Arequipa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0.89123036572158565</c:v>
                </c:pt>
                <c:pt idx="1">
                  <c:v>0.76418382431928134</c:v>
                </c:pt>
                <c:pt idx="2">
                  <c:v>0.75262411914004324</c:v>
                </c:pt>
                <c:pt idx="3">
                  <c:v>0.74313264755146013</c:v>
                </c:pt>
                <c:pt idx="4">
                  <c:v>0.73857154669609848</c:v>
                </c:pt>
                <c:pt idx="5">
                  <c:v>0.73853708528378526</c:v>
                </c:pt>
                <c:pt idx="6">
                  <c:v>0.73761671007238427</c:v>
                </c:pt>
                <c:pt idx="7">
                  <c:v>0.73233346587137216</c:v>
                </c:pt>
                <c:pt idx="8">
                  <c:v>0.72826813346360719</c:v>
                </c:pt>
                <c:pt idx="9">
                  <c:v>0.72381130251477976</c:v>
                </c:pt>
                <c:pt idx="10">
                  <c:v>0.72257433122796755</c:v>
                </c:pt>
                <c:pt idx="11">
                  <c:v>0.72201644831611622</c:v>
                </c:pt>
                <c:pt idx="12">
                  <c:v>0.71902917052058624</c:v>
                </c:pt>
                <c:pt idx="13">
                  <c:v>0.71511227288004298</c:v>
                </c:pt>
                <c:pt idx="14">
                  <c:v>0.71439372942473545</c:v>
                </c:pt>
                <c:pt idx="15">
                  <c:v>0.70684261067453935</c:v>
                </c:pt>
                <c:pt idx="16">
                  <c:v>0.6976306270504955</c:v>
                </c:pt>
                <c:pt idx="17">
                  <c:v>0.68751043730032302</c:v>
                </c:pt>
                <c:pt idx="18">
                  <c:v>0.67478637893441606</c:v>
                </c:pt>
                <c:pt idx="19">
                  <c:v>0.66122037481323293</c:v>
                </c:pt>
                <c:pt idx="20">
                  <c:v>0.65535860297671267</c:v>
                </c:pt>
                <c:pt idx="21">
                  <c:v>0.64400735523664809</c:v>
                </c:pt>
                <c:pt idx="22">
                  <c:v>0.64351279880268997</c:v>
                </c:pt>
                <c:pt idx="23">
                  <c:v>0.55107898098606944</c:v>
                </c:pt>
                <c:pt idx="24">
                  <c:v>0.50259650470062589</c:v>
                </c:pt>
                <c:pt idx="25">
                  <c:v>0.42680836627135027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41008"/>
        <c:axId val="395639048"/>
      </c:lineChart>
      <c:catAx>
        <c:axId val="39564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39440"/>
        <c:crosses val="autoZero"/>
        <c:auto val="1"/>
        <c:lblAlgn val="ctr"/>
        <c:lblOffset val="100"/>
        <c:noMultiLvlLbl val="0"/>
      </c:catAx>
      <c:valAx>
        <c:axId val="395639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42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9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41008"/>
        <c:crosses val="max"/>
        <c:crossBetween val="between"/>
      </c:valAx>
      <c:catAx>
        <c:axId val="395641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9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Dpto'!$N$7:$N$15</c:f>
              <c:strCache>
                <c:ptCount val="9"/>
                <c:pt idx="0">
                  <c:v>Ancash</c:v>
                </c:pt>
                <c:pt idx="1">
                  <c:v>Tacna</c:v>
                </c:pt>
                <c:pt idx="2">
                  <c:v>Cusco</c:v>
                </c:pt>
                <c:pt idx="3">
                  <c:v>Pasco</c:v>
                </c:pt>
                <c:pt idx="4">
                  <c:v>Lima</c:v>
                </c:pt>
                <c:pt idx="5">
                  <c:v>Tumbes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</c:strCache>
            </c:strRef>
          </c:cat>
          <c:val>
            <c:numRef>
              <c:f>'PARA Dpto'!$O$7:$O$15</c:f>
              <c:numCache>
                <c:formatCode>#,##0.0</c:formatCode>
                <c:ptCount val="9"/>
                <c:pt idx="0">
                  <c:v>1.2517715568233918</c:v>
                </c:pt>
                <c:pt idx="1">
                  <c:v>8.8960002331063149E-3</c:v>
                </c:pt>
                <c:pt idx="2">
                  <c:v>0.2022842113343048</c:v>
                </c:pt>
                <c:pt idx="3">
                  <c:v>0.11495999928079545</c:v>
                </c:pt>
                <c:pt idx="4">
                  <c:v>0.62948408863122096</c:v>
                </c:pt>
                <c:pt idx="5">
                  <c:v>4.999999888241291E-3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36696"/>
        <c:axId val="395638264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Dpto'!$N$7:$N$15</c:f>
              <c:strCache>
                <c:ptCount val="9"/>
                <c:pt idx="0">
                  <c:v>Ancash</c:v>
                </c:pt>
                <c:pt idx="1">
                  <c:v>Tacna</c:v>
                </c:pt>
                <c:pt idx="2">
                  <c:v>Cusco</c:v>
                </c:pt>
                <c:pt idx="3">
                  <c:v>Pasco</c:v>
                </c:pt>
                <c:pt idx="4">
                  <c:v>Lima</c:v>
                </c:pt>
                <c:pt idx="5">
                  <c:v>Tumbes</c:v>
                </c:pt>
                <c:pt idx="6">
                  <c:v>Huancavelica</c:v>
                </c:pt>
                <c:pt idx="7">
                  <c:v>Ica</c:v>
                </c:pt>
                <c:pt idx="8">
                  <c:v>San Martín</c:v>
                </c:pt>
              </c:strCache>
            </c:strRef>
          </c:cat>
          <c:val>
            <c:numRef>
              <c:f>'PARA Dpto'!$P$7:$P$15</c:f>
              <c:numCache>
                <c:formatCode>0%</c:formatCode>
                <c:ptCount val="9"/>
                <c:pt idx="0">
                  <c:v>0.86668514604675262</c:v>
                </c:pt>
                <c:pt idx="1">
                  <c:v>0.52406481491053403</c:v>
                </c:pt>
                <c:pt idx="2">
                  <c:v>0.42913921771828789</c:v>
                </c:pt>
                <c:pt idx="3">
                  <c:v>0.1874868497949084</c:v>
                </c:pt>
                <c:pt idx="4">
                  <c:v>0.10302661863184411</c:v>
                </c:pt>
                <c:pt idx="5">
                  <c:v>4.9643065243313488E-2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42968"/>
        <c:axId val="395640224"/>
      </c:lineChart>
      <c:catAx>
        <c:axId val="395636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38264"/>
        <c:crosses val="autoZero"/>
        <c:auto val="1"/>
        <c:lblAlgn val="ctr"/>
        <c:lblOffset val="100"/>
        <c:noMultiLvlLbl val="0"/>
      </c:catAx>
      <c:valAx>
        <c:axId val="395638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36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40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42968"/>
        <c:crosses val="max"/>
        <c:crossBetween val="between"/>
      </c:valAx>
      <c:catAx>
        <c:axId val="3956429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40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22.20812884015487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5642576"/>
        <c:axId val="395635912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0.24211998057114953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637088"/>
        <c:axId val="395636304"/>
      </c:lineChart>
      <c:catAx>
        <c:axId val="395642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5635912"/>
        <c:crosses val="autoZero"/>
        <c:auto val="1"/>
        <c:lblAlgn val="ctr"/>
        <c:lblOffset val="100"/>
        <c:noMultiLvlLbl val="0"/>
      </c:catAx>
      <c:valAx>
        <c:axId val="3956359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56425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56363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5637088"/>
        <c:crosses val="max"/>
        <c:crossBetween val="between"/>
      </c:valAx>
      <c:catAx>
        <c:axId val="3956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956363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9"/>
          <c:y val="3.2635243511227784E-2"/>
          <c:w val="0.79695144356955394"/>
          <c:h val="0.47225940507436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Dpto'!$O$7:$O$14</c:f>
              <c:numCache>
                <c:formatCode>#,##0.0</c:formatCode>
                <c:ptCount val="8"/>
                <c:pt idx="0">
                  <c:v>34.349009494339597</c:v>
                </c:pt>
                <c:pt idx="1">
                  <c:v>22.135918128284587</c:v>
                </c:pt>
                <c:pt idx="2">
                  <c:v>171.30054216574101</c:v>
                </c:pt>
                <c:pt idx="3">
                  <c:v>0.1131379990105629</c:v>
                </c:pt>
                <c:pt idx="4">
                  <c:v>0.13599999994039536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190752"/>
        <c:axId val="383474672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Dpto'!$P$7:$P$14</c:f>
              <c:numCache>
                <c:formatCode>0%</c:formatCode>
                <c:ptCount val="8"/>
                <c:pt idx="0">
                  <c:v>0.63889371394974692</c:v>
                </c:pt>
                <c:pt idx="1">
                  <c:v>0.61660289457590722</c:v>
                </c:pt>
                <c:pt idx="2">
                  <c:v>0.43148980940855963</c:v>
                </c:pt>
                <c:pt idx="3">
                  <c:v>0.42499849369877274</c:v>
                </c:pt>
                <c:pt idx="4">
                  <c:v>3.114731119470902E-2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483296"/>
        <c:axId val="383475456"/>
      </c:lineChart>
      <c:catAx>
        <c:axId val="404190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83474672"/>
        <c:crosses val="autoZero"/>
        <c:auto val="1"/>
        <c:lblAlgn val="ctr"/>
        <c:lblOffset val="100"/>
        <c:noMultiLvlLbl val="0"/>
      </c:catAx>
      <c:valAx>
        <c:axId val="3834746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1907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92E-3"/>
                <c:y val="0.17550962379702542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83475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83483296"/>
        <c:crosses val="max"/>
        <c:crossBetween val="between"/>
      </c:valAx>
      <c:catAx>
        <c:axId val="383483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83475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94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100012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5</xdr:row>
      <xdr:rowOff>23812</xdr:rowOff>
    </xdr:from>
    <xdr:to>
      <xdr:col>23</xdr:col>
      <xdr:colOff>295275</xdr:colOff>
      <xdr:row>19</xdr:row>
      <xdr:rowOff>90487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2.xml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4"/>
  <sheetViews>
    <sheetView topLeftCell="A78" workbookViewId="0">
      <selection activeCell="A48" sqref="A48:L91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9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9" ht="15.75" thickBot="1" x14ac:dyDescent="0.3"/>
    <row r="3" spans="1:19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9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9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9" x14ac:dyDescent="0.25">
      <c r="A6" s="10" t="s">
        <v>12</v>
      </c>
      <c r="B6" s="11"/>
      <c r="C6" s="12"/>
      <c r="D6" s="13">
        <f ca="1">SUM(D7:OFFSET(D7,300,0))</f>
        <v>60148.455566000026</v>
      </c>
      <c r="E6" s="14">
        <f ca="1">SUM(E7:OFFSET(E7,300,0))</f>
        <v>73305.959818000178</v>
      </c>
      <c r="F6" s="14">
        <f ca="1">SUM(F7:OFFSET(F7,300,0))</f>
        <v>43638.901050713554</v>
      </c>
      <c r="G6" s="14">
        <f ca="1">SUM(G7:OFFSET(G7,300,0))</f>
        <v>33211.677383933544</v>
      </c>
      <c r="H6" s="14">
        <f ca="1">SUM(H7:OFFSET(H7,300,0))</f>
        <v>5189.2630184199988</v>
      </c>
      <c r="I6" s="14">
        <f ca="1">SUM(I7:OFFSET(I7,300,0))</f>
        <v>5237.9606483599928</v>
      </c>
      <c r="J6" s="15">
        <f ca="1">IFERROR(G6/E6,0)</f>
        <v>0.45305562421376905</v>
      </c>
      <c r="K6" s="15">
        <f ca="1">IFERROR(SUM(G6,H6)/E6,0)</f>
        <v>0.5238447255542823</v>
      </c>
      <c r="L6" s="16">
        <f ca="1">IFERROR(SUM(G6,H6,I6)/E6,0)</f>
        <v>0.59529813345405602</v>
      </c>
      <c r="M6" s="4"/>
      <c r="N6" t="s">
        <v>2278</v>
      </c>
      <c r="O6" t="s">
        <v>2279</v>
      </c>
      <c r="P6" t="s">
        <v>2280</v>
      </c>
      <c r="Q6" t="s">
        <v>2281</v>
      </c>
      <c r="R6" t="s">
        <v>2282</v>
      </c>
      <c r="S6" t="s">
        <v>2283</v>
      </c>
    </row>
    <row r="7" spans="1:19" x14ac:dyDescent="0.25">
      <c r="A7" s="17"/>
      <c r="B7" s="18">
        <v>1</v>
      </c>
      <c r="C7" s="19" t="s">
        <v>13</v>
      </c>
      <c r="D7" s="20">
        <v>1626.8864379999966</v>
      </c>
      <c r="E7" s="21">
        <v>2092.2947489999983</v>
      </c>
      <c r="F7" s="21">
        <f t="shared" ref="F7:F70" si="0">SUM(G7,H7,I7)</f>
        <v>1509.135108948291</v>
      </c>
      <c r="G7" s="21">
        <v>1197.8017974482909</v>
      </c>
      <c r="H7" s="21">
        <v>136.42865653000007</v>
      </c>
      <c r="I7" s="21">
        <v>174.90465496999983</v>
      </c>
      <c r="J7" s="22">
        <f t="shared" ref="J7:J70" si="1">IFERROR(G7/E7,0)</f>
        <v>0.57248234170676682</v>
      </c>
      <c r="K7" s="22">
        <f t="shared" ref="K7:K70" si="2">IFERROR(SUM(G7,H7)/E7,0)</f>
        <v>0.63768761768196369</v>
      </c>
      <c r="L7" s="23">
        <f t="shared" ref="L7:L70" si="3">IFERROR(SUM(G7,H7,I7)/E7,0)</f>
        <v>0.72128227137671419</v>
      </c>
      <c r="M7" s="4"/>
      <c r="N7">
        <v>59</v>
      </c>
      <c r="O7" t="s">
        <v>36</v>
      </c>
      <c r="P7">
        <v>867.2215490000001</v>
      </c>
      <c r="Q7">
        <v>1269.7526560000001</v>
      </c>
      <c r="R7">
        <v>1166.6488669377702</v>
      </c>
      <c r="S7">
        <v>0.91880009970837195</v>
      </c>
    </row>
    <row r="8" spans="1:19" x14ac:dyDescent="0.25">
      <c r="A8" s="17"/>
      <c r="B8" s="18">
        <v>2</v>
      </c>
      <c r="C8" s="19" t="s">
        <v>14</v>
      </c>
      <c r="D8" s="20">
        <v>1439.3825639999939</v>
      </c>
      <c r="E8" s="21">
        <v>2024.9368279999997</v>
      </c>
      <c r="F8" s="21">
        <f t="shared" si="0"/>
        <v>1378.5551449938187</v>
      </c>
      <c r="G8" s="21">
        <v>1083.0435334138187</v>
      </c>
      <c r="H8" s="21">
        <v>136.97416413999997</v>
      </c>
      <c r="I8" s="21">
        <v>158.5374474399998</v>
      </c>
      <c r="J8" s="22">
        <f t="shared" si="1"/>
        <v>0.53485299809748876</v>
      </c>
      <c r="K8" s="22">
        <f t="shared" si="2"/>
        <v>0.60249667085111602</v>
      </c>
      <c r="L8" s="23">
        <f t="shared" si="3"/>
        <v>0.6807892107702922</v>
      </c>
      <c r="M8" s="4"/>
      <c r="N8">
        <v>47</v>
      </c>
      <c r="O8" t="s">
        <v>30</v>
      </c>
      <c r="P8">
        <v>107.9527380000002</v>
      </c>
      <c r="Q8">
        <v>321.04922900000025</v>
      </c>
      <c r="R8">
        <v>273.43805840900478</v>
      </c>
      <c r="S8">
        <v>0.85170133957557193</v>
      </c>
    </row>
    <row r="9" spans="1:19" x14ac:dyDescent="0.25">
      <c r="A9" s="17"/>
      <c r="B9" s="18">
        <v>16</v>
      </c>
      <c r="C9" s="19" t="s">
        <v>15</v>
      </c>
      <c r="D9" s="20">
        <v>508.64130800000009</v>
      </c>
      <c r="E9" s="21">
        <v>608.53758399999981</v>
      </c>
      <c r="F9" s="21">
        <f t="shared" si="0"/>
        <v>405.88198455346452</v>
      </c>
      <c r="G9" s="21">
        <v>310.7089092334644</v>
      </c>
      <c r="H9" s="21">
        <v>48.001943570000016</v>
      </c>
      <c r="I9" s="21">
        <v>47.171131750000065</v>
      </c>
      <c r="J9" s="22">
        <f t="shared" si="1"/>
        <v>0.51058294081218902</v>
      </c>
      <c r="K9" s="22">
        <f t="shared" si="2"/>
        <v>0.58946376071895101</v>
      </c>
      <c r="L9" s="23">
        <f t="shared" si="3"/>
        <v>0.66697932095754442</v>
      </c>
      <c r="M9" s="4"/>
      <c r="N9">
        <v>121</v>
      </c>
      <c r="O9" t="s">
        <v>81</v>
      </c>
      <c r="P9">
        <v>363.91546999999991</v>
      </c>
      <c r="Q9">
        <v>518.49445800000058</v>
      </c>
      <c r="R9">
        <v>438.52668673078398</v>
      </c>
      <c r="S9">
        <v>0.84576928444389177</v>
      </c>
    </row>
    <row r="10" spans="1:19" x14ac:dyDescent="0.25">
      <c r="A10" s="17"/>
      <c r="B10" s="18">
        <v>17</v>
      </c>
      <c r="C10" s="19" t="s">
        <v>16</v>
      </c>
      <c r="D10" s="20">
        <v>265.01292899999982</v>
      </c>
      <c r="E10" s="21">
        <v>316.2971800000002</v>
      </c>
      <c r="F10" s="21">
        <f t="shared" si="0"/>
        <v>196.13454593762569</v>
      </c>
      <c r="G10" s="21">
        <v>133.38258492762563</v>
      </c>
      <c r="H10" s="21">
        <v>23.874854830000011</v>
      </c>
      <c r="I10" s="21">
        <v>38.877106180000055</v>
      </c>
      <c r="J10" s="22">
        <f t="shared" si="1"/>
        <v>0.42170020272588438</v>
      </c>
      <c r="K10" s="22">
        <f t="shared" si="2"/>
        <v>0.49718255394381178</v>
      </c>
      <c r="L10" s="23">
        <f t="shared" si="3"/>
        <v>0.62009577808321137</v>
      </c>
      <c r="M10" s="4"/>
      <c r="N10">
        <v>119</v>
      </c>
      <c r="O10" t="s">
        <v>79</v>
      </c>
      <c r="P10">
        <v>2.8535940000000002</v>
      </c>
      <c r="Q10">
        <v>10.058989000000002</v>
      </c>
      <c r="R10">
        <v>8.0770996770100965</v>
      </c>
      <c r="S10">
        <v>0.80297330845178327</v>
      </c>
    </row>
    <row r="11" spans="1:19" x14ac:dyDescent="0.25">
      <c r="A11" s="17"/>
      <c r="B11" s="18">
        <v>18</v>
      </c>
      <c r="C11" s="19" t="s">
        <v>17</v>
      </c>
      <c r="D11" s="20">
        <v>341.3221169999992</v>
      </c>
      <c r="E11" s="21">
        <v>360.60643199999936</v>
      </c>
      <c r="F11" s="21">
        <f t="shared" si="0"/>
        <v>248.83792441439053</v>
      </c>
      <c r="G11" s="21">
        <v>191.64945697439055</v>
      </c>
      <c r="H11" s="21">
        <v>27.07965124999998</v>
      </c>
      <c r="I11" s="21">
        <v>30.108816190000006</v>
      </c>
      <c r="J11" s="22">
        <f t="shared" si="1"/>
        <v>0.53146433332168319</v>
      </c>
      <c r="K11" s="22">
        <f t="shared" si="2"/>
        <v>0.60655908717787632</v>
      </c>
      <c r="L11" s="23">
        <f t="shared" si="3"/>
        <v>0.69005403767837115</v>
      </c>
      <c r="M11" s="4"/>
      <c r="N11">
        <v>118</v>
      </c>
      <c r="O11" t="s">
        <v>78</v>
      </c>
      <c r="P11">
        <v>113.06682300000006</v>
      </c>
      <c r="Q11">
        <v>124.43483699999996</v>
      </c>
      <c r="R11">
        <v>99.884030389454068</v>
      </c>
      <c r="S11">
        <v>0.80270150062119738</v>
      </c>
    </row>
    <row r="12" spans="1:19" x14ac:dyDescent="0.25">
      <c r="A12" s="17"/>
      <c r="B12" s="18">
        <v>24</v>
      </c>
      <c r="C12" s="19" t="s">
        <v>18</v>
      </c>
      <c r="D12" s="20">
        <v>519.42586399999914</v>
      </c>
      <c r="E12" s="21">
        <v>681.60405899999705</v>
      </c>
      <c r="F12" s="21">
        <f t="shared" si="0"/>
        <v>432.63616564450388</v>
      </c>
      <c r="G12" s="21">
        <v>309.12321440450387</v>
      </c>
      <c r="H12" s="21">
        <v>44.518391019999889</v>
      </c>
      <c r="I12" s="21">
        <v>78.994560220000082</v>
      </c>
      <c r="J12" s="22">
        <f t="shared" si="1"/>
        <v>0.45352314195139676</v>
      </c>
      <c r="K12" s="22">
        <f t="shared" si="2"/>
        <v>0.51883729381445087</v>
      </c>
      <c r="L12" s="23">
        <f t="shared" si="3"/>
        <v>0.63473237861763632</v>
      </c>
      <c r="M12" s="4"/>
      <c r="N12">
        <v>133</v>
      </c>
      <c r="O12" t="s">
        <v>93</v>
      </c>
      <c r="P12">
        <v>259.52865099999991</v>
      </c>
      <c r="Q12">
        <v>266.81226500000002</v>
      </c>
      <c r="R12">
        <v>209.48599625737333</v>
      </c>
      <c r="S12">
        <v>0.78514380235621217</v>
      </c>
    </row>
    <row r="13" spans="1:19" ht="25.5" x14ac:dyDescent="0.25">
      <c r="A13" s="17"/>
      <c r="B13" s="18">
        <v>30</v>
      </c>
      <c r="C13" s="19" t="s">
        <v>19</v>
      </c>
      <c r="D13" s="20">
        <v>4209.2621860000036</v>
      </c>
      <c r="E13" s="21">
        <v>4810.2690730000095</v>
      </c>
      <c r="F13" s="21">
        <f t="shared" si="0"/>
        <v>3411.4657420545968</v>
      </c>
      <c r="G13" s="21">
        <v>2698.4982669245978</v>
      </c>
      <c r="H13" s="21">
        <v>369.16923270999956</v>
      </c>
      <c r="I13" s="21">
        <v>343.79824241999961</v>
      </c>
      <c r="J13" s="22">
        <f t="shared" si="1"/>
        <v>0.56098696891432553</v>
      </c>
      <c r="K13" s="22">
        <f t="shared" si="2"/>
        <v>0.63773303594457598</v>
      </c>
      <c r="L13" s="23">
        <f t="shared" si="3"/>
        <v>0.70920476386718545</v>
      </c>
      <c r="M13" s="4"/>
      <c r="N13">
        <v>67</v>
      </c>
      <c r="O13" t="s">
        <v>42</v>
      </c>
      <c r="P13">
        <v>44.999914000000004</v>
      </c>
      <c r="Q13">
        <v>49.838800999999989</v>
      </c>
      <c r="R13">
        <v>37.227796020414544</v>
      </c>
      <c r="S13">
        <v>0.7469641177847467</v>
      </c>
    </row>
    <row r="14" spans="1:19" x14ac:dyDescent="0.25">
      <c r="A14" s="17"/>
      <c r="B14" s="18">
        <v>31</v>
      </c>
      <c r="C14" s="19" t="s">
        <v>20</v>
      </c>
      <c r="D14" s="20">
        <v>299.35990499999997</v>
      </c>
      <c r="E14" s="21">
        <v>288.35360900000006</v>
      </c>
      <c r="F14" s="21">
        <f t="shared" si="0"/>
        <v>189.21677895269957</v>
      </c>
      <c r="G14" s="21">
        <v>147.92890986269958</v>
      </c>
      <c r="H14" s="21">
        <v>18.297824389999999</v>
      </c>
      <c r="I14" s="21">
        <v>22.990044700000006</v>
      </c>
      <c r="J14" s="22">
        <f t="shared" si="1"/>
        <v>0.51301216716416942</v>
      </c>
      <c r="K14" s="22">
        <f t="shared" si="2"/>
        <v>0.57646836753376485</v>
      </c>
      <c r="L14" s="23">
        <f t="shared" si="3"/>
        <v>0.6561970200716285</v>
      </c>
      <c r="M14" s="4"/>
      <c r="N14">
        <v>122</v>
      </c>
      <c r="O14" t="s">
        <v>82</v>
      </c>
      <c r="P14">
        <v>612.89329000000009</v>
      </c>
      <c r="Q14">
        <v>604.97618299999999</v>
      </c>
      <c r="R14">
        <v>443.93763185340492</v>
      </c>
      <c r="S14">
        <v>0.73381009753470727</v>
      </c>
    </row>
    <row r="15" spans="1:19" x14ac:dyDescent="0.25">
      <c r="A15" s="17"/>
      <c r="B15" s="18">
        <v>32</v>
      </c>
      <c r="C15" s="19" t="s">
        <v>21</v>
      </c>
      <c r="D15" s="20">
        <v>441.92581300000006</v>
      </c>
      <c r="E15" s="21">
        <v>491.47017600000009</v>
      </c>
      <c r="F15" s="21">
        <f t="shared" si="0"/>
        <v>228.03460778731613</v>
      </c>
      <c r="G15" s="21">
        <v>156.27067668731615</v>
      </c>
      <c r="H15" s="21">
        <v>33.199271229999994</v>
      </c>
      <c r="I15" s="21">
        <v>38.56465987</v>
      </c>
      <c r="J15" s="22">
        <f t="shared" si="1"/>
        <v>0.31796573692259228</v>
      </c>
      <c r="K15" s="22">
        <f t="shared" si="2"/>
        <v>0.38551667460146372</v>
      </c>
      <c r="L15" s="23">
        <f t="shared" si="3"/>
        <v>0.46398463004053392</v>
      </c>
      <c r="M15" s="4"/>
      <c r="N15">
        <v>132</v>
      </c>
      <c r="O15" t="s">
        <v>92</v>
      </c>
      <c r="P15">
        <v>131.44782699999999</v>
      </c>
      <c r="Q15">
        <v>144.27211399999999</v>
      </c>
      <c r="R15">
        <v>105.5854731943394</v>
      </c>
      <c r="S15">
        <v>0.73184949098575913</v>
      </c>
    </row>
    <row r="16" spans="1:19" x14ac:dyDescent="0.25">
      <c r="A16" s="17"/>
      <c r="B16" s="18">
        <v>34</v>
      </c>
      <c r="C16" s="19" t="s">
        <v>22</v>
      </c>
      <c r="D16" s="20">
        <v>40.579332999999991</v>
      </c>
      <c r="E16" s="21">
        <v>65.336283999999992</v>
      </c>
      <c r="F16" s="21">
        <f t="shared" si="0"/>
        <v>34.966779247263602</v>
      </c>
      <c r="G16" s="21">
        <v>26.638524737263602</v>
      </c>
      <c r="H16" s="21">
        <v>4.317967659999999</v>
      </c>
      <c r="I16" s="21">
        <v>4.0102868500000017</v>
      </c>
      <c r="J16" s="22">
        <f t="shared" si="1"/>
        <v>0.40771410778830958</v>
      </c>
      <c r="K16" s="22">
        <f t="shared" si="2"/>
        <v>0.47380246475700405</v>
      </c>
      <c r="L16" s="23">
        <f t="shared" si="3"/>
        <v>0.53518163425492038</v>
      </c>
      <c r="M16" s="4"/>
      <c r="N16">
        <v>62</v>
      </c>
      <c r="O16" t="s">
        <v>39</v>
      </c>
      <c r="P16">
        <v>145.93673400000003</v>
      </c>
      <c r="Q16">
        <v>156.59388100000004</v>
      </c>
      <c r="R16">
        <v>113.25392601351085</v>
      </c>
      <c r="S16">
        <v>0.72323340663298852</v>
      </c>
    </row>
    <row r="17" spans="1:19" ht="25.5" x14ac:dyDescent="0.25">
      <c r="A17" s="17"/>
      <c r="B17" s="18">
        <v>35</v>
      </c>
      <c r="C17" s="19" t="s">
        <v>23</v>
      </c>
      <c r="D17" s="20">
        <v>234.73624099999992</v>
      </c>
      <c r="E17" s="21">
        <v>285.19872599999991</v>
      </c>
      <c r="F17" s="21">
        <f t="shared" si="0"/>
        <v>142.9307276013505</v>
      </c>
      <c r="G17" s="21">
        <v>100.56816952135048</v>
      </c>
      <c r="H17" s="21">
        <v>22.703686270000002</v>
      </c>
      <c r="I17" s="21">
        <v>19.658871810000001</v>
      </c>
      <c r="J17" s="22">
        <f t="shared" si="1"/>
        <v>0.35262489048198103</v>
      </c>
      <c r="K17" s="22">
        <f t="shared" si="2"/>
        <v>0.4322314391802386</v>
      </c>
      <c r="L17" s="23">
        <f t="shared" si="3"/>
        <v>0.50116187265629841</v>
      </c>
      <c r="M17" s="4"/>
      <c r="N17">
        <v>1</v>
      </c>
      <c r="O17" t="s">
        <v>13</v>
      </c>
      <c r="P17">
        <v>1626.8864379999966</v>
      </c>
      <c r="Q17">
        <v>2092.2947489999983</v>
      </c>
      <c r="R17">
        <v>1509.135108948291</v>
      </c>
      <c r="S17">
        <v>0.72128227137671419</v>
      </c>
    </row>
    <row r="18" spans="1:19" x14ac:dyDescent="0.25">
      <c r="A18" s="17"/>
      <c r="B18" s="18">
        <v>36</v>
      </c>
      <c r="C18" s="19" t="s">
        <v>24</v>
      </c>
      <c r="D18" s="20">
        <v>905.8442659999979</v>
      </c>
      <c r="E18" s="21">
        <v>1190.8226529999995</v>
      </c>
      <c r="F18" s="21">
        <f t="shared" si="0"/>
        <v>778.7415813691016</v>
      </c>
      <c r="G18" s="21">
        <v>602.1028486591016</v>
      </c>
      <c r="H18" s="21">
        <v>89.609859979999882</v>
      </c>
      <c r="I18" s="21">
        <v>87.028872730000117</v>
      </c>
      <c r="J18" s="22">
        <f t="shared" si="1"/>
        <v>0.50561924325359797</v>
      </c>
      <c r="K18" s="22">
        <f t="shared" si="2"/>
        <v>0.5808696256293856</v>
      </c>
      <c r="L18" s="23">
        <f t="shared" si="3"/>
        <v>0.65395260948995559</v>
      </c>
      <c r="M18" s="4"/>
      <c r="N18">
        <v>111</v>
      </c>
      <c r="O18" t="s">
        <v>72</v>
      </c>
      <c r="P18">
        <v>313.662623</v>
      </c>
      <c r="Q18">
        <v>335.56858800000003</v>
      </c>
      <c r="R18">
        <v>241.46769815304552</v>
      </c>
      <c r="S18">
        <v>0.71957777571554316</v>
      </c>
    </row>
    <row r="19" spans="1:19" x14ac:dyDescent="0.25">
      <c r="A19" s="17"/>
      <c r="B19" s="18">
        <v>39</v>
      </c>
      <c r="C19" s="19" t="s">
        <v>25</v>
      </c>
      <c r="D19" s="20">
        <v>98.759393999999986</v>
      </c>
      <c r="E19" s="21">
        <v>96.573959999999957</v>
      </c>
      <c r="F19" s="21">
        <f t="shared" si="0"/>
        <v>59.869503554082925</v>
      </c>
      <c r="G19" s="21">
        <v>38.848456474082923</v>
      </c>
      <c r="H19" s="21">
        <v>7.0395281999999995</v>
      </c>
      <c r="I19" s="21">
        <v>13.981518880000003</v>
      </c>
      <c r="J19" s="22">
        <f t="shared" si="1"/>
        <v>0.40226637153620853</v>
      </c>
      <c r="K19" s="22">
        <f t="shared" si="2"/>
        <v>0.47515898358194014</v>
      </c>
      <c r="L19" s="23">
        <f t="shared" si="3"/>
        <v>0.61993423024263428</v>
      </c>
      <c r="M19" s="4"/>
      <c r="N19">
        <v>30</v>
      </c>
      <c r="O19" t="s">
        <v>19</v>
      </c>
      <c r="P19">
        <v>4209.2621860000036</v>
      </c>
      <c r="Q19">
        <v>4810.2690730000095</v>
      </c>
      <c r="R19">
        <v>3411.4657420545968</v>
      </c>
      <c r="S19">
        <v>0.70920476386718545</v>
      </c>
    </row>
    <row r="20" spans="1:19" x14ac:dyDescent="0.25">
      <c r="A20" s="17"/>
      <c r="B20" s="18">
        <v>40</v>
      </c>
      <c r="C20" s="19" t="s">
        <v>26</v>
      </c>
      <c r="D20" s="20">
        <v>130.69830799999991</v>
      </c>
      <c r="E20" s="21">
        <v>123.88492700000003</v>
      </c>
      <c r="F20" s="21">
        <f t="shared" si="0"/>
        <v>80.695311526829769</v>
      </c>
      <c r="G20" s="21">
        <v>62.074972046829764</v>
      </c>
      <c r="H20" s="21">
        <v>10.532316359999998</v>
      </c>
      <c r="I20" s="21">
        <v>8.088023119999999</v>
      </c>
      <c r="J20" s="22">
        <f t="shared" si="1"/>
        <v>0.50106960991977456</v>
      </c>
      <c r="K20" s="22">
        <f t="shared" si="2"/>
        <v>0.58608654147917238</v>
      </c>
      <c r="L20" s="23">
        <f t="shared" si="3"/>
        <v>0.65137312085456323</v>
      </c>
      <c r="M20" s="4"/>
      <c r="N20">
        <v>107</v>
      </c>
      <c r="O20" t="s">
        <v>68</v>
      </c>
      <c r="P20">
        <v>109.09925599999997</v>
      </c>
      <c r="Q20">
        <v>118.99075899999997</v>
      </c>
      <c r="R20">
        <v>84.006313470866317</v>
      </c>
      <c r="S20">
        <v>0.70599023131591543</v>
      </c>
    </row>
    <row r="21" spans="1:19" x14ac:dyDescent="0.25">
      <c r="A21" s="17"/>
      <c r="B21" s="18">
        <v>41</v>
      </c>
      <c r="C21" s="19" t="s">
        <v>27</v>
      </c>
      <c r="D21" s="20">
        <v>35.326034999999997</v>
      </c>
      <c r="E21" s="21">
        <v>41.364539000000008</v>
      </c>
      <c r="F21" s="21">
        <f t="shared" si="0"/>
        <v>23.31641239071838</v>
      </c>
      <c r="G21" s="21">
        <v>17.72262490071838</v>
      </c>
      <c r="H21" s="21">
        <v>2.6846248600000004</v>
      </c>
      <c r="I21" s="21">
        <v>2.9091626299999995</v>
      </c>
      <c r="J21" s="22">
        <f t="shared" si="1"/>
        <v>0.42844971391361031</v>
      </c>
      <c r="K21" s="22">
        <f t="shared" si="2"/>
        <v>0.49335131622567763</v>
      </c>
      <c r="L21" s="23">
        <f t="shared" si="3"/>
        <v>0.56368118573056925</v>
      </c>
      <c r="M21" s="4"/>
      <c r="N21">
        <v>99</v>
      </c>
      <c r="O21" t="s">
        <v>63</v>
      </c>
      <c r="P21">
        <v>43.982809999999994</v>
      </c>
      <c r="Q21">
        <v>59.615034000000037</v>
      </c>
      <c r="R21">
        <v>41.826687794728798</v>
      </c>
      <c r="S21">
        <v>0.70161308294697566</v>
      </c>
    </row>
    <row r="22" spans="1:19" ht="25.5" x14ac:dyDescent="0.25">
      <c r="A22" s="17"/>
      <c r="B22" s="18">
        <v>42</v>
      </c>
      <c r="C22" s="19" t="s">
        <v>28</v>
      </c>
      <c r="D22" s="20">
        <v>1173.7837239999942</v>
      </c>
      <c r="E22" s="21">
        <v>1938.7081130000006</v>
      </c>
      <c r="F22" s="21">
        <f t="shared" si="0"/>
        <v>1041.2339585368061</v>
      </c>
      <c r="G22" s="21">
        <v>753.54143192680635</v>
      </c>
      <c r="H22" s="21">
        <v>170.7352216999999</v>
      </c>
      <c r="I22" s="21">
        <v>116.95730490999993</v>
      </c>
      <c r="J22" s="22">
        <f t="shared" si="1"/>
        <v>0.3886822502438283</v>
      </c>
      <c r="K22" s="22">
        <f t="shared" si="2"/>
        <v>0.47674874181888049</v>
      </c>
      <c r="L22" s="23">
        <f t="shared" si="3"/>
        <v>0.53707618571089444</v>
      </c>
      <c r="M22" s="4"/>
      <c r="N22">
        <v>135</v>
      </c>
      <c r="O22" t="s">
        <v>95</v>
      </c>
      <c r="P22">
        <v>4620.3602169999986</v>
      </c>
      <c r="Q22">
        <v>5868.3346080000038</v>
      </c>
      <c r="R22">
        <v>4083.7696395212761</v>
      </c>
      <c r="S22">
        <v>0.69589924779580214</v>
      </c>
    </row>
    <row r="23" spans="1:19" x14ac:dyDescent="0.25">
      <c r="A23" s="17"/>
      <c r="B23" s="18">
        <v>46</v>
      </c>
      <c r="C23" s="19" t="s">
        <v>29</v>
      </c>
      <c r="D23" s="20">
        <v>483.08867699999996</v>
      </c>
      <c r="E23" s="21">
        <v>490.87789200000003</v>
      </c>
      <c r="F23" s="21">
        <f t="shared" si="0"/>
        <v>197.55987642522854</v>
      </c>
      <c r="G23" s="21">
        <v>137.5413920152285</v>
      </c>
      <c r="H23" s="21">
        <v>33.506578770000026</v>
      </c>
      <c r="I23" s="21">
        <v>26.511905640000009</v>
      </c>
      <c r="J23" s="22">
        <f t="shared" si="1"/>
        <v>0.28019471696889636</v>
      </c>
      <c r="K23" s="22">
        <f t="shared" si="2"/>
        <v>0.34845319696171717</v>
      </c>
      <c r="L23" s="23">
        <f t="shared" si="3"/>
        <v>0.40246236313536915</v>
      </c>
      <c r="M23" s="4"/>
      <c r="N23">
        <v>72</v>
      </c>
      <c r="O23" t="s">
        <v>44</v>
      </c>
      <c r="P23">
        <v>131.39445800000004</v>
      </c>
      <c r="Q23">
        <v>226.31947000000002</v>
      </c>
      <c r="R23">
        <v>157.31453648098474</v>
      </c>
      <c r="S23">
        <v>0.6950994383337179</v>
      </c>
    </row>
    <row r="24" spans="1:19" ht="25.5" x14ac:dyDescent="0.25">
      <c r="A24" s="17"/>
      <c r="B24" s="18">
        <v>47</v>
      </c>
      <c r="C24" s="19" t="s">
        <v>30</v>
      </c>
      <c r="D24" s="20">
        <v>107.9527380000002</v>
      </c>
      <c r="E24" s="21">
        <v>321.04922900000025</v>
      </c>
      <c r="F24" s="21">
        <f t="shared" si="0"/>
        <v>273.43805840900478</v>
      </c>
      <c r="G24" s="21">
        <v>264.66638096900482</v>
      </c>
      <c r="H24" s="21">
        <v>5.9926901499999996</v>
      </c>
      <c r="I24" s="21">
        <v>2.7789872899999999</v>
      </c>
      <c r="J24" s="22">
        <f t="shared" si="1"/>
        <v>0.82437943175688055</v>
      </c>
      <c r="K24" s="22">
        <f t="shared" si="2"/>
        <v>0.8430453857872513</v>
      </c>
      <c r="L24" s="23">
        <f t="shared" si="3"/>
        <v>0.85170133957557193</v>
      </c>
      <c r="M24" s="4"/>
      <c r="N24">
        <v>65</v>
      </c>
      <c r="O24" t="s">
        <v>40</v>
      </c>
      <c r="P24">
        <v>131.00786500000001</v>
      </c>
      <c r="Q24">
        <v>143.96175199999999</v>
      </c>
      <c r="R24">
        <v>100.01275734336096</v>
      </c>
      <c r="S24">
        <v>0.69471756181017419</v>
      </c>
    </row>
    <row r="25" spans="1:19" ht="25.5" x14ac:dyDescent="0.25">
      <c r="A25" s="17"/>
      <c r="B25" s="18">
        <v>48</v>
      </c>
      <c r="C25" s="19" t="s">
        <v>31</v>
      </c>
      <c r="D25" s="20">
        <v>51.121884999999999</v>
      </c>
      <c r="E25" s="21">
        <v>67.718769000000009</v>
      </c>
      <c r="F25" s="21">
        <f t="shared" si="0"/>
        <v>36.178573640873672</v>
      </c>
      <c r="G25" s="21">
        <v>18.929055770873674</v>
      </c>
      <c r="H25" s="21">
        <v>2.7584651500000001</v>
      </c>
      <c r="I25" s="21">
        <v>14.491052720000001</v>
      </c>
      <c r="J25" s="22">
        <f t="shared" si="1"/>
        <v>0.27952451071391554</v>
      </c>
      <c r="K25" s="22">
        <f t="shared" si="2"/>
        <v>0.32025864086326894</v>
      </c>
      <c r="L25" s="23">
        <f t="shared" si="3"/>
        <v>0.53424736118392324</v>
      </c>
      <c r="M25" s="4"/>
      <c r="N25">
        <v>18</v>
      </c>
      <c r="O25" t="s">
        <v>17</v>
      </c>
      <c r="P25">
        <v>341.3221169999992</v>
      </c>
      <c r="Q25">
        <v>360.60643199999936</v>
      </c>
      <c r="R25">
        <v>248.83792441439053</v>
      </c>
      <c r="S25">
        <v>0.69005403767837115</v>
      </c>
    </row>
    <row r="26" spans="1:19" x14ac:dyDescent="0.25">
      <c r="A26" s="17"/>
      <c r="B26" s="18">
        <v>49</v>
      </c>
      <c r="C26" s="19" t="s">
        <v>32</v>
      </c>
      <c r="D26" s="20">
        <v>1113.0443509999998</v>
      </c>
      <c r="E26" s="21">
        <v>1117.7279999999996</v>
      </c>
      <c r="F26" s="21">
        <f t="shared" si="0"/>
        <v>717.56962732480667</v>
      </c>
      <c r="G26" s="21">
        <v>545.32660588480667</v>
      </c>
      <c r="H26" s="21">
        <v>160.68666950000002</v>
      </c>
      <c r="I26" s="21">
        <v>11.556351940000001</v>
      </c>
      <c r="J26" s="22">
        <f t="shared" si="1"/>
        <v>0.48788847186865397</v>
      </c>
      <c r="K26" s="22">
        <f t="shared" si="2"/>
        <v>0.63165034371940842</v>
      </c>
      <c r="L26" s="23">
        <f t="shared" si="3"/>
        <v>0.64198948878869178</v>
      </c>
      <c r="M26" s="4"/>
      <c r="N26">
        <v>2</v>
      </c>
      <c r="O26" t="s">
        <v>14</v>
      </c>
      <c r="P26">
        <v>1439.3825639999939</v>
      </c>
      <c r="Q26">
        <v>2024.9368279999997</v>
      </c>
      <c r="R26">
        <v>1378.5551449938187</v>
      </c>
      <c r="S26">
        <v>0.6807892107702922</v>
      </c>
    </row>
    <row r="27" spans="1:19" x14ac:dyDescent="0.25">
      <c r="A27" s="17"/>
      <c r="B27" s="18">
        <v>51</v>
      </c>
      <c r="C27" s="19" t="s">
        <v>33</v>
      </c>
      <c r="D27" s="20">
        <v>33.741000999999997</v>
      </c>
      <c r="E27" s="21">
        <v>41.404363000000018</v>
      </c>
      <c r="F27" s="21">
        <f t="shared" si="0"/>
        <v>18.772052673570432</v>
      </c>
      <c r="G27" s="21">
        <v>12.978643913570432</v>
      </c>
      <c r="H27" s="21">
        <v>2.5937513600000002</v>
      </c>
      <c r="I27" s="21">
        <v>3.1996574</v>
      </c>
      <c r="J27" s="22">
        <f t="shared" si="1"/>
        <v>0.31346077981130699</v>
      </c>
      <c r="K27" s="22">
        <f t="shared" si="2"/>
        <v>0.37610517697302637</v>
      </c>
      <c r="L27" s="23">
        <f t="shared" si="3"/>
        <v>0.45338344351706183</v>
      </c>
      <c r="M27" s="4"/>
      <c r="N27">
        <v>106</v>
      </c>
      <c r="O27" t="s">
        <v>67</v>
      </c>
      <c r="P27">
        <v>121.23649900000004</v>
      </c>
      <c r="Q27">
        <v>127.72232200000008</v>
      </c>
      <c r="R27">
        <v>86.775034134189724</v>
      </c>
      <c r="S27">
        <v>0.6794038252310326</v>
      </c>
    </row>
    <row r="28" spans="1:19" ht="38.25" x14ac:dyDescent="0.25">
      <c r="A28" s="17"/>
      <c r="B28" s="18">
        <v>57</v>
      </c>
      <c r="C28" s="19" t="s">
        <v>34</v>
      </c>
      <c r="D28" s="20">
        <v>65.552451000000033</v>
      </c>
      <c r="E28" s="21">
        <v>60.370751000000006</v>
      </c>
      <c r="F28" s="21">
        <f t="shared" si="0"/>
        <v>34.582060008549938</v>
      </c>
      <c r="G28" s="21">
        <v>26.537882468549935</v>
      </c>
      <c r="H28" s="21">
        <v>4.0622973700000022</v>
      </c>
      <c r="I28" s="21">
        <v>3.9818801700000006</v>
      </c>
      <c r="J28" s="22">
        <f t="shared" si="1"/>
        <v>0.43958178470481396</v>
      </c>
      <c r="K28" s="22">
        <f t="shared" si="2"/>
        <v>0.50687094879024996</v>
      </c>
      <c r="L28" s="23">
        <f t="shared" si="3"/>
        <v>0.57282805722509456</v>
      </c>
      <c r="M28" s="4"/>
      <c r="N28">
        <v>79</v>
      </c>
      <c r="O28" t="s">
        <v>47</v>
      </c>
      <c r="P28">
        <v>134.336118</v>
      </c>
      <c r="Q28">
        <v>194.10904900000014</v>
      </c>
      <c r="R28">
        <v>129.93677564240747</v>
      </c>
      <c r="S28">
        <v>0.66940091825604364</v>
      </c>
    </row>
    <row r="29" spans="1:19" x14ac:dyDescent="0.25">
      <c r="A29" s="17"/>
      <c r="B29" s="18">
        <v>58</v>
      </c>
      <c r="C29" s="19" t="s">
        <v>35</v>
      </c>
      <c r="D29" s="20">
        <v>49.601284</v>
      </c>
      <c r="E29" s="21">
        <v>51.347279</v>
      </c>
      <c r="F29" s="21">
        <f t="shared" si="0"/>
        <v>34.049672311036367</v>
      </c>
      <c r="G29" s="21">
        <v>25.403835481036367</v>
      </c>
      <c r="H29" s="21">
        <v>4.079674129999999</v>
      </c>
      <c r="I29" s="21">
        <v>4.5661626999999996</v>
      </c>
      <c r="J29" s="22">
        <f t="shared" si="1"/>
        <v>0.49474550503516196</v>
      </c>
      <c r="K29" s="22">
        <f t="shared" si="2"/>
        <v>0.57419809160747093</v>
      </c>
      <c r="L29" s="23">
        <f t="shared" si="3"/>
        <v>0.66312515432485464</v>
      </c>
      <c r="M29" s="4"/>
      <c r="N29">
        <v>16</v>
      </c>
      <c r="O29" t="s">
        <v>15</v>
      </c>
      <c r="P29">
        <v>508.64130800000009</v>
      </c>
      <c r="Q29">
        <v>608.53758399999981</v>
      </c>
      <c r="R29">
        <v>405.88198455346452</v>
      </c>
      <c r="S29">
        <v>0.66697932095754442</v>
      </c>
    </row>
    <row r="30" spans="1:19" x14ac:dyDescent="0.25">
      <c r="A30" s="17"/>
      <c r="B30" s="18">
        <v>59</v>
      </c>
      <c r="C30" s="19" t="s">
        <v>36</v>
      </c>
      <c r="D30" s="20">
        <v>867.2215490000001</v>
      </c>
      <c r="E30" s="21">
        <v>1269.7526560000001</v>
      </c>
      <c r="F30" s="21">
        <f t="shared" si="0"/>
        <v>1166.6488669377702</v>
      </c>
      <c r="G30" s="21">
        <v>1166.0485609177704</v>
      </c>
      <c r="H30" s="21">
        <v>0.42338108000000008</v>
      </c>
      <c r="I30" s="21">
        <v>0.17692494</v>
      </c>
      <c r="J30" s="22">
        <f t="shared" si="1"/>
        <v>0.91832732572584619</v>
      </c>
      <c r="K30" s="22">
        <f t="shared" si="2"/>
        <v>0.91866076159463472</v>
      </c>
      <c r="L30" s="23">
        <f t="shared" si="3"/>
        <v>0.91880009970837195</v>
      </c>
      <c r="M30" s="4"/>
      <c r="N30">
        <v>104</v>
      </c>
      <c r="O30" t="s">
        <v>66</v>
      </c>
      <c r="P30">
        <v>221.20338099999998</v>
      </c>
      <c r="Q30">
        <v>269.20154700000001</v>
      </c>
      <c r="R30">
        <v>179.23627351917986</v>
      </c>
      <c r="S30">
        <v>0.66580699671528953</v>
      </c>
    </row>
    <row r="31" spans="1:19" x14ac:dyDescent="0.25">
      <c r="A31" s="17"/>
      <c r="B31" s="18">
        <v>60</v>
      </c>
      <c r="C31" s="19" t="s">
        <v>37</v>
      </c>
      <c r="D31" s="20">
        <v>6.7568009999999994</v>
      </c>
      <c r="E31" s="21">
        <v>15.270525999999998</v>
      </c>
      <c r="F31" s="21">
        <f t="shared" si="0"/>
        <v>8.3036854475523114</v>
      </c>
      <c r="G31" s="21">
        <v>6.5045628875523107</v>
      </c>
      <c r="H31" s="21">
        <v>0.78746417000000013</v>
      </c>
      <c r="I31" s="21">
        <v>1.01165839</v>
      </c>
      <c r="J31" s="22">
        <f t="shared" si="1"/>
        <v>0.42595539194604765</v>
      </c>
      <c r="K31" s="22">
        <f t="shared" si="2"/>
        <v>0.47752297841949332</v>
      </c>
      <c r="L31" s="23">
        <f t="shared" si="3"/>
        <v>0.54377206440382686</v>
      </c>
      <c r="M31" s="4"/>
      <c r="N31">
        <v>86</v>
      </c>
      <c r="O31" t="s">
        <v>51</v>
      </c>
      <c r="P31">
        <v>1348.2934949999999</v>
      </c>
      <c r="Q31">
        <v>1501.7577570000005</v>
      </c>
      <c r="R31">
        <v>997.88206896911583</v>
      </c>
      <c r="S31">
        <v>0.66447605435549317</v>
      </c>
    </row>
    <row r="32" spans="1:19" ht="25.5" x14ac:dyDescent="0.25">
      <c r="A32" s="17"/>
      <c r="B32" s="18">
        <v>61</v>
      </c>
      <c r="C32" s="19" t="s">
        <v>38</v>
      </c>
      <c r="D32" s="20">
        <v>8533.6599670000305</v>
      </c>
      <c r="E32" s="21">
        <v>10523.000040000034</v>
      </c>
      <c r="F32" s="21">
        <f t="shared" si="0"/>
        <v>5676.7973881071593</v>
      </c>
      <c r="G32" s="21">
        <v>4189.7346591071619</v>
      </c>
      <c r="H32" s="21">
        <v>695.46429521999971</v>
      </c>
      <c r="I32" s="21">
        <v>791.598433779998</v>
      </c>
      <c r="J32" s="22">
        <f t="shared" si="1"/>
        <v>0.39815020841785992</v>
      </c>
      <c r="K32" s="22">
        <f t="shared" si="2"/>
        <v>0.46424013453934621</v>
      </c>
      <c r="L32" s="23">
        <f t="shared" si="3"/>
        <v>0.53946568150988439</v>
      </c>
      <c r="M32" s="4"/>
      <c r="N32">
        <v>58</v>
      </c>
      <c r="O32" t="s">
        <v>35</v>
      </c>
      <c r="P32">
        <v>49.601284</v>
      </c>
      <c r="Q32">
        <v>51.347279</v>
      </c>
      <c r="R32">
        <v>34.049672311036367</v>
      </c>
      <c r="S32">
        <v>0.66312515432485464</v>
      </c>
    </row>
    <row r="33" spans="1:19" ht="25.5" x14ac:dyDescent="0.25">
      <c r="A33" s="17"/>
      <c r="B33" s="18">
        <v>62</v>
      </c>
      <c r="C33" s="19" t="s">
        <v>39</v>
      </c>
      <c r="D33" s="20">
        <v>145.93673400000003</v>
      </c>
      <c r="E33" s="21">
        <v>156.59388100000004</v>
      </c>
      <c r="F33" s="21">
        <f t="shared" si="0"/>
        <v>113.25392601351085</v>
      </c>
      <c r="G33" s="21">
        <v>87.465765493510844</v>
      </c>
      <c r="H33" s="21">
        <v>13.51403356</v>
      </c>
      <c r="I33" s="21">
        <v>12.274126959999998</v>
      </c>
      <c r="J33" s="22">
        <f t="shared" si="1"/>
        <v>0.55855161731070979</v>
      </c>
      <c r="K33" s="22">
        <f t="shared" si="2"/>
        <v>0.64485149999897395</v>
      </c>
      <c r="L33" s="23">
        <f t="shared" si="3"/>
        <v>0.72323340663298852</v>
      </c>
      <c r="M33" s="4"/>
      <c r="N33">
        <v>97</v>
      </c>
      <c r="O33" t="s">
        <v>61</v>
      </c>
      <c r="P33">
        <v>755.4215640000001</v>
      </c>
      <c r="Q33">
        <v>755.83115999999995</v>
      </c>
      <c r="R33">
        <v>497.63948594294976</v>
      </c>
      <c r="S33">
        <v>0.65840033102492068</v>
      </c>
    </row>
    <row r="34" spans="1:19" ht="25.5" x14ac:dyDescent="0.25">
      <c r="A34" s="17"/>
      <c r="B34" s="18">
        <v>65</v>
      </c>
      <c r="C34" s="19" t="s">
        <v>40</v>
      </c>
      <c r="D34" s="20">
        <v>131.00786500000001</v>
      </c>
      <c r="E34" s="21">
        <v>143.96175199999999</v>
      </c>
      <c r="F34" s="21">
        <f t="shared" si="0"/>
        <v>100.01275734336096</v>
      </c>
      <c r="G34" s="21">
        <v>86.856320643360959</v>
      </c>
      <c r="H34" s="21">
        <v>8.5027371900000013</v>
      </c>
      <c r="I34" s="21">
        <v>4.65369951</v>
      </c>
      <c r="J34" s="22">
        <f t="shared" si="1"/>
        <v>0.60332914428105155</v>
      </c>
      <c r="K34" s="22">
        <f t="shared" si="2"/>
        <v>0.66239161797198032</v>
      </c>
      <c r="L34" s="23">
        <f t="shared" si="3"/>
        <v>0.69471756181017419</v>
      </c>
      <c r="M34" s="4"/>
      <c r="N34">
        <v>31</v>
      </c>
      <c r="O34" t="s">
        <v>20</v>
      </c>
      <c r="P34">
        <v>299.35990499999997</v>
      </c>
      <c r="Q34">
        <v>288.35360900000006</v>
      </c>
      <c r="R34">
        <v>189.21677895269957</v>
      </c>
      <c r="S34">
        <v>0.6561970200716285</v>
      </c>
    </row>
    <row r="35" spans="1:19" x14ac:dyDescent="0.25">
      <c r="A35" s="17"/>
      <c r="B35" s="18">
        <v>66</v>
      </c>
      <c r="C35" s="19" t="s">
        <v>41</v>
      </c>
      <c r="D35" s="20">
        <v>2199.1120099999957</v>
      </c>
      <c r="E35" s="21">
        <v>2673.3625300000044</v>
      </c>
      <c r="F35" s="21">
        <f t="shared" si="0"/>
        <v>1331.6264757143549</v>
      </c>
      <c r="G35" s="21">
        <v>1009.4584216743547</v>
      </c>
      <c r="H35" s="21">
        <v>161.81550787999996</v>
      </c>
      <c r="I35" s="21">
        <v>160.35254616000009</v>
      </c>
      <c r="J35" s="22">
        <f t="shared" si="1"/>
        <v>0.377598776950896</v>
      </c>
      <c r="K35" s="22">
        <f t="shared" si="2"/>
        <v>0.43812760761420294</v>
      </c>
      <c r="L35" s="23">
        <f t="shared" si="3"/>
        <v>0.49810920171547129</v>
      </c>
      <c r="M35" s="4"/>
      <c r="N35">
        <v>36</v>
      </c>
      <c r="O35" t="s">
        <v>24</v>
      </c>
      <c r="P35">
        <v>905.8442659999979</v>
      </c>
      <c r="Q35">
        <v>1190.8226529999995</v>
      </c>
      <c r="R35">
        <v>778.7415813691016</v>
      </c>
      <c r="S35">
        <v>0.65395260948995559</v>
      </c>
    </row>
    <row r="36" spans="1:19" x14ac:dyDescent="0.25">
      <c r="A36" s="17"/>
      <c r="B36" s="18">
        <v>67</v>
      </c>
      <c r="C36" s="19" t="s">
        <v>42</v>
      </c>
      <c r="D36" s="20">
        <v>44.999914000000004</v>
      </c>
      <c r="E36" s="21">
        <v>49.838800999999989</v>
      </c>
      <c r="F36" s="21">
        <f t="shared" si="0"/>
        <v>37.227796020414544</v>
      </c>
      <c r="G36" s="21">
        <v>29.020462400414544</v>
      </c>
      <c r="H36" s="21">
        <v>4.1369579799999991</v>
      </c>
      <c r="I36" s="21">
        <v>4.07037564</v>
      </c>
      <c r="J36" s="22">
        <f t="shared" si="1"/>
        <v>0.58228652812924919</v>
      </c>
      <c r="K36" s="22">
        <f t="shared" si="2"/>
        <v>0.66529329990130681</v>
      </c>
      <c r="L36" s="23">
        <f t="shared" si="3"/>
        <v>0.7469641177847467</v>
      </c>
      <c r="M36" s="4"/>
      <c r="N36">
        <v>40</v>
      </c>
      <c r="O36" t="s">
        <v>26</v>
      </c>
      <c r="P36">
        <v>130.69830799999991</v>
      </c>
      <c r="Q36">
        <v>123.88492700000003</v>
      </c>
      <c r="R36">
        <v>80.695311526829769</v>
      </c>
      <c r="S36">
        <v>0.65137312085456323</v>
      </c>
    </row>
    <row r="37" spans="1:19" ht="25.5" x14ac:dyDescent="0.25">
      <c r="A37" s="17"/>
      <c r="B37" s="18">
        <v>68</v>
      </c>
      <c r="C37" s="19" t="s">
        <v>43</v>
      </c>
      <c r="D37" s="20">
        <v>1028.4349519999942</v>
      </c>
      <c r="E37" s="21">
        <v>2381.3207170000096</v>
      </c>
      <c r="F37" s="21">
        <f t="shared" si="0"/>
        <v>1118.9349686106011</v>
      </c>
      <c r="G37" s="21">
        <v>725.46466118060152</v>
      </c>
      <c r="H37" s="21">
        <v>183.41285500999956</v>
      </c>
      <c r="I37" s="21">
        <v>210.05745241999992</v>
      </c>
      <c r="J37" s="22">
        <f t="shared" si="1"/>
        <v>0.30464802829857485</v>
      </c>
      <c r="K37" s="22">
        <f t="shared" si="2"/>
        <v>0.38166951209142713</v>
      </c>
      <c r="L37" s="23">
        <f t="shared" si="3"/>
        <v>0.46987999584543011</v>
      </c>
      <c r="M37" s="4"/>
      <c r="N37">
        <v>90</v>
      </c>
      <c r="O37" t="s">
        <v>55</v>
      </c>
      <c r="P37">
        <v>13421.251097000053</v>
      </c>
      <c r="Q37">
        <v>13855.23916600009</v>
      </c>
      <c r="R37">
        <v>8957.0468149809731</v>
      </c>
      <c r="S37">
        <v>0.64647363410088354</v>
      </c>
    </row>
    <row r="38" spans="1:19" ht="25.5" x14ac:dyDescent="0.25">
      <c r="A38" s="17"/>
      <c r="B38" s="18">
        <v>72</v>
      </c>
      <c r="C38" s="19" t="s">
        <v>44</v>
      </c>
      <c r="D38" s="20">
        <v>131.39445800000004</v>
      </c>
      <c r="E38" s="21">
        <v>226.31947000000002</v>
      </c>
      <c r="F38" s="21">
        <f t="shared" si="0"/>
        <v>157.31453648098474</v>
      </c>
      <c r="G38" s="21">
        <v>123.28632453098474</v>
      </c>
      <c r="H38" s="21">
        <v>14.913988549999996</v>
      </c>
      <c r="I38" s="21">
        <v>19.114223400000007</v>
      </c>
      <c r="J38" s="22">
        <f t="shared" si="1"/>
        <v>0.54474466792885623</v>
      </c>
      <c r="K38" s="22">
        <f t="shared" si="2"/>
        <v>0.61064261541874731</v>
      </c>
      <c r="L38" s="23">
        <f t="shared" si="3"/>
        <v>0.6950994383337179</v>
      </c>
      <c r="M38" s="4"/>
      <c r="N38">
        <v>109</v>
      </c>
      <c r="O38" t="s">
        <v>70</v>
      </c>
      <c r="P38">
        <v>746.03897899999981</v>
      </c>
      <c r="Q38">
        <v>280.51294599999943</v>
      </c>
      <c r="R38">
        <v>180.20687949127495</v>
      </c>
      <c r="S38">
        <v>0.64241911847902844</v>
      </c>
    </row>
    <row r="39" spans="1:19" ht="25.5" x14ac:dyDescent="0.25">
      <c r="A39" s="17"/>
      <c r="B39" s="18">
        <v>73</v>
      </c>
      <c r="C39" s="19" t="s">
        <v>45</v>
      </c>
      <c r="D39" s="20">
        <v>63.919643999999991</v>
      </c>
      <c r="E39" s="21">
        <v>170.91613299999969</v>
      </c>
      <c r="F39" s="21">
        <f t="shared" si="0"/>
        <v>88.772843735994684</v>
      </c>
      <c r="G39" s="21">
        <v>63.306798295994696</v>
      </c>
      <c r="H39" s="21">
        <v>10.820444589999996</v>
      </c>
      <c r="I39" s="21">
        <v>14.645600849999996</v>
      </c>
      <c r="J39" s="22">
        <f t="shared" si="1"/>
        <v>0.37039685595972854</v>
      </c>
      <c r="K39" s="22">
        <f t="shared" si="2"/>
        <v>0.43370535937643068</v>
      </c>
      <c r="L39" s="23">
        <f t="shared" si="3"/>
        <v>0.51939417407714716</v>
      </c>
      <c r="M39" s="4"/>
      <c r="N39">
        <v>49</v>
      </c>
      <c r="O39" t="s">
        <v>32</v>
      </c>
      <c r="P39">
        <v>1113.0443509999998</v>
      </c>
      <c r="Q39">
        <v>1117.7279999999996</v>
      </c>
      <c r="R39">
        <v>717.56962732480667</v>
      </c>
      <c r="S39">
        <v>0.64198948878869178</v>
      </c>
    </row>
    <row r="40" spans="1:19" ht="25.5" x14ac:dyDescent="0.25">
      <c r="A40" s="17"/>
      <c r="B40" s="18">
        <v>74</v>
      </c>
      <c r="C40" s="19" t="s">
        <v>46</v>
      </c>
      <c r="D40" s="20">
        <v>84.496460000000027</v>
      </c>
      <c r="E40" s="21">
        <v>142.983114</v>
      </c>
      <c r="F40" s="21">
        <f t="shared" si="0"/>
        <v>91.232389903530475</v>
      </c>
      <c r="G40" s="21">
        <v>75.890775573530462</v>
      </c>
      <c r="H40" s="21">
        <v>0.90597895000000006</v>
      </c>
      <c r="I40" s="21">
        <v>14.435635380000001</v>
      </c>
      <c r="J40" s="22">
        <f t="shared" si="1"/>
        <v>0.53076739938347173</v>
      </c>
      <c r="K40" s="22">
        <f t="shared" si="2"/>
        <v>0.53710366472736404</v>
      </c>
      <c r="L40" s="23">
        <f t="shared" si="3"/>
        <v>0.63806408569008</v>
      </c>
      <c r="M40" s="4"/>
      <c r="N40">
        <v>74</v>
      </c>
      <c r="O40" t="s">
        <v>46</v>
      </c>
      <c r="P40">
        <v>84.496460000000027</v>
      </c>
      <c r="Q40">
        <v>142.983114</v>
      </c>
      <c r="R40">
        <v>91.232389903530475</v>
      </c>
      <c r="S40">
        <v>0.63806408569008</v>
      </c>
    </row>
    <row r="41" spans="1:19" x14ac:dyDescent="0.25">
      <c r="A41" s="17"/>
      <c r="B41" s="18">
        <v>79</v>
      </c>
      <c r="C41" s="19" t="s">
        <v>47</v>
      </c>
      <c r="D41" s="20">
        <v>134.336118</v>
      </c>
      <c r="E41" s="21">
        <v>194.10904900000014</v>
      </c>
      <c r="F41" s="21">
        <f t="shared" si="0"/>
        <v>129.93677564240747</v>
      </c>
      <c r="G41" s="21">
        <v>89.333525762407476</v>
      </c>
      <c r="H41" s="21">
        <v>12.878799869999993</v>
      </c>
      <c r="I41" s="21">
        <v>27.724450009999998</v>
      </c>
      <c r="J41" s="22">
        <f t="shared" si="1"/>
        <v>0.46022339619214458</v>
      </c>
      <c r="K41" s="22">
        <f t="shared" si="2"/>
        <v>0.52657166762177787</v>
      </c>
      <c r="L41" s="23">
        <f t="shared" si="3"/>
        <v>0.66940091825604364</v>
      </c>
      <c r="M41" s="4"/>
      <c r="N41">
        <v>103</v>
      </c>
      <c r="O41" t="s">
        <v>65</v>
      </c>
      <c r="P41">
        <v>65.063928000000018</v>
      </c>
      <c r="Q41">
        <v>74.253530999999995</v>
      </c>
      <c r="R41">
        <v>47.22678979652818</v>
      </c>
      <c r="S41">
        <v>0.63602079470844541</v>
      </c>
    </row>
    <row r="42" spans="1:19" x14ac:dyDescent="0.25">
      <c r="A42" s="17"/>
      <c r="B42" s="18">
        <v>80</v>
      </c>
      <c r="C42" s="19" t="s">
        <v>48</v>
      </c>
      <c r="D42" s="20">
        <v>81.32699199999999</v>
      </c>
      <c r="E42" s="21">
        <v>81.590680000000006</v>
      </c>
      <c r="F42" s="21">
        <f t="shared" si="0"/>
        <v>50.45333398896139</v>
      </c>
      <c r="G42" s="21">
        <v>38.995980198961391</v>
      </c>
      <c r="H42" s="21">
        <v>5.8852861900000013</v>
      </c>
      <c r="I42" s="21">
        <v>5.5720675999999987</v>
      </c>
      <c r="J42" s="22">
        <f t="shared" si="1"/>
        <v>0.4779465031908226</v>
      </c>
      <c r="K42" s="22">
        <f t="shared" si="2"/>
        <v>0.55007834704847891</v>
      </c>
      <c r="L42" s="23">
        <f t="shared" si="3"/>
        <v>0.61837128933061214</v>
      </c>
      <c r="M42" s="4"/>
      <c r="N42">
        <v>24</v>
      </c>
      <c r="O42" t="s">
        <v>18</v>
      </c>
      <c r="P42">
        <v>519.42586399999914</v>
      </c>
      <c r="Q42">
        <v>681.60405899999705</v>
      </c>
      <c r="R42">
        <v>432.63616564450388</v>
      </c>
      <c r="S42">
        <v>0.63473237861763632</v>
      </c>
    </row>
    <row r="43" spans="1:19" x14ac:dyDescent="0.25">
      <c r="A43" s="17"/>
      <c r="B43" s="18">
        <v>82</v>
      </c>
      <c r="C43" s="19" t="s">
        <v>49</v>
      </c>
      <c r="D43" s="20">
        <v>1755.3916849999996</v>
      </c>
      <c r="E43" s="21">
        <v>2061.8322649999982</v>
      </c>
      <c r="F43" s="21">
        <f t="shared" si="0"/>
        <v>921.1269739008444</v>
      </c>
      <c r="G43" s="21">
        <v>586.84273380084414</v>
      </c>
      <c r="H43" s="21">
        <v>233.02590091000022</v>
      </c>
      <c r="I43" s="21">
        <v>101.25833919000007</v>
      </c>
      <c r="J43" s="22">
        <f t="shared" si="1"/>
        <v>0.2846219567724364</v>
      </c>
      <c r="K43" s="22">
        <f t="shared" si="2"/>
        <v>0.39764080164437871</v>
      </c>
      <c r="L43" s="23">
        <f t="shared" si="3"/>
        <v>0.44675165363213737</v>
      </c>
      <c r="M43" s="4"/>
      <c r="N43">
        <v>87</v>
      </c>
      <c r="O43" t="s">
        <v>52</v>
      </c>
      <c r="P43">
        <v>20.510118000000006</v>
      </c>
      <c r="Q43">
        <v>20.339931000000004</v>
      </c>
      <c r="R43">
        <v>12.813209255029676</v>
      </c>
      <c r="S43">
        <v>0.62995342781790531</v>
      </c>
    </row>
    <row r="44" spans="1:19" x14ac:dyDescent="0.25">
      <c r="A44" s="17"/>
      <c r="B44" s="18">
        <v>83</v>
      </c>
      <c r="C44" s="19" t="s">
        <v>50</v>
      </c>
      <c r="D44" s="20">
        <v>1221.5727769999971</v>
      </c>
      <c r="E44" s="21">
        <v>2818.0497440000177</v>
      </c>
      <c r="F44" s="21">
        <f t="shared" si="0"/>
        <v>987.21860720245263</v>
      </c>
      <c r="G44" s="21">
        <v>747.00648835245295</v>
      </c>
      <c r="H44" s="21">
        <v>116.57065519999979</v>
      </c>
      <c r="I44" s="21">
        <v>123.64146364999988</v>
      </c>
      <c r="J44" s="22">
        <f t="shared" si="1"/>
        <v>0.26507924139484185</v>
      </c>
      <c r="K44" s="22">
        <f t="shared" si="2"/>
        <v>0.30644496087803885</v>
      </c>
      <c r="L44" s="23">
        <f t="shared" si="3"/>
        <v>0.35031979449772499</v>
      </c>
      <c r="M44" s="4"/>
      <c r="N44">
        <v>17</v>
      </c>
      <c r="O44" t="s">
        <v>16</v>
      </c>
      <c r="P44">
        <v>265.01292899999982</v>
      </c>
      <c r="Q44">
        <v>316.2971800000002</v>
      </c>
      <c r="R44">
        <v>196.13454593762569</v>
      </c>
      <c r="S44">
        <v>0.62009577808321137</v>
      </c>
    </row>
    <row r="45" spans="1:19" x14ac:dyDescent="0.25">
      <c r="A45" s="17"/>
      <c r="B45" s="18">
        <v>86</v>
      </c>
      <c r="C45" s="19" t="s">
        <v>51</v>
      </c>
      <c r="D45" s="20">
        <v>1348.2934949999999</v>
      </c>
      <c r="E45" s="21">
        <v>1501.7577570000005</v>
      </c>
      <c r="F45" s="21">
        <f t="shared" si="0"/>
        <v>997.88206896911583</v>
      </c>
      <c r="G45" s="21">
        <v>751.91837458911584</v>
      </c>
      <c r="H45" s="21">
        <v>129.30629591000002</v>
      </c>
      <c r="I45" s="21">
        <v>116.65739847000003</v>
      </c>
      <c r="J45" s="22">
        <f t="shared" si="1"/>
        <v>0.50069218626257816</v>
      </c>
      <c r="K45" s="22">
        <f t="shared" si="2"/>
        <v>0.58679548441920615</v>
      </c>
      <c r="L45" s="23">
        <f t="shared" si="3"/>
        <v>0.66447605435549317</v>
      </c>
      <c r="M45" s="4"/>
      <c r="N45">
        <v>39</v>
      </c>
      <c r="O45" t="s">
        <v>25</v>
      </c>
      <c r="P45">
        <v>98.759393999999986</v>
      </c>
      <c r="Q45">
        <v>96.573959999999957</v>
      </c>
      <c r="R45">
        <v>59.869503554082925</v>
      </c>
      <c r="S45">
        <v>0.61993423024263428</v>
      </c>
    </row>
    <row r="46" spans="1:19" x14ac:dyDescent="0.25">
      <c r="A46" s="17"/>
      <c r="B46" s="18">
        <v>87</v>
      </c>
      <c r="C46" s="19" t="s">
        <v>52</v>
      </c>
      <c r="D46" s="20">
        <v>20.510118000000006</v>
      </c>
      <c r="E46" s="21">
        <v>20.339931000000004</v>
      </c>
      <c r="F46" s="21">
        <f t="shared" si="0"/>
        <v>12.813209255029676</v>
      </c>
      <c r="G46" s="21">
        <v>11.993452165029675</v>
      </c>
      <c r="H46" s="21">
        <v>0.11647482000000002</v>
      </c>
      <c r="I46" s="21">
        <v>0.70328226999999999</v>
      </c>
      <c r="J46" s="22">
        <f t="shared" si="1"/>
        <v>0.58965058264109516</v>
      </c>
      <c r="K46" s="22">
        <f t="shared" si="2"/>
        <v>0.59537699439735925</v>
      </c>
      <c r="L46" s="23">
        <f t="shared" si="3"/>
        <v>0.62995342781790531</v>
      </c>
      <c r="M46" s="4"/>
      <c r="N46">
        <v>80</v>
      </c>
      <c r="O46" t="s">
        <v>48</v>
      </c>
      <c r="P46">
        <v>81.32699199999999</v>
      </c>
      <c r="Q46">
        <v>81.590680000000006</v>
      </c>
      <c r="R46">
        <v>50.45333398896139</v>
      </c>
      <c r="S46">
        <v>0.61837128933061214</v>
      </c>
    </row>
    <row r="47" spans="1:19" ht="25.5" x14ac:dyDescent="0.25">
      <c r="A47" s="17"/>
      <c r="B47" s="18">
        <v>88</v>
      </c>
      <c r="C47" s="19" t="s">
        <v>53</v>
      </c>
      <c r="D47" s="20">
        <v>14.881080000000001</v>
      </c>
      <c r="E47" s="21">
        <v>15.925364999999999</v>
      </c>
      <c r="F47" s="21">
        <f t="shared" si="0"/>
        <v>7.370567934485555</v>
      </c>
      <c r="G47" s="21">
        <v>5.7035776344855549</v>
      </c>
      <c r="H47" s="21">
        <v>0.7378467700000001</v>
      </c>
      <c r="I47" s="21">
        <v>0.92914352999999994</v>
      </c>
      <c r="J47" s="22">
        <f t="shared" si="1"/>
        <v>0.35814423308260473</v>
      </c>
      <c r="K47" s="22">
        <f t="shared" si="2"/>
        <v>0.40447577838784576</v>
      </c>
      <c r="L47" s="23">
        <f t="shared" si="3"/>
        <v>0.46281940379297776</v>
      </c>
      <c r="M47" s="4"/>
      <c r="N47">
        <v>98</v>
      </c>
      <c r="O47" t="s">
        <v>62</v>
      </c>
      <c r="P47">
        <v>338.84630899999979</v>
      </c>
      <c r="Q47">
        <v>338.61579099999994</v>
      </c>
      <c r="R47">
        <v>205.09080693619657</v>
      </c>
      <c r="S47">
        <v>0.60567407778155447</v>
      </c>
    </row>
    <row r="48" spans="1:19" x14ac:dyDescent="0.25">
      <c r="A48" s="17"/>
      <c r="B48" s="18">
        <v>89</v>
      </c>
      <c r="C48" s="19" t="s">
        <v>54</v>
      </c>
      <c r="D48" s="20">
        <v>29.666166</v>
      </c>
      <c r="E48" s="21">
        <v>39.553651000000016</v>
      </c>
      <c r="F48" s="21">
        <f t="shared" si="0"/>
        <v>23.077646760174247</v>
      </c>
      <c r="G48" s="21">
        <v>16.551605820174245</v>
      </c>
      <c r="H48" s="21">
        <v>3.7797550800000002</v>
      </c>
      <c r="I48" s="21">
        <v>2.7462858600000013</v>
      </c>
      <c r="J48" s="22">
        <f t="shared" si="1"/>
        <v>0.41845962134252129</v>
      </c>
      <c r="K48" s="22">
        <f t="shared" si="2"/>
        <v>0.51401982841417693</v>
      </c>
      <c r="L48" s="23">
        <f t="shared" si="3"/>
        <v>0.58345174659538346</v>
      </c>
      <c r="M48" s="4"/>
      <c r="N48">
        <v>129</v>
      </c>
      <c r="O48" t="s">
        <v>89</v>
      </c>
      <c r="P48">
        <v>48.876339000000016</v>
      </c>
      <c r="Q48">
        <v>52.208456999999953</v>
      </c>
      <c r="R48">
        <v>31.176032998706685</v>
      </c>
      <c r="S48">
        <v>0.59714526707247284</v>
      </c>
    </row>
    <row r="49" spans="1:19" ht="25.5" x14ac:dyDescent="0.25">
      <c r="A49" s="17"/>
      <c r="B49" s="18">
        <v>90</v>
      </c>
      <c r="C49" s="19" t="s">
        <v>55</v>
      </c>
      <c r="D49" s="20">
        <v>13421.251097000053</v>
      </c>
      <c r="E49" s="21">
        <v>13855.23916600009</v>
      </c>
      <c r="F49" s="21">
        <f t="shared" si="0"/>
        <v>8957.0468149809731</v>
      </c>
      <c r="G49" s="21">
        <v>6748.8292250609766</v>
      </c>
      <c r="H49" s="21">
        <v>1096.7848042100006</v>
      </c>
      <c r="I49" s="21">
        <v>1111.4327857099956</v>
      </c>
      <c r="J49" s="22">
        <f t="shared" si="1"/>
        <v>0.48709583026341335</v>
      </c>
      <c r="K49" s="22">
        <f t="shared" si="2"/>
        <v>0.56625612414714821</v>
      </c>
      <c r="L49" s="23">
        <f t="shared" si="3"/>
        <v>0.64647363410088354</v>
      </c>
      <c r="M49" s="4"/>
      <c r="N49">
        <v>117</v>
      </c>
      <c r="O49" t="s">
        <v>77</v>
      </c>
      <c r="P49">
        <v>97.461444000000029</v>
      </c>
      <c r="Q49">
        <v>109.90422699999998</v>
      </c>
      <c r="R49">
        <v>65.022292891188457</v>
      </c>
      <c r="S49">
        <v>0.59162686155090716</v>
      </c>
    </row>
    <row r="50" spans="1:19" ht="38.25" x14ac:dyDescent="0.25">
      <c r="A50" s="17"/>
      <c r="B50" s="18">
        <v>91</v>
      </c>
      <c r="C50" s="19" t="s">
        <v>56</v>
      </c>
      <c r="D50" s="20">
        <v>669.03050599999881</v>
      </c>
      <c r="E50" s="21">
        <v>867.25551899999994</v>
      </c>
      <c r="F50" s="21">
        <f t="shared" si="0"/>
        <v>360.9215550230054</v>
      </c>
      <c r="G50" s="21">
        <v>257.6728500630054</v>
      </c>
      <c r="H50" s="21">
        <v>52.209137199999979</v>
      </c>
      <c r="I50" s="21">
        <v>51.039567760000004</v>
      </c>
      <c r="J50" s="22">
        <f t="shared" si="1"/>
        <v>0.29711295508400842</v>
      </c>
      <c r="K50" s="22">
        <f t="shared" si="2"/>
        <v>0.35731336437076672</v>
      </c>
      <c r="L50" s="23">
        <f t="shared" si="3"/>
        <v>0.41616518674815767</v>
      </c>
      <c r="M50" s="4"/>
      <c r="N50">
        <v>89</v>
      </c>
      <c r="O50" t="s">
        <v>54</v>
      </c>
      <c r="P50">
        <v>29.666166</v>
      </c>
      <c r="Q50">
        <v>39.553651000000016</v>
      </c>
      <c r="R50">
        <v>23.077646760174247</v>
      </c>
      <c r="S50">
        <v>0.58345174659538346</v>
      </c>
    </row>
    <row r="51" spans="1:19" x14ac:dyDescent="0.25">
      <c r="A51" s="17"/>
      <c r="B51" s="18">
        <v>93</v>
      </c>
      <c r="C51" s="19" t="s">
        <v>57</v>
      </c>
      <c r="D51" s="20">
        <v>56.778783000000004</v>
      </c>
      <c r="E51" s="21">
        <v>123.30175099999994</v>
      </c>
      <c r="F51" s="21">
        <f t="shared" si="0"/>
        <v>31.10741490231964</v>
      </c>
      <c r="G51" s="21">
        <v>21.738928742319636</v>
      </c>
      <c r="H51" s="21">
        <v>5.7411922100000004</v>
      </c>
      <c r="I51" s="21">
        <v>3.6272939500000003</v>
      </c>
      <c r="J51" s="22">
        <f t="shared" si="1"/>
        <v>0.17630673178614995</v>
      </c>
      <c r="K51" s="22">
        <f t="shared" si="2"/>
        <v>0.22286886219742047</v>
      </c>
      <c r="L51" s="23">
        <f t="shared" si="3"/>
        <v>0.25228688684493744</v>
      </c>
      <c r="M51" s="4"/>
      <c r="N51">
        <v>57</v>
      </c>
      <c r="O51" t="s">
        <v>34</v>
      </c>
      <c r="P51">
        <v>65.552451000000033</v>
      </c>
      <c r="Q51">
        <v>60.370751000000006</v>
      </c>
      <c r="R51">
        <v>34.582060008549938</v>
      </c>
      <c r="S51">
        <v>0.57282805722509456</v>
      </c>
    </row>
    <row r="52" spans="1:19" x14ac:dyDescent="0.25">
      <c r="A52" s="17"/>
      <c r="B52" s="18">
        <v>94</v>
      </c>
      <c r="C52" s="19" t="s">
        <v>58</v>
      </c>
      <c r="D52" s="20">
        <v>24.96089499999999</v>
      </c>
      <c r="E52" s="21">
        <v>26.659269000000005</v>
      </c>
      <c r="F52" s="21">
        <f t="shared" si="0"/>
        <v>14.22359899375753</v>
      </c>
      <c r="G52" s="21">
        <v>9.9837119837575301</v>
      </c>
      <c r="H52" s="21">
        <v>2.0495613800000001</v>
      </c>
      <c r="I52" s="21">
        <v>2.1903256300000007</v>
      </c>
      <c r="J52" s="22">
        <f t="shared" si="1"/>
        <v>0.37449308845480828</v>
      </c>
      <c r="K52" s="22">
        <f t="shared" si="2"/>
        <v>0.45137296764429391</v>
      </c>
      <c r="L52" s="23">
        <f t="shared" si="3"/>
        <v>0.53353297098121966</v>
      </c>
      <c r="M52" s="4"/>
      <c r="N52">
        <v>116</v>
      </c>
      <c r="O52" t="s">
        <v>76</v>
      </c>
      <c r="P52">
        <v>52.864781000000008</v>
      </c>
      <c r="Q52">
        <v>59.645478999999995</v>
      </c>
      <c r="R52">
        <v>34.054725889539718</v>
      </c>
      <c r="S52">
        <v>0.57095234140947582</v>
      </c>
    </row>
    <row r="53" spans="1:19" x14ac:dyDescent="0.25">
      <c r="A53" s="17"/>
      <c r="B53" s="18">
        <v>95</v>
      </c>
      <c r="C53" s="19" t="s">
        <v>59</v>
      </c>
      <c r="D53" s="20">
        <v>77.282775000000001</v>
      </c>
      <c r="E53" s="21">
        <v>116.48170299999998</v>
      </c>
      <c r="F53" s="21">
        <f t="shared" si="0"/>
        <v>49.608528217338474</v>
      </c>
      <c r="G53" s="21">
        <v>37.97398903733847</v>
      </c>
      <c r="H53" s="21">
        <v>6.0361182499999986</v>
      </c>
      <c r="I53" s="21">
        <v>5.5984209299999996</v>
      </c>
      <c r="J53" s="22">
        <f t="shared" si="1"/>
        <v>0.326008188919924</v>
      </c>
      <c r="K53" s="22">
        <f t="shared" si="2"/>
        <v>0.37782850141999108</v>
      </c>
      <c r="L53" s="23">
        <f t="shared" si="3"/>
        <v>0.42589116521878534</v>
      </c>
      <c r="M53" s="4"/>
      <c r="N53">
        <v>131</v>
      </c>
      <c r="O53" t="s">
        <v>91</v>
      </c>
      <c r="P53">
        <v>68.085462999999919</v>
      </c>
      <c r="Q53">
        <v>83.545569999999955</v>
      </c>
      <c r="R53">
        <v>47.621791948779141</v>
      </c>
      <c r="S53">
        <v>0.57000977967807465</v>
      </c>
    </row>
    <row r="54" spans="1:19" x14ac:dyDescent="0.25">
      <c r="A54" s="17"/>
      <c r="B54" s="18">
        <v>96</v>
      </c>
      <c r="C54" s="19" t="s">
        <v>60</v>
      </c>
      <c r="D54" s="20">
        <v>4.5754659999999996</v>
      </c>
      <c r="E54" s="21">
        <v>6.9082680000000005</v>
      </c>
      <c r="F54" s="21">
        <f t="shared" si="0"/>
        <v>3.0611975198693218</v>
      </c>
      <c r="G54" s="21">
        <v>2.1654218898693216</v>
      </c>
      <c r="H54" s="21">
        <v>0.30858944000000005</v>
      </c>
      <c r="I54" s="21">
        <v>0.58718618999999994</v>
      </c>
      <c r="J54" s="22">
        <f t="shared" si="1"/>
        <v>0.31345366014597603</v>
      </c>
      <c r="K54" s="22">
        <f t="shared" si="2"/>
        <v>0.35812324158085956</v>
      </c>
      <c r="L54" s="23">
        <f t="shared" si="3"/>
        <v>0.44312084011062131</v>
      </c>
      <c r="M54" s="4"/>
      <c r="N54" s="104">
        <v>41</v>
      </c>
      <c r="O54" s="104" t="s">
        <v>27</v>
      </c>
      <c r="P54" s="104">
        <v>35.326034999999997</v>
      </c>
      <c r="Q54" s="104">
        <v>41.364539000000008</v>
      </c>
      <c r="R54" s="104">
        <v>23.31641239071838</v>
      </c>
      <c r="S54" s="104">
        <v>0.56368118573056925</v>
      </c>
    </row>
    <row r="55" spans="1:19" x14ac:dyDescent="0.25">
      <c r="A55" s="17"/>
      <c r="B55" s="18">
        <v>97</v>
      </c>
      <c r="C55" s="19" t="s">
        <v>61</v>
      </c>
      <c r="D55" s="20">
        <v>755.4215640000001</v>
      </c>
      <c r="E55" s="21">
        <v>755.83115999999995</v>
      </c>
      <c r="F55" s="21">
        <f t="shared" si="0"/>
        <v>497.63948594294976</v>
      </c>
      <c r="G55" s="21">
        <v>370.49443615294973</v>
      </c>
      <c r="H55" s="21">
        <v>122.52093856000002</v>
      </c>
      <c r="I55" s="21">
        <v>4.6241112300000005</v>
      </c>
      <c r="J55" s="22">
        <f t="shared" si="1"/>
        <v>0.49018147935704287</v>
      </c>
      <c r="K55" s="22">
        <f t="shared" si="2"/>
        <v>0.65228241544440935</v>
      </c>
      <c r="L55" s="23">
        <f t="shared" si="3"/>
        <v>0.65840033102492068</v>
      </c>
      <c r="M55" s="4"/>
      <c r="N55">
        <v>114</v>
      </c>
      <c r="O55" t="s">
        <v>74</v>
      </c>
      <c r="P55">
        <v>31.071806000000002</v>
      </c>
      <c r="Q55">
        <v>31.071805999999999</v>
      </c>
      <c r="R55">
        <v>17.38854758555587</v>
      </c>
      <c r="S55">
        <v>0.55962461871562508</v>
      </c>
    </row>
    <row r="56" spans="1:19" x14ac:dyDescent="0.25">
      <c r="A56" s="17"/>
      <c r="B56" s="18">
        <v>98</v>
      </c>
      <c r="C56" s="19" t="s">
        <v>62</v>
      </c>
      <c r="D56" s="20">
        <v>338.84630899999979</v>
      </c>
      <c r="E56" s="21">
        <v>338.61579099999994</v>
      </c>
      <c r="F56" s="21">
        <f t="shared" si="0"/>
        <v>205.09080693619657</v>
      </c>
      <c r="G56" s="21">
        <v>142.58593602619658</v>
      </c>
      <c r="H56" s="21">
        <v>26.738063309999994</v>
      </c>
      <c r="I56" s="21">
        <v>35.766807599999993</v>
      </c>
      <c r="J56" s="22">
        <f t="shared" si="1"/>
        <v>0.42108472143343312</v>
      </c>
      <c r="K56" s="22">
        <f t="shared" si="2"/>
        <v>0.50004755784173283</v>
      </c>
      <c r="L56" s="23">
        <f t="shared" si="3"/>
        <v>0.60567407778155447</v>
      </c>
      <c r="M56" s="4"/>
      <c r="N56">
        <v>124</v>
      </c>
      <c r="O56" t="s">
        <v>84</v>
      </c>
      <c r="P56">
        <v>61.370684000000004</v>
      </c>
      <c r="Q56">
        <v>66.079698000000008</v>
      </c>
      <c r="R56">
        <v>36.369627391035692</v>
      </c>
      <c r="S56">
        <v>0.55039033911801005</v>
      </c>
    </row>
    <row r="57" spans="1:19" x14ac:dyDescent="0.25">
      <c r="A57" s="17"/>
      <c r="B57" s="18">
        <v>99</v>
      </c>
      <c r="C57" s="19" t="s">
        <v>63</v>
      </c>
      <c r="D57" s="20">
        <v>43.982809999999994</v>
      </c>
      <c r="E57" s="21">
        <v>59.615034000000037</v>
      </c>
      <c r="F57" s="21">
        <f t="shared" si="0"/>
        <v>41.826687794728798</v>
      </c>
      <c r="G57" s="21">
        <v>35.195454804728797</v>
      </c>
      <c r="H57" s="21">
        <v>3.3123931099999986</v>
      </c>
      <c r="I57" s="21">
        <v>3.3188398799999987</v>
      </c>
      <c r="J57" s="22">
        <f t="shared" si="1"/>
        <v>0.59037884310740774</v>
      </c>
      <c r="K57" s="22">
        <f t="shared" si="2"/>
        <v>0.64594189302531935</v>
      </c>
      <c r="L57" s="23">
        <f t="shared" si="3"/>
        <v>0.70161308294697566</v>
      </c>
      <c r="M57" s="4"/>
      <c r="N57">
        <v>113</v>
      </c>
      <c r="O57" t="s">
        <v>73</v>
      </c>
      <c r="P57">
        <v>529.31417999999985</v>
      </c>
      <c r="Q57">
        <v>605.82938700000011</v>
      </c>
      <c r="R57">
        <v>329.75575501935941</v>
      </c>
      <c r="S57">
        <v>0.54430465423982366</v>
      </c>
    </row>
    <row r="58" spans="1:19" ht="25.5" x14ac:dyDescent="0.25">
      <c r="A58" s="17"/>
      <c r="B58" s="18">
        <v>101</v>
      </c>
      <c r="C58" s="19" t="s">
        <v>64</v>
      </c>
      <c r="D58" s="20">
        <v>301.73030300000011</v>
      </c>
      <c r="E58" s="21">
        <v>469.62809299999952</v>
      </c>
      <c r="F58" s="21">
        <f t="shared" si="0"/>
        <v>241.6489624359711</v>
      </c>
      <c r="G58" s="21">
        <v>186.59634538597115</v>
      </c>
      <c r="H58" s="21">
        <v>25.538639769999961</v>
      </c>
      <c r="I58" s="21">
        <v>29.513977279999999</v>
      </c>
      <c r="J58" s="22">
        <f t="shared" si="1"/>
        <v>0.39732790300935283</v>
      </c>
      <c r="K58" s="22">
        <f t="shared" si="2"/>
        <v>0.45170846531102071</v>
      </c>
      <c r="L58" s="23">
        <f t="shared" si="3"/>
        <v>0.51455389070170332</v>
      </c>
      <c r="M58" s="4"/>
      <c r="N58">
        <v>60</v>
      </c>
      <c r="O58" t="s">
        <v>37</v>
      </c>
      <c r="P58">
        <v>6.7568009999999994</v>
      </c>
      <c r="Q58">
        <v>15.270525999999998</v>
      </c>
      <c r="R58">
        <v>8.3036854475523114</v>
      </c>
      <c r="S58">
        <v>0.54377206440382686</v>
      </c>
    </row>
    <row r="59" spans="1:19" x14ac:dyDescent="0.25">
      <c r="A59" s="17"/>
      <c r="B59" s="18">
        <v>103</v>
      </c>
      <c r="C59" s="19" t="s">
        <v>65</v>
      </c>
      <c r="D59" s="20">
        <v>65.063928000000018</v>
      </c>
      <c r="E59" s="21">
        <v>74.253530999999995</v>
      </c>
      <c r="F59" s="21">
        <f t="shared" si="0"/>
        <v>47.22678979652818</v>
      </c>
      <c r="G59" s="21">
        <v>37.088715676528182</v>
      </c>
      <c r="H59" s="21">
        <v>4.9512985700000005</v>
      </c>
      <c r="I59" s="21">
        <v>5.1867755499999975</v>
      </c>
      <c r="J59" s="22">
        <f t="shared" si="1"/>
        <v>0.49948756883397483</v>
      </c>
      <c r="K59" s="22">
        <f t="shared" si="2"/>
        <v>0.56616855360761476</v>
      </c>
      <c r="L59" s="23">
        <f t="shared" si="3"/>
        <v>0.63602079470844541</v>
      </c>
      <c r="M59" s="4"/>
      <c r="N59">
        <v>61</v>
      </c>
      <c r="O59" t="s">
        <v>38</v>
      </c>
      <c r="P59">
        <v>8533.6599670000305</v>
      </c>
      <c r="Q59">
        <v>10523.000040000034</v>
      </c>
      <c r="R59">
        <v>5676.7973881071593</v>
      </c>
      <c r="S59">
        <v>0.53946568150988439</v>
      </c>
    </row>
    <row r="60" spans="1:19" ht="25.5" x14ac:dyDescent="0.25">
      <c r="A60" s="17"/>
      <c r="B60" s="18">
        <v>104</v>
      </c>
      <c r="C60" s="19" t="s">
        <v>66</v>
      </c>
      <c r="D60" s="20">
        <v>221.20338099999998</v>
      </c>
      <c r="E60" s="21">
        <v>269.20154700000001</v>
      </c>
      <c r="F60" s="21">
        <f t="shared" si="0"/>
        <v>179.23627351917986</v>
      </c>
      <c r="G60" s="21">
        <v>131.44055086917984</v>
      </c>
      <c r="H60" s="21">
        <v>18.073593219999999</v>
      </c>
      <c r="I60" s="21">
        <v>29.722129430000038</v>
      </c>
      <c r="J60" s="22">
        <f t="shared" si="1"/>
        <v>0.48826075605419844</v>
      </c>
      <c r="K60" s="22">
        <f t="shared" si="2"/>
        <v>0.55539853227210401</v>
      </c>
      <c r="L60" s="23">
        <f t="shared" si="3"/>
        <v>0.66580699671528953</v>
      </c>
      <c r="M60" s="4"/>
      <c r="N60">
        <v>42</v>
      </c>
      <c r="O60" t="s">
        <v>28</v>
      </c>
      <c r="P60">
        <v>1173.7837239999942</v>
      </c>
      <c r="Q60">
        <v>1938.7081130000006</v>
      </c>
      <c r="R60">
        <v>1041.2339585368061</v>
      </c>
      <c r="S60">
        <v>0.53707618571089444</v>
      </c>
    </row>
    <row r="61" spans="1:19" ht="25.5" x14ac:dyDescent="0.25">
      <c r="A61" s="17"/>
      <c r="B61" s="18">
        <v>106</v>
      </c>
      <c r="C61" s="19" t="s">
        <v>67</v>
      </c>
      <c r="D61" s="20">
        <v>121.23649900000004</v>
      </c>
      <c r="E61" s="21">
        <v>127.72232200000008</v>
      </c>
      <c r="F61" s="21">
        <f t="shared" si="0"/>
        <v>86.775034134189724</v>
      </c>
      <c r="G61" s="21">
        <v>63.130140724189715</v>
      </c>
      <c r="H61" s="21">
        <v>14.594919990000008</v>
      </c>
      <c r="I61" s="21">
        <v>9.0499734199999988</v>
      </c>
      <c r="J61" s="22">
        <f t="shared" si="1"/>
        <v>0.49427648774025323</v>
      </c>
      <c r="K61" s="22">
        <f t="shared" si="2"/>
        <v>0.60854719439088867</v>
      </c>
      <c r="L61" s="23">
        <f t="shared" si="3"/>
        <v>0.6794038252310326</v>
      </c>
      <c r="M61" s="4"/>
      <c r="N61">
        <v>34</v>
      </c>
      <c r="O61" t="s">
        <v>22</v>
      </c>
      <c r="P61">
        <v>40.579332999999991</v>
      </c>
      <c r="Q61">
        <v>65.336283999999992</v>
      </c>
      <c r="R61">
        <v>34.966779247263602</v>
      </c>
      <c r="S61">
        <v>0.53518163425492038</v>
      </c>
    </row>
    <row r="62" spans="1:19" ht="25.5" x14ac:dyDescent="0.25">
      <c r="A62" s="17"/>
      <c r="B62" s="18">
        <v>107</v>
      </c>
      <c r="C62" s="19" t="s">
        <v>68</v>
      </c>
      <c r="D62" s="20">
        <v>109.09925599999997</v>
      </c>
      <c r="E62" s="21">
        <v>118.99075899999997</v>
      </c>
      <c r="F62" s="21">
        <f t="shared" si="0"/>
        <v>84.006313470866317</v>
      </c>
      <c r="G62" s="21">
        <v>61.191172600866317</v>
      </c>
      <c r="H62" s="21">
        <v>13.506781290000003</v>
      </c>
      <c r="I62" s="21">
        <v>9.3083595799999994</v>
      </c>
      <c r="J62" s="22">
        <f t="shared" si="1"/>
        <v>0.51425146889655804</v>
      </c>
      <c r="K62" s="22">
        <f t="shared" si="2"/>
        <v>0.62776264744110366</v>
      </c>
      <c r="L62" s="23">
        <f t="shared" si="3"/>
        <v>0.70599023131591543</v>
      </c>
      <c r="M62" s="4"/>
      <c r="N62">
        <v>48</v>
      </c>
      <c r="O62" t="s">
        <v>31</v>
      </c>
      <c r="P62">
        <v>51.121884999999999</v>
      </c>
      <c r="Q62">
        <v>67.718769000000009</v>
      </c>
      <c r="R62">
        <v>36.178573640873672</v>
      </c>
      <c r="S62">
        <v>0.53424736118392324</v>
      </c>
    </row>
    <row r="63" spans="1:19" x14ac:dyDescent="0.25">
      <c r="A63" s="17"/>
      <c r="B63" s="18">
        <v>108</v>
      </c>
      <c r="C63" s="19" t="s">
        <v>69</v>
      </c>
      <c r="D63" s="20">
        <v>872.67892599999914</v>
      </c>
      <c r="E63" s="21">
        <v>1672.0071930000042</v>
      </c>
      <c r="F63" s="21">
        <f t="shared" si="0"/>
        <v>528.50459261766264</v>
      </c>
      <c r="G63" s="21">
        <v>384.32396717766261</v>
      </c>
      <c r="H63" s="21">
        <v>59.480042460000035</v>
      </c>
      <c r="I63" s="21">
        <v>84.700582979999936</v>
      </c>
      <c r="J63" s="22">
        <f t="shared" si="1"/>
        <v>0.22985784318791602</v>
      </c>
      <c r="K63" s="22">
        <f t="shared" si="2"/>
        <v>0.26543187822138847</v>
      </c>
      <c r="L63" s="23">
        <f t="shared" si="3"/>
        <v>0.31608990369795692</v>
      </c>
      <c r="M63" s="4"/>
      <c r="N63">
        <v>94</v>
      </c>
      <c r="O63" t="s">
        <v>58</v>
      </c>
      <c r="P63">
        <v>24.96089499999999</v>
      </c>
      <c r="Q63">
        <v>26.659269000000005</v>
      </c>
      <c r="R63">
        <v>14.22359899375753</v>
      </c>
      <c r="S63">
        <v>0.53353297098121966</v>
      </c>
    </row>
    <row r="64" spans="1:19" x14ac:dyDescent="0.25">
      <c r="A64" s="17"/>
      <c r="B64" s="18">
        <v>109</v>
      </c>
      <c r="C64" s="19" t="s">
        <v>70</v>
      </c>
      <c r="D64" s="20">
        <v>746.03897899999981</v>
      </c>
      <c r="E64" s="21">
        <v>280.51294599999943</v>
      </c>
      <c r="F64" s="21">
        <f t="shared" si="0"/>
        <v>180.20687949127495</v>
      </c>
      <c r="G64" s="21">
        <v>119.70341101127492</v>
      </c>
      <c r="H64" s="21">
        <v>5.7869004799999999</v>
      </c>
      <c r="I64" s="21">
        <v>54.716568000000038</v>
      </c>
      <c r="J64" s="22">
        <f t="shared" si="1"/>
        <v>0.42673043336572125</v>
      </c>
      <c r="K64" s="22">
        <f t="shared" si="2"/>
        <v>0.4473601424843871</v>
      </c>
      <c r="L64" s="23">
        <f t="shared" si="3"/>
        <v>0.64241911847902844</v>
      </c>
      <c r="M64" s="4"/>
      <c r="N64">
        <v>73</v>
      </c>
      <c r="O64" t="s">
        <v>45</v>
      </c>
      <c r="P64">
        <v>63.919643999999991</v>
      </c>
      <c r="Q64">
        <v>170.91613299999969</v>
      </c>
      <c r="R64">
        <v>88.772843735994684</v>
      </c>
      <c r="S64">
        <v>0.51939417407714716</v>
      </c>
    </row>
    <row r="65" spans="1:19" x14ac:dyDescent="0.25">
      <c r="A65" s="17"/>
      <c r="B65" s="18">
        <v>110</v>
      </c>
      <c r="C65" s="19" t="s">
        <v>71</v>
      </c>
      <c r="D65" s="20">
        <v>18.745370000000001</v>
      </c>
      <c r="E65" s="21">
        <v>20.012686000000002</v>
      </c>
      <c r="F65" s="21">
        <f t="shared" si="0"/>
        <v>4.5514428327686316</v>
      </c>
      <c r="G65" s="21">
        <v>3.904856172768632</v>
      </c>
      <c r="H65" s="21">
        <v>0.37243873999999993</v>
      </c>
      <c r="I65" s="21">
        <v>0.27414791999999999</v>
      </c>
      <c r="J65" s="22">
        <f t="shared" si="1"/>
        <v>0.19511904462842378</v>
      </c>
      <c r="K65" s="22">
        <f t="shared" si="2"/>
        <v>0.21372917722132007</v>
      </c>
      <c r="L65" s="23">
        <f t="shared" si="3"/>
        <v>0.22742788413152693</v>
      </c>
      <c r="M65" s="4"/>
      <c r="N65">
        <v>101</v>
      </c>
      <c r="O65" t="s">
        <v>64</v>
      </c>
      <c r="P65">
        <v>301.73030300000011</v>
      </c>
      <c r="Q65">
        <v>469.62809299999952</v>
      </c>
      <c r="R65">
        <v>241.6489624359711</v>
      </c>
      <c r="S65">
        <v>0.51455389070170332</v>
      </c>
    </row>
    <row r="66" spans="1:19" x14ac:dyDescent="0.25">
      <c r="A66" s="17"/>
      <c r="B66" s="18">
        <v>111</v>
      </c>
      <c r="C66" s="19" t="s">
        <v>72</v>
      </c>
      <c r="D66" s="20">
        <v>313.662623</v>
      </c>
      <c r="E66" s="21">
        <v>335.56858800000003</v>
      </c>
      <c r="F66" s="21">
        <f t="shared" si="0"/>
        <v>241.46769815304552</v>
      </c>
      <c r="G66" s="21">
        <v>195.66049926304549</v>
      </c>
      <c r="H66" s="21">
        <v>6.6051180099999982</v>
      </c>
      <c r="I66" s="21">
        <v>39.202080880000011</v>
      </c>
      <c r="J66" s="22">
        <f t="shared" si="1"/>
        <v>0.58307155752923301</v>
      </c>
      <c r="K66" s="22">
        <f t="shared" si="2"/>
        <v>0.60275491957860339</v>
      </c>
      <c r="L66" s="23">
        <f t="shared" si="3"/>
        <v>0.71957777571554316</v>
      </c>
      <c r="M66" s="4"/>
      <c r="N66">
        <v>35</v>
      </c>
      <c r="O66" t="s">
        <v>23</v>
      </c>
      <c r="P66">
        <v>234.73624099999992</v>
      </c>
      <c r="Q66">
        <v>285.19872599999991</v>
      </c>
      <c r="R66">
        <v>142.9307276013505</v>
      </c>
      <c r="S66">
        <v>0.50116187265629841</v>
      </c>
    </row>
    <row r="67" spans="1:19" ht="25.5" x14ac:dyDescent="0.25">
      <c r="A67" s="17"/>
      <c r="B67" s="18">
        <v>113</v>
      </c>
      <c r="C67" s="19" t="s">
        <v>73</v>
      </c>
      <c r="D67" s="20">
        <v>529.31417999999985</v>
      </c>
      <c r="E67" s="21">
        <v>605.82938700000011</v>
      </c>
      <c r="F67" s="21">
        <f t="shared" si="0"/>
        <v>329.75575501935941</v>
      </c>
      <c r="G67" s="21">
        <v>257.0193843193594</v>
      </c>
      <c r="H67" s="21">
        <v>35.508457929999992</v>
      </c>
      <c r="I67" s="21">
        <v>37.227912769999996</v>
      </c>
      <c r="J67" s="22">
        <f t="shared" si="1"/>
        <v>0.42424383800873522</v>
      </c>
      <c r="K67" s="22">
        <f t="shared" si="2"/>
        <v>0.48285515448156918</v>
      </c>
      <c r="L67" s="23">
        <f t="shared" si="3"/>
        <v>0.54430465423982366</v>
      </c>
      <c r="M67" s="4"/>
      <c r="N67">
        <v>66</v>
      </c>
      <c r="O67" t="s">
        <v>41</v>
      </c>
      <c r="P67">
        <v>2199.1120099999957</v>
      </c>
      <c r="Q67">
        <v>2673.3625300000044</v>
      </c>
      <c r="R67">
        <v>1331.6264757143549</v>
      </c>
      <c r="S67">
        <v>0.49810920171547129</v>
      </c>
    </row>
    <row r="68" spans="1:19" x14ac:dyDescent="0.25">
      <c r="A68" s="17"/>
      <c r="B68" s="18">
        <v>114</v>
      </c>
      <c r="C68" s="19" t="s">
        <v>74</v>
      </c>
      <c r="D68" s="20">
        <v>31.071806000000002</v>
      </c>
      <c r="E68" s="21">
        <v>31.071805999999999</v>
      </c>
      <c r="F68" s="21">
        <f t="shared" si="0"/>
        <v>17.38854758555587</v>
      </c>
      <c r="G68" s="21">
        <v>13.231190755555872</v>
      </c>
      <c r="H68" s="21">
        <v>1.9232096999999999</v>
      </c>
      <c r="I68" s="21">
        <v>2.2341471299999998</v>
      </c>
      <c r="J68" s="22">
        <f t="shared" si="1"/>
        <v>0.42582625405024327</v>
      </c>
      <c r="K68" s="22">
        <f t="shared" si="2"/>
        <v>0.48772190633386009</v>
      </c>
      <c r="L68" s="23">
        <f t="shared" si="3"/>
        <v>0.55962461871562508</v>
      </c>
      <c r="M68" s="4"/>
      <c r="N68">
        <v>123</v>
      </c>
      <c r="O68" t="s">
        <v>83</v>
      </c>
      <c r="P68">
        <v>804.68669000000045</v>
      </c>
      <c r="Q68">
        <v>857.15123099999971</v>
      </c>
      <c r="R68">
        <v>407.03162960288023</v>
      </c>
      <c r="S68">
        <v>0.47486559533726014</v>
      </c>
    </row>
    <row r="69" spans="1:19" x14ac:dyDescent="0.25">
      <c r="A69" s="17"/>
      <c r="B69" s="18">
        <v>115</v>
      </c>
      <c r="C69" s="19" t="s">
        <v>75</v>
      </c>
      <c r="D69" s="20">
        <v>1427.6091100000006</v>
      </c>
      <c r="E69" s="21">
        <v>1429.4428200000007</v>
      </c>
      <c r="F69" s="21">
        <f t="shared" si="0"/>
        <v>670.91262504404233</v>
      </c>
      <c r="G69" s="21">
        <v>372.65707479404227</v>
      </c>
      <c r="H69" s="21">
        <v>152.34810011999997</v>
      </c>
      <c r="I69" s="21">
        <v>145.90745013000003</v>
      </c>
      <c r="J69" s="22">
        <f t="shared" si="1"/>
        <v>0.26070093156579854</v>
      </c>
      <c r="K69" s="22">
        <f t="shared" si="2"/>
        <v>0.36727959143832145</v>
      </c>
      <c r="L69" s="23">
        <f t="shared" si="3"/>
        <v>0.4693525446817397</v>
      </c>
      <c r="M69" s="4"/>
      <c r="N69">
        <v>127</v>
      </c>
      <c r="O69" t="s">
        <v>87</v>
      </c>
      <c r="P69">
        <v>310.36976899999991</v>
      </c>
      <c r="Q69">
        <v>370.35008699999969</v>
      </c>
      <c r="R69">
        <v>174.23589813360908</v>
      </c>
      <c r="S69">
        <v>0.47046268989700341</v>
      </c>
    </row>
    <row r="70" spans="1:19" ht="25.5" x14ac:dyDescent="0.25">
      <c r="A70" s="17"/>
      <c r="B70" s="18">
        <v>116</v>
      </c>
      <c r="C70" s="19" t="s">
        <v>76</v>
      </c>
      <c r="D70" s="20">
        <v>52.864781000000008</v>
      </c>
      <c r="E70" s="21">
        <v>59.645478999999995</v>
      </c>
      <c r="F70" s="21">
        <f t="shared" si="0"/>
        <v>34.054725889539718</v>
      </c>
      <c r="G70" s="21">
        <v>24.211020239539721</v>
      </c>
      <c r="H70" s="21">
        <v>5.2781111000000012</v>
      </c>
      <c r="I70" s="21">
        <v>4.5655945499999993</v>
      </c>
      <c r="J70" s="22">
        <f t="shared" si="1"/>
        <v>0.4059154297266977</v>
      </c>
      <c r="K70" s="22">
        <f t="shared" si="2"/>
        <v>0.49440681563710343</v>
      </c>
      <c r="L70" s="23">
        <f t="shared" si="3"/>
        <v>0.57095234140947582</v>
      </c>
      <c r="M70" s="4"/>
      <c r="N70">
        <v>68</v>
      </c>
      <c r="O70" t="s">
        <v>43</v>
      </c>
      <c r="P70">
        <v>1028.4349519999942</v>
      </c>
      <c r="Q70">
        <v>2381.3207170000096</v>
      </c>
      <c r="R70">
        <v>1118.9349686106011</v>
      </c>
      <c r="S70">
        <v>0.46987999584543011</v>
      </c>
    </row>
    <row r="71" spans="1:19" ht="25.5" x14ac:dyDescent="0.25">
      <c r="A71" s="17"/>
      <c r="B71" s="18">
        <v>117</v>
      </c>
      <c r="C71" s="19" t="s">
        <v>77</v>
      </c>
      <c r="D71" s="20">
        <v>97.461444000000029</v>
      </c>
      <c r="E71" s="21">
        <v>109.90422699999998</v>
      </c>
      <c r="F71" s="21">
        <f t="shared" ref="F71:F91" si="4">SUM(G71,H71,I71)</f>
        <v>65.022292891188457</v>
      </c>
      <c r="G71" s="21">
        <v>48.623642431188451</v>
      </c>
      <c r="H71" s="21">
        <v>7.9423175600000011</v>
      </c>
      <c r="I71" s="21">
        <v>8.4563329000000031</v>
      </c>
      <c r="J71" s="22">
        <f t="shared" ref="J71:J91" si="5">IFERROR(G71/E71,0)</f>
        <v>0.4424183105458579</v>
      </c>
      <c r="K71" s="22">
        <f t="shared" ref="K71:K91" si="6">IFERROR(SUM(G71,H71)/E71,0)</f>
        <v>0.51468411666448877</v>
      </c>
      <c r="L71" s="23">
        <f t="shared" ref="L71:L91" si="7">IFERROR(SUM(G71,H71,I71)/E71,0)</f>
        <v>0.59162686155090716</v>
      </c>
      <c r="M71" s="4"/>
      <c r="N71">
        <v>115</v>
      </c>
      <c r="O71" t="s">
        <v>75</v>
      </c>
      <c r="P71">
        <v>1427.6091100000006</v>
      </c>
      <c r="Q71">
        <v>1429.4428200000007</v>
      </c>
      <c r="R71">
        <v>670.91262504404233</v>
      </c>
      <c r="S71">
        <v>0.4693525446817397</v>
      </c>
    </row>
    <row r="72" spans="1:19" ht="25.5" x14ac:dyDescent="0.25">
      <c r="A72" s="17"/>
      <c r="B72" s="18">
        <v>118</v>
      </c>
      <c r="C72" s="19" t="s">
        <v>78</v>
      </c>
      <c r="D72" s="20">
        <v>113.06682300000006</v>
      </c>
      <c r="E72" s="21">
        <v>124.43483699999996</v>
      </c>
      <c r="F72" s="21">
        <f t="shared" si="4"/>
        <v>99.884030389454068</v>
      </c>
      <c r="G72" s="21">
        <v>74.642163149454063</v>
      </c>
      <c r="H72" s="21">
        <v>10.397267489999999</v>
      </c>
      <c r="I72" s="21">
        <v>14.844599749999997</v>
      </c>
      <c r="J72" s="22">
        <f t="shared" si="5"/>
        <v>0.59984940671762277</v>
      </c>
      <c r="K72" s="22">
        <f t="shared" si="6"/>
        <v>0.68340532836036982</v>
      </c>
      <c r="L72" s="23">
        <f t="shared" si="7"/>
        <v>0.80270150062119738</v>
      </c>
      <c r="M72" s="4"/>
      <c r="N72">
        <v>130</v>
      </c>
      <c r="O72" t="s">
        <v>90</v>
      </c>
      <c r="P72">
        <v>68.916943000000018</v>
      </c>
      <c r="Q72">
        <v>103.34161299999995</v>
      </c>
      <c r="R72">
        <v>48.092222978897659</v>
      </c>
      <c r="S72">
        <v>0.46537132122079111</v>
      </c>
    </row>
    <row r="73" spans="1:19" x14ac:dyDescent="0.25">
      <c r="A73" s="17"/>
      <c r="B73" s="18">
        <v>119</v>
      </c>
      <c r="C73" s="19" t="s">
        <v>79</v>
      </c>
      <c r="D73" s="20">
        <v>2.8535940000000002</v>
      </c>
      <c r="E73" s="21">
        <v>10.058989000000002</v>
      </c>
      <c r="F73" s="21">
        <f t="shared" si="4"/>
        <v>8.0770996770100965</v>
      </c>
      <c r="G73" s="21">
        <v>6.2607060370100953</v>
      </c>
      <c r="H73" s="21">
        <v>0.80950988000000001</v>
      </c>
      <c r="I73" s="21">
        <v>1.00688376</v>
      </c>
      <c r="J73" s="22">
        <f t="shared" si="5"/>
        <v>0.62239913345268538</v>
      </c>
      <c r="K73" s="22">
        <f t="shared" si="6"/>
        <v>0.70287540000392623</v>
      </c>
      <c r="L73" s="23">
        <f t="shared" si="7"/>
        <v>0.80297330845178327</v>
      </c>
      <c r="M73" s="4"/>
      <c r="N73">
        <v>32</v>
      </c>
      <c r="O73" t="s">
        <v>21</v>
      </c>
      <c r="P73">
        <v>441.92581300000006</v>
      </c>
      <c r="Q73">
        <v>491.47017600000009</v>
      </c>
      <c r="R73">
        <v>228.03460778731613</v>
      </c>
      <c r="S73">
        <v>0.46398463004053392</v>
      </c>
    </row>
    <row r="74" spans="1:19" x14ac:dyDescent="0.25">
      <c r="A74" s="17"/>
      <c r="B74" s="18">
        <v>120</v>
      </c>
      <c r="C74" s="19" t="s">
        <v>80</v>
      </c>
      <c r="D74" s="20">
        <v>6.27</v>
      </c>
      <c r="E74" s="21">
        <v>7.0145</v>
      </c>
      <c r="F74" s="21">
        <f t="shared" si="4"/>
        <v>0.69920860356637693</v>
      </c>
      <c r="G74" s="21">
        <v>0.56192033356637694</v>
      </c>
      <c r="H74" s="21">
        <v>6.688674E-2</v>
      </c>
      <c r="I74" s="21">
        <v>7.0401530000000004E-2</v>
      </c>
      <c r="J74" s="22">
        <f t="shared" si="5"/>
        <v>8.0108394549344486E-2</v>
      </c>
      <c r="K74" s="22">
        <f t="shared" si="6"/>
        <v>8.9643891020939045E-2</v>
      </c>
      <c r="L74" s="23">
        <f t="shared" si="7"/>
        <v>9.9680462408778522E-2</v>
      </c>
      <c r="M74" s="4"/>
      <c r="N74">
        <v>88</v>
      </c>
      <c r="O74" t="s">
        <v>53</v>
      </c>
      <c r="P74">
        <v>14.881080000000001</v>
      </c>
      <c r="Q74">
        <v>15.925364999999999</v>
      </c>
      <c r="R74">
        <v>7.370567934485555</v>
      </c>
      <c r="S74">
        <v>0.46281940379297776</v>
      </c>
    </row>
    <row r="75" spans="1:19" ht="25.5" x14ac:dyDescent="0.25">
      <c r="A75" s="17"/>
      <c r="B75" s="18">
        <v>121</v>
      </c>
      <c r="C75" s="19" t="s">
        <v>81</v>
      </c>
      <c r="D75" s="20">
        <v>363.91546999999991</v>
      </c>
      <c r="E75" s="21">
        <v>518.49445800000058</v>
      </c>
      <c r="F75" s="21">
        <f t="shared" si="4"/>
        <v>438.52668673078398</v>
      </c>
      <c r="G75" s="21">
        <v>331.11428656078385</v>
      </c>
      <c r="H75" s="21">
        <v>33.092325820000042</v>
      </c>
      <c r="I75" s="21">
        <v>74.32007435000007</v>
      </c>
      <c r="J75" s="22">
        <f t="shared" si="5"/>
        <v>0.63860718557725349</v>
      </c>
      <c r="K75" s="22">
        <f t="shared" si="6"/>
        <v>0.70243106124151378</v>
      </c>
      <c r="L75" s="23">
        <f t="shared" si="7"/>
        <v>0.84576928444389177</v>
      </c>
      <c r="M75" s="4"/>
      <c r="N75">
        <v>51</v>
      </c>
      <c r="O75" t="s">
        <v>33</v>
      </c>
      <c r="P75">
        <v>33.741000999999997</v>
      </c>
      <c r="Q75">
        <v>41.404363000000018</v>
      </c>
      <c r="R75">
        <v>18.772052673570432</v>
      </c>
      <c r="S75">
        <v>0.45338344351706183</v>
      </c>
    </row>
    <row r="76" spans="1:19" ht="25.5" x14ac:dyDescent="0.25">
      <c r="A76" s="17"/>
      <c r="B76" s="18">
        <v>122</v>
      </c>
      <c r="C76" s="19" t="s">
        <v>82</v>
      </c>
      <c r="D76" s="20">
        <v>612.89329000000009</v>
      </c>
      <c r="E76" s="21">
        <v>604.97618299999999</v>
      </c>
      <c r="F76" s="21">
        <f t="shared" si="4"/>
        <v>443.93763185340492</v>
      </c>
      <c r="G76" s="21">
        <v>306.21049333340488</v>
      </c>
      <c r="H76" s="21">
        <v>74.171506780000001</v>
      </c>
      <c r="I76" s="21">
        <v>63.555631739999995</v>
      </c>
      <c r="J76" s="22">
        <f t="shared" si="5"/>
        <v>0.50615297252686209</v>
      </c>
      <c r="K76" s="22">
        <f t="shared" si="6"/>
        <v>0.62875533087457913</v>
      </c>
      <c r="L76" s="23">
        <f t="shared" si="7"/>
        <v>0.73381009753470727</v>
      </c>
      <c r="M76" s="4"/>
      <c r="N76">
        <v>82</v>
      </c>
      <c r="O76" t="s">
        <v>49</v>
      </c>
      <c r="P76">
        <v>1755.3916849999996</v>
      </c>
      <c r="Q76">
        <v>2061.8322649999982</v>
      </c>
      <c r="R76">
        <v>921.1269739008444</v>
      </c>
      <c r="S76">
        <v>0.44675165363213737</v>
      </c>
    </row>
    <row r="77" spans="1:19" ht="25.5" x14ac:dyDescent="0.25">
      <c r="A77" s="17"/>
      <c r="B77" s="18">
        <v>123</v>
      </c>
      <c r="C77" s="19" t="s">
        <v>83</v>
      </c>
      <c r="D77" s="20">
        <v>804.68669000000045</v>
      </c>
      <c r="E77" s="21">
        <v>857.15123099999971</v>
      </c>
      <c r="F77" s="21">
        <f t="shared" si="4"/>
        <v>407.03162960288023</v>
      </c>
      <c r="G77" s="21">
        <v>309.66872114288026</v>
      </c>
      <c r="H77" s="21">
        <v>48.077787680000014</v>
      </c>
      <c r="I77" s="21">
        <v>49.285120779999971</v>
      </c>
      <c r="J77" s="22">
        <f t="shared" si="5"/>
        <v>0.36127664517450875</v>
      </c>
      <c r="K77" s="22">
        <f t="shared" si="6"/>
        <v>0.41736684949459102</v>
      </c>
      <c r="L77" s="23">
        <f t="shared" si="7"/>
        <v>0.47486559533726014</v>
      </c>
      <c r="M77" s="4"/>
      <c r="N77">
        <v>96</v>
      </c>
      <c r="O77" t="s">
        <v>60</v>
      </c>
      <c r="P77">
        <v>4.5754659999999996</v>
      </c>
      <c r="Q77">
        <v>6.9082680000000005</v>
      </c>
      <c r="R77">
        <v>3.0611975198693218</v>
      </c>
      <c r="S77">
        <v>0.44312084011062131</v>
      </c>
    </row>
    <row r="78" spans="1:19" ht="25.5" x14ac:dyDescent="0.25">
      <c r="A78" s="17"/>
      <c r="B78" s="18">
        <v>124</v>
      </c>
      <c r="C78" s="19" t="s">
        <v>84</v>
      </c>
      <c r="D78" s="20">
        <v>61.370684000000004</v>
      </c>
      <c r="E78" s="21">
        <v>66.079698000000008</v>
      </c>
      <c r="F78" s="21">
        <f t="shared" si="4"/>
        <v>36.369627391035692</v>
      </c>
      <c r="G78" s="21">
        <v>27.628433131035685</v>
      </c>
      <c r="H78" s="21">
        <v>4.6218551800000007</v>
      </c>
      <c r="I78" s="21">
        <v>4.1193390800000005</v>
      </c>
      <c r="J78" s="22">
        <f t="shared" si="5"/>
        <v>0.4181077390976527</v>
      </c>
      <c r="K78" s="22">
        <f t="shared" si="6"/>
        <v>0.48805138775052642</v>
      </c>
      <c r="L78" s="23">
        <f t="shared" si="7"/>
        <v>0.55039033911801005</v>
      </c>
      <c r="M78" s="4"/>
      <c r="N78">
        <v>95</v>
      </c>
      <c r="O78" t="s">
        <v>59</v>
      </c>
      <c r="P78">
        <v>77.282775000000001</v>
      </c>
      <c r="Q78">
        <v>116.48170299999998</v>
      </c>
      <c r="R78">
        <v>49.608528217338474</v>
      </c>
      <c r="S78">
        <v>0.42589116521878534</v>
      </c>
    </row>
    <row r="79" spans="1:19" ht="25.5" x14ac:dyDescent="0.25">
      <c r="A79" s="17"/>
      <c r="B79" s="18">
        <v>125</v>
      </c>
      <c r="C79" s="19" t="s">
        <v>85</v>
      </c>
      <c r="D79" s="20">
        <v>147.55197099999998</v>
      </c>
      <c r="E79" s="21">
        <v>162.50910199999996</v>
      </c>
      <c r="F79" s="21">
        <f t="shared" si="4"/>
        <v>62.28546795201828</v>
      </c>
      <c r="G79" s="21">
        <v>46.456377892018281</v>
      </c>
      <c r="H79" s="21">
        <v>7.2516798799999984</v>
      </c>
      <c r="I79" s="21">
        <v>8.5774101800000029</v>
      </c>
      <c r="J79" s="22">
        <f t="shared" si="5"/>
        <v>0.28586939020817614</v>
      </c>
      <c r="K79" s="22">
        <f t="shared" si="6"/>
        <v>0.330492613096947</v>
      </c>
      <c r="L79" s="23">
        <f t="shared" si="7"/>
        <v>0.38327371935153698</v>
      </c>
      <c r="M79" s="4"/>
      <c r="N79">
        <v>91</v>
      </c>
      <c r="O79" t="s">
        <v>56</v>
      </c>
      <c r="P79">
        <v>669.03050599999881</v>
      </c>
      <c r="Q79">
        <v>867.25551899999994</v>
      </c>
      <c r="R79">
        <v>360.9215550230054</v>
      </c>
      <c r="S79">
        <v>0.41616518674815767</v>
      </c>
    </row>
    <row r="80" spans="1:19" ht="25.5" x14ac:dyDescent="0.25">
      <c r="A80" s="17"/>
      <c r="B80" s="18">
        <v>126</v>
      </c>
      <c r="C80" s="19" t="s">
        <v>86</v>
      </c>
      <c r="D80" s="20">
        <v>8.6192349999999998</v>
      </c>
      <c r="E80" s="21">
        <v>7.6567149999999984</v>
      </c>
      <c r="F80" s="21">
        <f t="shared" si="4"/>
        <v>3.1747991317325583</v>
      </c>
      <c r="G80" s="21">
        <v>2.4054730717325583</v>
      </c>
      <c r="H80" s="21">
        <v>0.37650742999999998</v>
      </c>
      <c r="I80" s="21">
        <v>0.39281863000000006</v>
      </c>
      <c r="J80" s="22">
        <f t="shared" si="5"/>
        <v>0.31416515721592864</v>
      </c>
      <c r="K80" s="22">
        <f t="shared" si="6"/>
        <v>0.36333865133187787</v>
      </c>
      <c r="L80" s="23">
        <f t="shared" si="7"/>
        <v>0.41464245851289477</v>
      </c>
      <c r="M80" s="4"/>
      <c r="N80">
        <v>126</v>
      </c>
      <c r="O80" t="s">
        <v>86</v>
      </c>
      <c r="P80">
        <v>8.6192349999999998</v>
      </c>
      <c r="Q80">
        <v>7.6567149999999984</v>
      </c>
      <c r="R80">
        <v>3.1747991317325583</v>
      </c>
      <c r="S80">
        <v>0.41464245851289477</v>
      </c>
    </row>
    <row r="81" spans="1:19" x14ac:dyDescent="0.25">
      <c r="A81" s="17"/>
      <c r="B81" s="18">
        <v>127</v>
      </c>
      <c r="C81" s="19" t="s">
        <v>87</v>
      </c>
      <c r="D81" s="20">
        <v>310.36976899999991</v>
      </c>
      <c r="E81" s="21">
        <v>370.35008699999969</v>
      </c>
      <c r="F81" s="21">
        <f t="shared" si="4"/>
        <v>174.23589813360908</v>
      </c>
      <c r="G81" s="21">
        <v>115.52630997360907</v>
      </c>
      <c r="H81" s="21">
        <v>15.94562288</v>
      </c>
      <c r="I81" s="21">
        <v>42.763965280000008</v>
      </c>
      <c r="J81" s="22">
        <f t="shared" si="5"/>
        <v>0.31193812025109413</v>
      </c>
      <c r="K81" s="22">
        <f t="shared" si="6"/>
        <v>0.35499365996803234</v>
      </c>
      <c r="L81" s="23">
        <f t="shared" si="7"/>
        <v>0.47046268989700341</v>
      </c>
      <c r="M81" s="4"/>
      <c r="N81">
        <v>46</v>
      </c>
      <c r="O81" t="s">
        <v>29</v>
      </c>
      <c r="P81">
        <v>483.08867699999996</v>
      </c>
      <c r="Q81">
        <v>490.87789200000003</v>
      </c>
      <c r="R81">
        <v>197.55987642522854</v>
      </c>
      <c r="S81">
        <v>0.40246236313536915</v>
      </c>
    </row>
    <row r="82" spans="1:19" x14ac:dyDescent="0.25">
      <c r="A82" s="17"/>
      <c r="B82" s="18">
        <v>128</v>
      </c>
      <c r="C82" s="19" t="s">
        <v>88</v>
      </c>
      <c r="D82" s="20">
        <v>29.988216000000005</v>
      </c>
      <c r="E82" s="21">
        <v>45.821303999999991</v>
      </c>
      <c r="F82" s="21">
        <f t="shared" si="4"/>
        <v>14.441373365765722</v>
      </c>
      <c r="G82" s="21">
        <v>8.5068838357657217</v>
      </c>
      <c r="H82" s="21">
        <v>2.2626639299999995</v>
      </c>
      <c r="I82" s="21">
        <v>3.6718256</v>
      </c>
      <c r="J82" s="22">
        <f t="shared" si="5"/>
        <v>0.18565346450563092</v>
      </c>
      <c r="K82" s="22">
        <f t="shared" si="6"/>
        <v>0.23503363775430144</v>
      </c>
      <c r="L82" s="23">
        <f t="shared" si="7"/>
        <v>0.31516722801615871</v>
      </c>
      <c r="M82" s="4"/>
      <c r="N82">
        <v>125</v>
      </c>
      <c r="O82" t="s">
        <v>85</v>
      </c>
      <c r="P82">
        <v>147.55197099999998</v>
      </c>
      <c r="Q82">
        <v>162.50910199999996</v>
      </c>
      <c r="R82">
        <v>62.28546795201828</v>
      </c>
      <c r="S82">
        <v>0.38327371935153698</v>
      </c>
    </row>
    <row r="83" spans="1:19" ht="25.5" x14ac:dyDescent="0.25">
      <c r="A83" s="17"/>
      <c r="B83" s="18">
        <v>129</v>
      </c>
      <c r="C83" s="19" t="s">
        <v>89</v>
      </c>
      <c r="D83" s="20">
        <v>48.876339000000016</v>
      </c>
      <c r="E83" s="21">
        <v>52.208456999999953</v>
      </c>
      <c r="F83" s="21">
        <f t="shared" si="4"/>
        <v>31.176032998706685</v>
      </c>
      <c r="G83" s="21">
        <v>23.288778628706684</v>
      </c>
      <c r="H83" s="21">
        <v>3.603389519999999</v>
      </c>
      <c r="I83" s="21">
        <v>4.2838648499999996</v>
      </c>
      <c r="J83" s="22">
        <f t="shared" si="5"/>
        <v>0.44607291551839395</v>
      </c>
      <c r="K83" s="22">
        <f t="shared" si="6"/>
        <v>0.51509218417825886</v>
      </c>
      <c r="L83" s="23">
        <f t="shared" si="7"/>
        <v>0.59714526707247284</v>
      </c>
      <c r="M83" s="4"/>
      <c r="N83">
        <v>83</v>
      </c>
      <c r="O83" t="s">
        <v>50</v>
      </c>
      <c r="P83">
        <v>1221.5727769999971</v>
      </c>
      <c r="Q83">
        <v>2818.0497440000177</v>
      </c>
      <c r="R83">
        <v>987.21860720245263</v>
      </c>
      <c r="S83">
        <v>0.35031979449772499</v>
      </c>
    </row>
    <row r="84" spans="1:19" ht="25.5" x14ac:dyDescent="0.25">
      <c r="A84" s="17"/>
      <c r="B84" s="18">
        <v>130</v>
      </c>
      <c r="C84" s="19" t="s">
        <v>90</v>
      </c>
      <c r="D84" s="20">
        <v>68.916943000000018</v>
      </c>
      <c r="E84" s="21">
        <v>103.34161299999995</v>
      </c>
      <c r="F84" s="21">
        <f t="shared" si="4"/>
        <v>48.092222978897659</v>
      </c>
      <c r="G84" s="21">
        <v>32.375773898897656</v>
      </c>
      <c r="H84" s="21">
        <v>8.9358325499999989</v>
      </c>
      <c r="I84" s="21">
        <v>6.7806165300000041</v>
      </c>
      <c r="J84" s="22">
        <f t="shared" si="5"/>
        <v>0.31328883843624222</v>
      </c>
      <c r="K84" s="22">
        <f t="shared" si="6"/>
        <v>0.39975770891922963</v>
      </c>
      <c r="L84" s="23">
        <f t="shared" si="7"/>
        <v>0.46537132122079111</v>
      </c>
      <c r="M84" s="4"/>
      <c r="N84">
        <v>134</v>
      </c>
      <c r="O84" t="s">
        <v>94</v>
      </c>
      <c r="P84">
        <v>102.827922</v>
      </c>
      <c r="Q84">
        <v>105.44584499999996</v>
      </c>
      <c r="R84">
        <v>34.994876819613609</v>
      </c>
      <c r="S84">
        <v>0.33187535098811738</v>
      </c>
    </row>
    <row r="85" spans="1:19" x14ac:dyDescent="0.25">
      <c r="A85" s="17"/>
      <c r="B85" s="18">
        <v>131</v>
      </c>
      <c r="C85" s="19" t="s">
        <v>91</v>
      </c>
      <c r="D85" s="20">
        <v>68.085462999999919</v>
      </c>
      <c r="E85" s="21">
        <v>83.545569999999955</v>
      </c>
      <c r="F85" s="21">
        <f t="shared" si="4"/>
        <v>47.621791948779141</v>
      </c>
      <c r="G85" s="21">
        <v>28.45661017877914</v>
      </c>
      <c r="H85" s="21">
        <v>6.1869103300000026</v>
      </c>
      <c r="I85" s="21">
        <v>12.978271439999999</v>
      </c>
      <c r="J85" s="22">
        <f t="shared" si="5"/>
        <v>0.34061183829111652</v>
      </c>
      <c r="K85" s="22">
        <f t="shared" si="6"/>
        <v>0.41466615774815063</v>
      </c>
      <c r="L85" s="23">
        <f t="shared" si="7"/>
        <v>0.57000977967807465</v>
      </c>
      <c r="M85" s="4"/>
      <c r="N85">
        <v>108</v>
      </c>
      <c r="O85" t="s">
        <v>69</v>
      </c>
      <c r="P85">
        <v>872.67892599999914</v>
      </c>
      <c r="Q85">
        <v>1672.0071930000042</v>
      </c>
      <c r="R85">
        <v>528.50459261766264</v>
      </c>
      <c r="S85">
        <v>0.31608990369795692</v>
      </c>
    </row>
    <row r="86" spans="1:19" x14ac:dyDescent="0.25">
      <c r="A86" s="17"/>
      <c r="B86" s="18">
        <v>132</v>
      </c>
      <c r="C86" s="19" t="s">
        <v>92</v>
      </c>
      <c r="D86" s="20">
        <v>131.44782699999999</v>
      </c>
      <c r="E86" s="21">
        <v>144.27211399999999</v>
      </c>
      <c r="F86" s="21">
        <f t="shared" si="4"/>
        <v>105.5854731943394</v>
      </c>
      <c r="G86" s="21">
        <v>61.860622044339379</v>
      </c>
      <c r="H86" s="21">
        <v>9.9364228699999995</v>
      </c>
      <c r="I86" s="21">
        <v>33.788428280000019</v>
      </c>
      <c r="J86" s="22">
        <f t="shared" si="5"/>
        <v>0.42877740076879572</v>
      </c>
      <c r="K86" s="22">
        <f t="shared" si="6"/>
        <v>0.49765018979578679</v>
      </c>
      <c r="L86" s="23">
        <f t="shared" si="7"/>
        <v>0.73184949098575913</v>
      </c>
      <c r="M86" s="4"/>
      <c r="N86">
        <v>128</v>
      </c>
      <c r="O86" t="s">
        <v>88</v>
      </c>
      <c r="P86">
        <v>29.988216000000005</v>
      </c>
      <c r="Q86">
        <v>45.821303999999991</v>
      </c>
      <c r="R86">
        <v>14.441373365765722</v>
      </c>
      <c r="S86">
        <v>0.31516722801615871</v>
      </c>
    </row>
    <row r="87" spans="1:19" ht="25.5" x14ac:dyDescent="0.25">
      <c r="A87" s="17"/>
      <c r="B87" s="18">
        <v>133</v>
      </c>
      <c r="C87" s="19" t="s">
        <v>93</v>
      </c>
      <c r="D87" s="20">
        <v>259.52865099999991</v>
      </c>
      <c r="E87" s="21">
        <v>266.81226500000002</v>
      </c>
      <c r="F87" s="21">
        <f t="shared" si="4"/>
        <v>209.48599625737333</v>
      </c>
      <c r="G87" s="21">
        <v>165.15203887737334</v>
      </c>
      <c r="H87" s="21">
        <v>23.68169876</v>
      </c>
      <c r="I87" s="21">
        <v>20.652258620000005</v>
      </c>
      <c r="J87" s="22">
        <f t="shared" si="5"/>
        <v>0.61898218538556815</v>
      </c>
      <c r="K87" s="22">
        <f t="shared" si="6"/>
        <v>0.70774009447194386</v>
      </c>
      <c r="L87" s="23">
        <f t="shared" si="7"/>
        <v>0.78514380235621217</v>
      </c>
      <c r="M87" s="4"/>
      <c r="N87">
        <v>93</v>
      </c>
      <c r="O87" t="s">
        <v>57</v>
      </c>
      <c r="P87">
        <v>56.778783000000004</v>
      </c>
      <c r="Q87">
        <v>123.30175099999994</v>
      </c>
      <c r="R87">
        <v>31.10741490231964</v>
      </c>
      <c r="S87">
        <v>0.25228688684493744</v>
      </c>
    </row>
    <row r="88" spans="1:19" x14ac:dyDescent="0.25">
      <c r="A88" s="17"/>
      <c r="B88" s="18">
        <v>134</v>
      </c>
      <c r="C88" s="19" t="s">
        <v>94</v>
      </c>
      <c r="D88" s="20">
        <v>102.827922</v>
      </c>
      <c r="E88" s="21">
        <v>105.44584499999996</v>
      </c>
      <c r="F88" s="21">
        <f t="shared" si="4"/>
        <v>34.994876819613609</v>
      </c>
      <c r="G88" s="21">
        <v>25.154814199613611</v>
      </c>
      <c r="H88" s="21">
        <v>5.6448012800000003</v>
      </c>
      <c r="I88" s="21">
        <v>4.1952613400000001</v>
      </c>
      <c r="J88" s="22">
        <f t="shared" si="5"/>
        <v>0.23855671316033003</v>
      </c>
      <c r="K88" s="22">
        <f t="shared" si="6"/>
        <v>0.29208941783921044</v>
      </c>
      <c r="L88" s="23">
        <f t="shared" si="7"/>
        <v>0.33187535098811738</v>
      </c>
      <c r="M88" s="4"/>
      <c r="N88">
        <v>136</v>
      </c>
      <c r="O88" t="s">
        <v>96</v>
      </c>
      <c r="P88">
        <v>6.1980000000000004</v>
      </c>
      <c r="Q88">
        <v>8.7963079999999998</v>
      </c>
      <c r="R88">
        <v>2.212395856191061</v>
      </c>
      <c r="S88">
        <v>0.25151414163658903</v>
      </c>
    </row>
    <row r="89" spans="1:19" ht="25.5" x14ac:dyDescent="0.25">
      <c r="A89" s="17"/>
      <c r="B89" s="18">
        <v>135</v>
      </c>
      <c r="C89" s="19" t="s">
        <v>95</v>
      </c>
      <c r="D89" s="20">
        <v>4620.3602169999986</v>
      </c>
      <c r="E89" s="21">
        <v>5868.3346080000038</v>
      </c>
      <c r="F89" s="21">
        <f t="shared" si="4"/>
        <v>4083.7696395212761</v>
      </c>
      <c r="G89" s="21">
        <v>3431.2148924212761</v>
      </c>
      <c r="H89" s="21">
        <v>309.15649287000002</v>
      </c>
      <c r="I89" s="21">
        <v>343.39825423000008</v>
      </c>
      <c r="J89" s="22">
        <f t="shared" si="5"/>
        <v>0.58469993986772228</v>
      </c>
      <c r="K89" s="22">
        <f t="shared" si="6"/>
        <v>0.63738209136749235</v>
      </c>
      <c r="L89" s="23">
        <f t="shared" si="7"/>
        <v>0.69589924779580214</v>
      </c>
      <c r="M89" s="4"/>
      <c r="N89">
        <v>137</v>
      </c>
      <c r="O89" t="s">
        <v>97</v>
      </c>
      <c r="P89">
        <v>62.750074000000005</v>
      </c>
      <c r="Q89">
        <v>91.723652000000001</v>
      </c>
      <c r="R89">
        <v>22.208128840154867</v>
      </c>
      <c r="S89">
        <v>0.24211998057114936</v>
      </c>
    </row>
    <row r="90" spans="1:19" x14ac:dyDescent="0.25">
      <c r="A90" s="17"/>
      <c r="B90" s="18">
        <v>136</v>
      </c>
      <c r="C90" s="19" t="s">
        <v>96</v>
      </c>
      <c r="D90" s="20">
        <v>6.1980000000000004</v>
      </c>
      <c r="E90" s="21">
        <v>8.7963079999999998</v>
      </c>
      <c r="F90" s="21">
        <f t="shared" si="4"/>
        <v>2.212395856191061</v>
      </c>
      <c r="G90" s="21">
        <v>1.3847943861910608</v>
      </c>
      <c r="H90" s="21">
        <v>0.30759285000000003</v>
      </c>
      <c r="I90" s="21">
        <v>0.52000862000000003</v>
      </c>
      <c r="J90" s="22">
        <f t="shared" si="5"/>
        <v>0.1574290470719148</v>
      </c>
      <c r="K90" s="22">
        <f t="shared" si="6"/>
        <v>0.19239745086132282</v>
      </c>
      <c r="L90" s="23">
        <f t="shared" si="7"/>
        <v>0.25151414163658903</v>
      </c>
      <c r="M90" s="4"/>
      <c r="N90">
        <v>110</v>
      </c>
      <c r="O90" t="s">
        <v>71</v>
      </c>
      <c r="P90">
        <v>18.745370000000001</v>
      </c>
      <c r="Q90">
        <v>20.012686000000002</v>
      </c>
      <c r="R90">
        <v>4.5514428327686316</v>
      </c>
      <c r="S90">
        <v>0.22742788413152693</v>
      </c>
    </row>
    <row r="91" spans="1:19" ht="26.25" thickBot="1" x14ac:dyDescent="0.3">
      <c r="A91" s="24"/>
      <c r="B91" s="25">
        <v>137</v>
      </c>
      <c r="C91" s="26" t="s">
        <v>97</v>
      </c>
      <c r="D91" s="27">
        <v>62.750074000000005</v>
      </c>
      <c r="E91" s="28">
        <v>91.723652000000001</v>
      </c>
      <c r="F91" s="28">
        <f t="shared" si="4"/>
        <v>22.208128840154867</v>
      </c>
      <c r="G91" s="28">
        <v>15.714139980154869</v>
      </c>
      <c r="H91" s="28">
        <v>1.2795570299999999</v>
      </c>
      <c r="I91" s="28">
        <v>5.2144318299999997</v>
      </c>
      <c r="J91" s="29">
        <f t="shared" si="5"/>
        <v>0.17132047882431534</v>
      </c>
      <c r="K91" s="29">
        <f t="shared" si="6"/>
        <v>0.1852706105744118</v>
      </c>
      <c r="L91" s="30">
        <f t="shared" si="7"/>
        <v>0.24211998057114936</v>
      </c>
      <c r="M91" s="4"/>
      <c r="N91">
        <v>120</v>
      </c>
      <c r="O91" t="s">
        <v>80</v>
      </c>
      <c r="P91">
        <v>6.27</v>
      </c>
      <c r="Q91">
        <v>7.0145</v>
      </c>
      <c r="R91">
        <v>0.69920860356637693</v>
      </c>
      <c r="S91">
        <v>9.9680462408778522E-2</v>
      </c>
    </row>
    <row r="92" spans="1:19" x14ac:dyDescent="0.25">
      <c r="P92">
        <f>SUM(P7:P91)</f>
        <v>60148.455566000033</v>
      </c>
      <c r="Q92">
        <f t="shared" ref="Q92:R92" si="8">SUM(Q7:Q91)</f>
        <v>73305.959818000207</v>
      </c>
      <c r="R92">
        <f t="shared" si="8"/>
        <v>43638.901050713546</v>
      </c>
    </row>
    <row r="93" spans="1:19" x14ac:dyDescent="0.25">
      <c r="P93">
        <f>SUM(P7:P23)</f>
        <v>13704.464577999997</v>
      </c>
      <c r="Q93">
        <f>SUM(Q7:Q23)</f>
        <v>16977.675694000012</v>
      </c>
      <c r="R93">
        <f>SUM(R7:R23)</f>
        <v>12425.051291906855</v>
      </c>
    </row>
    <row r="94" spans="1:19" x14ac:dyDescent="0.25">
      <c r="P94">
        <f>P93/P92*100</f>
        <v>22.78439978057672</v>
      </c>
      <c r="Q94">
        <f t="shared" ref="Q94:R94" si="9">Q93/Q92*100</f>
        <v>23.160021008047917</v>
      </c>
      <c r="R94">
        <f t="shared" si="9"/>
        <v>28.472420232277347</v>
      </c>
    </row>
  </sheetData>
  <sortState ref="N7:S91">
    <sortCondition descending="1" ref="S7:S91"/>
  </sortState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8" sqref="H8: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322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1439.3825639999995</v>
      </c>
      <c r="I6" s="14">
        <v>2024.9368279999999</v>
      </c>
      <c r="J6" s="14">
        <v>1378.5551449938189</v>
      </c>
      <c r="K6" s="14">
        <v>1083.0435334138187</v>
      </c>
      <c r="L6" s="14">
        <v>136.97416413999997</v>
      </c>
      <c r="M6" s="14">
        <v>158.53744744000002</v>
      </c>
      <c r="N6" s="15">
        <v>0.53485299809748865</v>
      </c>
      <c r="O6" s="15">
        <v>0.60249667085111602</v>
      </c>
      <c r="P6" s="16">
        <v>0.6807892107702922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1260.0760139999998</v>
      </c>
      <c r="I7" s="38">
        <f ca="1">SUM(I8:OFFSET(I6,MATCH("PROYECTOS",$A$8:$A$50,0),0))</f>
        <v>1766.1923399999998</v>
      </c>
      <c r="J7" s="38">
        <f ca="1">SUM(J8:OFFSET(J6,MATCH("PROYECTOS",$A$8:$A$50,0),0))</f>
        <v>1269.2757683141986</v>
      </c>
      <c r="K7" s="38">
        <f ca="1">SUM(K8:OFFSET(K6,MATCH("PROYECTOS",$A$8:$A$50,0),0))</f>
        <v>995.02277211419892</v>
      </c>
      <c r="L7" s="38">
        <f ca="1">SUM(L8:OFFSET(L6,MATCH("PROYECTOS",$A$8:$A$50,0),0))</f>
        <v>125.77910701000002</v>
      </c>
      <c r="M7" s="38">
        <f ca="1">SUM(M8:OFFSET(M6,MATCH("PROYECTOS",$A$8:$A$50,0),0))</f>
        <v>148.47388918999991</v>
      </c>
      <c r="N7" s="39">
        <f ca="1">IFERROR(K7/I7,0)</f>
        <v>0.56337169490509675</v>
      </c>
      <c r="O7" s="39">
        <f ca="1">IFERROR(SUM(K7,L7)/I7,0)</f>
        <v>0.6345865360984404</v>
      </c>
      <c r="P7" s="40">
        <f ca="1">IFERROR(SUM(K7,L7,M7)/I7,0)</f>
        <v>0.71865093034782324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343</v>
      </c>
      <c r="D8" s="68">
        <v>3033172</v>
      </c>
      <c r="E8" s="19" t="s">
        <v>325</v>
      </c>
      <c r="F8" s="69">
        <v>58</v>
      </c>
      <c r="G8" s="19" t="s">
        <v>350</v>
      </c>
      <c r="H8" s="20">
        <v>168.79179500000004</v>
      </c>
      <c r="I8" s="21">
        <v>273.39039999999994</v>
      </c>
      <c r="J8" s="21">
        <f t="shared" ref="J8:J15" si="0">SUM(K8,L8,M8)</f>
        <v>194.55566469782343</v>
      </c>
      <c r="K8" s="21">
        <v>156.49318215782341</v>
      </c>
      <c r="L8" s="21">
        <v>17.129489860000007</v>
      </c>
      <c r="M8" s="21">
        <v>20.932992679999998</v>
      </c>
      <c r="N8" s="22">
        <f t="shared" ref="N8:N16" si="1">IFERROR(K8/I8,0)</f>
        <v>0.5724165228838447</v>
      </c>
      <c r="O8" s="22">
        <f t="shared" ref="O8:O16" si="2">IFERROR(SUM(K8,L8)/I8,0)</f>
        <v>0.63507230692015326</v>
      </c>
      <c r="P8" s="23">
        <f t="shared" ref="P8:P16" si="3">IFERROR(SUM(K8,L8,M8)/I8,0)</f>
        <v>0.71164044054883957</v>
      </c>
      <c r="Q8" s="70">
        <v>425349</v>
      </c>
      <c r="R8" s="21">
        <v>362790.57900000003</v>
      </c>
      <c r="S8" s="23">
        <f>IFERROR(R8/Q8,0)</f>
        <v>0.85292449024213068</v>
      </c>
    </row>
    <row r="9" spans="1:19" ht="25.5" x14ac:dyDescent="0.25">
      <c r="A9" s="17"/>
      <c r="B9" s="19">
        <v>5000044</v>
      </c>
      <c r="C9" s="19" t="s">
        <v>344</v>
      </c>
      <c r="D9" s="68">
        <v>3033294</v>
      </c>
      <c r="E9" s="19" t="s">
        <v>331</v>
      </c>
      <c r="F9" s="69">
        <v>207</v>
      </c>
      <c r="G9" s="19" t="s">
        <v>351</v>
      </c>
      <c r="H9" s="20">
        <v>100.51057799999998</v>
      </c>
      <c r="I9" s="21">
        <v>168.30701700000006</v>
      </c>
      <c r="J9" s="21">
        <f t="shared" si="0"/>
        <v>109.42558934689957</v>
      </c>
      <c r="K9" s="21">
        <v>83.740836556899581</v>
      </c>
      <c r="L9" s="21">
        <v>12.165532119999995</v>
      </c>
      <c r="M9" s="21">
        <v>13.519220669999992</v>
      </c>
      <c r="N9" s="22">
        <f t="shared" si="1"/>
        <v>0.49754810018942675</v>
      </c>
      <c r="O9" s="22">
        <f t="shared" si="2"/>
        <v>0.56982988817928815</v>
      </c>
      <c r="P9" s="23">
        <f t="shared" si="3"/>
        <v>0.65015464772273601</v>
      </c>
      <c r="Q9" s="70">
        <v>308079.5</v>
      </c>
      <c r="R9" s="21">
        <v>307499.283</v>
      </c>
      <c r="S9" s="23">
        <f t="shared" ref="S9:S15" si="4">IFERROR(R9/Q9,0)</f>
        <v>0.99811666469206806</v>
      </c>
    </row>
    <row r="10" spans="1:19" x14ac:dyDescent="0.25">
      <c r="A10" s="17"/>
      <c r="B10" s="19">
        <v>5000045</v>
      </c>
      <c r="C10" s="19" t="s">
        <v>345</v>
      </c>
      <c r="D10" s="68">
        <v>3033295</v>
      </c>
      <c r="E10" s="19" t="s">
        <v>332</v>
      </c>
      <c r="F10" s="69">
        <v>208</v>
      </c>
      <c r="G10" s="19" t="s">
        <v>352</v>
      </c>
      <c r="H10" s="20">
        <v>231.33986299999998</v>
      </c>
      <c r="I10" s="21">
        <v>292.07807299999996</v>
      </c>
      <c r="J10" s="21">
        <f t="shared" si="0"/>
        <v>227.01471330332049</v>
      </c>
      <c r="K10" s="21">
        <v>189.79746627332051</v>
      </c>
      <c r="L10" s="21">
        <v>18.333547559999992</v>
      </c>
      <c r="M10" s="21">
        <v>18.883699469999996</v>
      </c>
      <c r="N10" s="22">
        <f t="shared" si="1"/>
        <v>0.64981757899135595</v>
      </c>
      <c r="O10" s="22">
        <f t="shared" si="2"/>
        <v>0.71258691792766149</v>
      </c>
      <c r="P10" s="23">
        <f t="shared" si="3"/>
        <v>0.7772398351290154</v>
      </c>
      <c r="Q10" s="70">
        <v>268926.5</v>
      </c>
      <c r="R10" s="21">
        <v>235244.63</v>
      </c>
      <c r="S10" s="23">
        <f t="shared" si="4"/>
        <v>0.87475436596988398</v>
      </c>
    </row>
    <row r="11" spans="1:19" ht="25.5" x14ac:dyDescent="0.25">
      <c r="A11" s="17"/>
      <c r="B11" s="19">
        <v>5000047</v>
      </c>
      <c r="C11" s="19" t="s">
        <v>346</v>
      </c>
      <c r="D11" s="68">
        <v>3033297</v>
      </c>
      <c r="E11" s="19" t="s">
        <v>334</v>
      </c>
      <c r="F11" s="69">
        <v>210</v>
      </c>
      <c r="G11" s="19" t="s">
        <v>353</v>
      </c>
      <c r="H11" s="20">
        <v>151.32609199999999</v>
      </c>
      <c r="I11" s="21">
        <v>233.07800400000005</v>
      </c>
      <c r="J11" s="21">
        <f t="shared" si="0"/>
        <v>171.48878684029407</v>
      </c>
      <c r="K11" s="21">
        <v>137.90096439029406</v>
      </c>
      <c r="L11" s="21">
        <v>17.990033240000006</v>
      </c>
      <c r="M11" s="21">
        <v>15.597789210000006</v>
      </c>
      <c r="N11" s="22">
        <f t="shared" si="1"/>
        <v>0.59165155880729969</v>
      </c>
      <c r="O11" s="22">
        <f t="shared" si="2"/>
        <v>0.66883616194985962</v>
      </c>
      <c r="P11" s="23">
        <f t="shared" si="3"/>
        <v>0.7357570594275985</v>
      </c>
      <c r="Q11" s="70">
        <v>101156.5</v>
      </c>
      <c r="R11" s="21">
        <v>85616.040000000008</v>
      </c>
      <c r="S11" s="23">
        <f t="shared" si="4"/>
        <v>0.84637210658731776</v>
      </c>
    </row>
    <row r="12" spans="1:19" ht="38.25" x14ac:dyDescent="0.25">
      <c r="A12" s="17"/>
      <c r="B12" s="19">
        <v>5000053</v>
      </c>
      <c r="C12" s="19" t="s">
        <v>347</v>
      </c>
      <c r="D12" s="68">
        <v>3033305</v>
      </c>
      <c r="E12" s="19" t="s">
        <v>339</v>
      </c>
      <c r="F12" s="69">
        <v>239</v>
      </c>
      <c r="G12" s="19" t="s">
        <v>354</v>
      </c>
      <c r="H12" s="20">
        <v>93.048975999999968</v>
      </c>
      <c r="I12" s="21">
        <v>127.86624899999997</v>
      </c>
      <c r="J12" s="21">
        <f t="shared" si="0"/>
        <v>97.598077948150646</v>
      </c>
      <c r="K12" s="21">
        <v>78.014705678150648</v>
      </c>
      <c r="L12" s="21">
        <v>9.0486311699999984</v>
      </c>
      <c r="M12" s="21">
        <v>10.534741100000003</v>
      </c>
      <c r="N12" s="22">
        <f t="shared" si="1"/>
        <v>0.61012742837361766</v>
      </c>
      <c r="O12" s="22">
        <f t="shared" si="2"/>
        <v>0.68089380527734622</v>
      </c>
      <c r="P12" s="23">
        <f t="shared" si="3"/>
        <v>0.7632825605774255</v>
      </c>
      <c r="Q12" s="70">
        <v>540466.5</v>
      </c>
      <c r="R12" s="21">
        <v>503484.11</v>
      </c>
      <c r="S12" s="23">
        <f t="shared" si="4"/>
        <v>0.93157320573985614</v>
      </c>
    </row>
    <row r="13" spans="1:19" ht="25.5" x14ac:dyDescent="0.25">
      <c r="A13" s="17"/>
      <c r="B13" s="19">
        <v>5004389</v>
      </c>
      <c r="C13" s="19" t="s">
        <v>348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7.009408999999998</v>
      </c>
      <c r="I13" s="21">
        <v>7.912221999999999</v>
      </c>
      <c r="J13" s="21">
        <f t="shared" si="0"/>
        <v>5.2985951599870607</v>
      </c>
      <c r="K13" s="21">
        <v>3.8136621899870606</v>
      </c>
      <c r="L13" s="21">
        <v>1.0215274199999997</v>
      </c>
      <c r="M13" s="21">
        <v>0.46340554999999994</v>
      </c>
      <c r="N13" s="22">
        <f t="shared" si="1"/>
        <v>0.48199635829063708</v>
      </c>
      <c r="O13" s="22">
        <f t="shared" si="2"/>
        <v>0.61110388586001019</v>
      </c>
      <c r="P13" s="23">
        <f t="shared" si="3"/>
        <v>0.66967220585912035</v>
      </c>
      <c r="Q13" s="70">
        <v>88</v>
      </c>
      <c r="R13" s="21">
        <v>68.164999999999992</v>
      </c>
      <c r="S13" s="23">
        <f t="shared" si="4"/>
        <v>0.77460227272727267</v>
      </c>
    </row>
    <row r="14" spans="1:19" ht="25.5" x14ac:dyDescent="0.25">
      <c r="A14" s="17"/>
      <c r="B14" s="19">
        <v>5004430</v>
      </c>
      <c r="C14" s="19" t="s">
        <v>349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27.071218999999999</v>
      </c>
      <c r="I14" s="21">
        <v>51.462226000000001</v>
      </c>
      <c r="J14" s="21">
        <f t="shared" si="0"/>
        <v>29.035766889494994</v>
      </c>
      <c r="K14" s="21">
        <v>20.481031209494994</v>
      </c>
      <c r="L14" s="21">
        <v>3.9663551100000012</v>
      </c>
      <c r="M14" s="21">
        <v>4.5883805699999991</v>
      </c>
      <c r="N14" s="22">
        <f t="shared" si="1"/>
        <v>0.39798183641521828</v>
      </c>
      <c r="O14" s="22">
        <f t="shared" si="2"/>
        <v>0.47505497176696154</v>
      </c>
      <c r="P14" s="23">
        <f t="shared" si="3"/>
        <v>0.56421513693354408</v>
      </c>
      <c r="Q14" s="70">
        <v>1192</v>
      </c>
      <c r="R14" s="21">
        <v>873.91100000000006</v>
      </c>
      <c r="S14" s="23">
        <f t="shared" si="4"/>
        <v>0.733146812080537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480.97808199999992</v>
      </c>
      <c r="I15" s="21">
        <v>612.09814899999969</v>
      </c>
      <c r="J15" s="21">
        <f t="shared" si="0"/>
        <v>434.8585741282285</v>
      </c>
      <c r="K15" s="21">
        <v>324.78092365822857</v>
      </c>
      <c r="L15" s="21">
        <v>46.123990530000022</v>
      </c>
      <c r="M15" s="21">
        <v>63.953659939999902</v>
      </c>
      <c r="N15" s="22">
        <f t="shared" si="1"/>
        <v>0.53060268878256112</v>
      </c>
      <c r="O15" s="22">
        <f t="shared" si="2"/>
        <v>0.6059566015584027</v>
      </c>
      <c r="P15" s="23">
        <f t="shared" si="3"/>
        <v>0.71043928957907809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179.30654999999979</v>
      </c>
      <c r="I16" s="45">
        <f t="shared" ref="I16:M16" ca="1" si="5">OFFSET(I16,-MATCH("PROYECTOS",$A$8:$A$50,0)-1,0)-(OFFSET(I16,-MATCH("PROYECTOS",$A$8:$A$50,0),0))</f>
        <v>258.74448800000005</v>
      </c>
      <c r="J16" s="45">
        <f t="shared" ca="1" si="5"/>
        <v>109.27937667962033</v>
      </c>
      <c r="K16" s="45">
        <f t="shared" ca="1" si="5"/>
        <v>88.020761299619835</v>
      </c>
      <c r="L16" s="45">
        <f t="shared" ca="1" si="5"/>
        <v>11.195057129999952</v>
      </c>
      <c r="M16" s="45">
        <f t="shared" ca="1" si="5"/>
        <v>10.063558250000114</v>
      </c>
      <c r="N16" s="46">
        <f t="shared" ca="1" si="1"/>
        <v>0.34018410200730465</v>
      </c>
      <c r="O16" s="46">
        <f t="shared" ca="1" si="2"/>
        <v>0.38345094497093118</v>
      </c>
      <c r="P16" s="47">
        <f t="shared" ca="1" si="3"/>
        <v>0.42234475224693435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946</v>
      </c>
      <c r="N2" s="72" t="s">
        <v>959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6.7568009999999994</v>
      </c>
      <c r="E6" s="14">
        <f ca="1">SUM(E7:OFFSET(E7,50,0))</f>
        <v>15.270525999999998</v>
      </c>
      <c r="F6" s="14">
        <f ca="1">SUM(F7:OFFSET(F7,50,0))</f>
        <v>8.3036854475523096</v>
      </c>
      <c r="G6" s="14">
        <f ca="1">SUM(G7:OFFSET(G7,50,0))</f>
        <v>6.5045628875523107</v>
      </c>
      <c r="H6" s="14">
        <f ca="1">SUM(H7:OFFSET(H7,50,0))</f>
        <v>0.78746417000000002</v>
      </c>
      <c r="I6" s="14">
        <f ca="1">SUM(I7:OFFSET(I7,50,0))</f>
        <v>1.0116583900000002</v>
      </c>
      <c r="J6" s="15">
        <f ca="1">IFERROR(G6/E6,0)</f>
        <v>0.42595539194604765</v>
      </c>
      <c r="K6" s="15">
        <f ca="1">IFERROR(SUM(G6,H6)/E6,0)</f>
        <v>0.47752297841949332</v>
      </c>
      <c r="L6" s="16">
        <f ca="1">IFERROR(SUM(G6,H6,I6)/E6,0)</f>
        <v>0.54377206440382686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4</v>
      </c>
      <c r="C7" s="19" t="s">
        <v>252</v>
      </c>
      <c r="D7" s="20">
        <v>0.31938499999999997</v>
      </c>
      <c r="E7" s="21">
        <v>3.2257119999999997</v>
      </c>
      <c r="F7" s="21">
        <f t="shared" ref="F7:F14" si="0">SUM(G7,H7,I7)</f>
        <v>0.65634957103253999</v>
      </c>
      <c r="G7" s="21">
        <v>8.7261031032539904E-2</v>
      </c>
      <c r="H7" s="21">
        <v>0.21573695000000001</v>
      </c>
      <c r="I7" s="21">
        <v>0.35335159000000005</v>
      </c>
      <c r="J7" s="22">
        <f t="shared" ref="J7:J14" si="1">IFERROR(G7/E7,0)</f>
        <v>2.7051711694205779E-2</v>
      </c>
      <c r="K7" s="22">
        <f t="shared" ref="K7:K14" si="2">IFERROR(SUM(G7,H7)/E7,0)</f>
        <v>9.3932124452691362E-2</v>
      </c>
      <c r="L7" s="23">
        <f t="shared" ref="L7:L14" si="3">IFERROR(SUM(G7,H7,I7)/E7,0)</f>
        <v>0.20347432474831606</v>
      </c>
      <c r="M7" s="4"/>
      <c r="N7" t="s">
        <v>264</v>
      </c>
      <c r="O7" s="5">
        <v>1.0999999940395355E-2</v>
      </c>
      <c r="P7" s="71">
        <v>0.99999999458139599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4.3262949999999991</v>
      </c>
      <c r="F8" s="21">
        <f t="shared" si="0"/>
        <v>4.0383558139898774</v>
      </c>
      <c r="G8" s="21">
        <v>3.7293018139898777</v>
      </c>
      <c r="H8" s="21">
        <v>2.9054E-2</v>
      </c>
      <c r="I8" s="21">
        <v>0.28000000000000003</v>
      </c>
      <c r="J8" s="22">
        <f t="shared" si="1"/>
        <v>0.86200821118067039</v>
      </c>
      <c r="K8" s="22">
        <f t="shared" si="2"/>
        <v>0.86872388822072433</v>
      </c>
      <c r="L8" s="23">
        <f t="shared" si="3"/>
        <v>0.9334443938727891</v>
      </c>
      <c r="M8" s="4"/>
      <c r="N8" t="s">
        <v>257</v>
      </c>
      <c r="O8" s="5">
        <v>0.23392273968458177</v>
      </c>
      <c r="P8" s="71">
        <v>0.95674704776555142</v>
      </c>
    </row>
    <row r="9" spans="1:16" x14ac:dyDescent="0.25">
      <c r="A9" s="17"/>
      <c r="B9" s="55">
        <v>9</v>
      </c>
      <c r="C9" s="19" t="s">
        <v>257</v>
      </c>
      <c r="D9" s="20">
        <v>0</v>
      </c>
      <c r="E9" s="21">
        <v>0.24449799999999999</v>
      </c>
      <c r="F9" s="21">
        <f t="shared" si="0"/>
        <v>0.23392273968458177</v>
      </c>
      <c r="G9" s="21">
        <v>0.21792273968458176</v>
      </c>
      <c r="H9" s="21">
        <v>0</v>
      </c>
      <c r="I9" s="21">
        <v>1.6E-2</v>
      </c>
      <c r="J9" s="22">
        <f t="shared" si="1"/>
        <v>0.89130683966568958</v>
      </c>
      <c r="K9" s="22">
        <f t="shared" si="2"/>
        <v>0.89130683966568958</v>
      </c>
      <c r="L9" s="23">
        <f t="shared" si="3"/>
        <v>0.95674704776555142</v>
      </c>
      <c r="M9" s="4"/>
      <c r="N9" t="s">
        <v>256</v>
      </c>
      <c r="O9" s="5">
        <v>4.0383558139898774</v>
      </c>
      <c r="P9" s="71">
        <v>0.9334443938727891</v>
      </c>
    </row>
    <row r="10" spans="1:16" x14ac:dyDescent="0.25">
      <c r="A10" s="17"/>
      <c r="B10" s="55">
        <v>12</v>
      </c>
      <c r="C10" s="19" t="s">
        <v>260</v>
      </c>
      <c r="D10" s="20">
        <v>0</v>
      </c>
      <c r="E10" s="21">
        <v>0.10186100000000001</v>
      </c>
      <c r="F10" s="21">
        <f t="shared" si="0"/>
        <v>4.3031130451709032E-2</v>
      </c>
      <c r="G10" s="21">
        <v>4.3031130451709032E-2</v>
      </c>
      <c r="H10" s="21">
        <v>0</v>
      </c>
      <c r="I10" s="21">
        <v>0</v>
      </c>
      <c r="J10" s="22">
        <f t="shared" si="1"/>
        <v>0.42244951896907579</v>
      </c>
      <c r="K10" s="22">
        <f t="shared" si="2"/>
        <v>0.42244951896907579</v>
      </c>
      <c r="L10" s="23">
        <f t="shared" si="3"/>
        <v>0.42244951896907579</v>
      </c>
      <c r="M10" s="4"/>
      <c r="N10" t="s">
        <v>268</v>
      </c>
      <c r="O10" s="5">
        <v>5.9975990804702041E-2</v>
      </c>
      <c r="P10" s="71">
        <v>0.76393777534680152</v>
      </c>
    </row>
    <row r="11" spans="1:16" x14ac:dyDescent="0.25">
      <c r="A11" s="17"/>
      <c r="B11" s="55">
        <v>15</v>
      </c>
      <c r="C11" s="19" t="s">
        <v>263</v>
      </c>
      <c r="D11" s="20">
        <v>6.3039800000000001</v>
      </c>
      <c r="E11" s="21">
        <v>7.151389</v>
      </c>
      <c r="F11" s="21">
        <f t="shared" si="0"/>
        <v>3.1697894832920595</v>
      </c>
      <c r="G11" s="21">
        <v>2.2786364632920595</v>
      </c>
      <c r="H11" s="21">
        <v>0.53486922000000003</v>
      </c>
      <c r="I11" s="21">
        <v>0.35628380000000004</v>
      </c>
      <c r="J11" s="22">
        <f t="shared" si="1"/>
        <v>0.31862851584385349</v>
      </c>
      <c r="K11" s="22">
        <f t="shared" si="2"/>
        <v>0.39342087016830712</v>
      </c>
      <c r="L11" s="23">
        <f t="shared" si="3"/>
        <v>0.4432410939038639</v>
      </c>
      <c r="M11" s="4"/>
      <c r="N11" t="s">
        <v>270</v>
      </c>
      <c r="O11" s="5">
        <v>9.1260718356445433E-2</v>
      </c>
      <c r="P11" s="71">
        <v>0.6952561926257822</v>
      </c>
    </row>
    <row r="12" spans="1:16" x14ac:dyDescent="0.25">
      <c r="A12" s="17"/>
      <c r="B12" s="55">
        <v>16</v>
      </c>
      <c r="C12" s="19" t="s">
        <v>264</v>
      </c>
      <c r="D12" s="20">
        <v>0</v>
      </c>
      <c r="E12" s="21">
        <v>1.0999999999999999E-2</v>
      </c>
      <c r="F12" s="21">
        <f t="shared" si="0"/>
        <v>1.0999999940395355E-2</v>
      </c>
      <c r="G12" s="21">
        <v>1.0999999940395355E-2</v>
      </c>
      <c r="H12" s="21">
        <v>0</v>
      </c>
      <c r="I12" s="21">
        <v>0</v>
      </c>
      <c r="J12" s="22">
        <f t="shared" si="1"/>
        <v>0.99999999458139599</v>
      </c>
      <c r="K12" s="22">
        <f t="shared" si="2"/>
        <v>0.99999999458139599</v>
      </c>
      <c r="L12" s="23">
        <f t="shared" si="3"/>
        <v>0.99999999458139599</v>
      </c>
      <c r="M12" s="4"/>
      <c r="N12" t="s">
        <v>263</v>
      </c>
      <c r="O12" s="5">
        <v>3.1697894832920595</v>
      </c>
      <c r="P12" s="71">
        <v>0.4432410939038639</v>
      </c>
    </row>
    <row r="13" spans="1:16" x14ac:dyDescent="0.25">
      <c r="A13" s="17"/>
      <c r="B13" s="55">
        <v>20</v>
      </c>
      <c r="C13" s="19" t="s">
        <v>268</v>
      </c>
      <c r="D13" s="20">
        <v>1.3436E-2</v>
      </c>
      <c r="E13" s="21">
        <v>7.8508999999999995E-2</v>
      </c>
      <c r="F13" s="21">
        <f t="shared" si="0"/>
        <v>5.9975990804702041E-2</v>
      </c>
      <c r="G13" s="21">
        <v>5.1048990804702044E-2</v>
      </c>
      <c r="H13" s="21">
        <v>6.404E-3</v>
      </c>
      <c r="I13" s="21">
        <v>2.5230000000000001E-3</v>
      </c>
      <c r="J13" s="22">
        <f t="shared" si="1"/>
        <v>0.6502310665618215</v>
      </c>
      <c r="K13" s="22">
        <f t="shared" si="2"/>
        <v>0.73180133239121692</v>
      </c>
      <c r="L13" s="23">
        <f t="shared" si="3"/>
        <v>0.76393777534680152</v>
      </c>
      <c r="M13" s="4"/>
      <c r="N13" t="s">
        <v>260</v>
      </c>
      <c r="O13" s="5">
        <v>4.3031130451709032E-2</v>
      </c>
      <c r="P13" s="71">
        <v>0.42244951896907579</v>
      </c>
    </row>
    <row r="14" spans="1:16" ht="15.75" thickBot="1" x14ac:dyDescent="0.3">
      <c r="A14" s="24"/>
      <c r="B14" s="56">
        <v>22</v>
      </c>
      <c r="C14" s="26" t="s">
        <v>270</v>
      </c>
      <c r="D14" s="27">
        <v>0.12</v>
      </c>
      <c r="E14" s="28">
        <v>0.13126200000000002</v>
      </c>
      <c r="F14" s="28">
        <f t="shared" si="0"/>
        <v>9.1260718356445433E-2</v>
      </c>
      <c r="G14" s="28">
        <v>8.6360718356445432E-2</v>
      </c>
      <c r="H14" s="28">
        <v>1.4E-3</v>
      </c>
      <c r="I14" s="28">
        <v>3.5000000000000001E-3</v>
      </c>
      <c r="J14" s="29">
        <f t="shared" si="1"/>
        <v>0.65792627231373446</v>
      </c>
      <c r="K14" s="29">
        <f t="shared" si="2"/>
        <v>0.66859196383146235</v>
      </c>
      <c r="L14" s="30">
        <f t="shared" si="3"/>
        <v>0.6952561926257822</v>
      </c>
      <c r="M14" s="4"/>
      <c r="N14" t="s">
        <v>252</v>
      </c>
      <c r="O14" s="5">
        <v>0.65634957103253999</v>
      </c>
      <c r="P14" s="71">
        <v>0.20347432474831606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6.7568009999999994</v>
      </c>
      <c r="E6" s="14">
        <v>15.270525999999998</v>
      </c>
      <c r="F6" s="14">
        <v>8.3036854475523096</v>
      </c>
      <c r="G6" s="14">
        <v>6.5045628875523107</v>
      </c>
      <c r="H6" s="14">
        <v>0.78746417000000002</v>
      </c>
      <c r="I6" s="14">
        <v>1.0116583900000002</v>
      </c>
      <c r="J6" s="15">
        <v>0.42595539194604765</v>
      </c>
      <c r="K6" s="15">
        <v>0.47752297841949332</v>
      </c>
      <c r="L6" s="16">
        <v>0.54377206440382686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6.3174159999999988</v>
      </c>
      <c r="E7" s="38">
        <f ca="1">SUM(E8:OFFSET(E6,MATCH("PROYECTOS",$A$8:$A$50,0),0))</f>
        <v>7.1142729999999998</v>
      </c>
      <c r="F7" s="38">
        <f ca="1">SUM(F8:OFFSET(F6,MATCH("PROYECTOS",$A$8:$A$50,0),0))</f>
        <v>3.1173854814403521</v>
      </c>
      <c r="G7" s="38">
        <f ca="1">SUM(G8:OFFSET(G6,MATCH("PROYECTOS",$A$8:$A$50,0),0))</f>
        <v>2.2213054614403518</v>
      </c>
      <c r="H7" s="38">
        <f ca="1">SUM(H8:OFFSET(H6,MATCH("PROYECTOS",$A$8:$A$50,0),0))</f>
        <v>0.53727322000000011</v>
      </c>
      <c r="I7" s="38">
        <f ca="1">SUM(I8:OFFSET(I6,MATCH("PROYECTOS",$A$8:$A$50,0),0))</f>
        <v>0.35880680000000004</v>
      </c>
      <c r="J7" s="39">
        <f ca="1">IFERROR(G7/E7,0)</f>
        <v>0.31223224937254329</v>
      </c>
      <c r="K7" s="39">
        <f ca="1">IFERROR(SUM(G7,H7)/E7,0)</f>
        <v>0.38775271646735404</v>
      </c>
      <c r="L7" s="40">
        <f ca="1">IFERROR(SUM(G7,H7,I7)/E7,0)</f>
        <v>0.43818749736485402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2.9099999999999993</v>
      </c>
      <c r="E8" s="21">
        <v>2.4962809999999998</v>
      </c>
      <c r="F8" s="21">
        <f t="shared" ref="F8:F10" si="0">SUM(G8,H8,I8)</f>
        <v>1.2198047349450263</v>
      </c>
      <c r="G8" s="21">
        <v>0.94884498494502623</v>
      </c>
      <c r="H8" s="21">
        <v>0.15029581000000003</v>
      </c>
      <c r="I8" s="21">
        <v>0.12066394000000001</v>
      </c>
      <c r="J8" s="22">
        <f t="shared" ref="J8:J11" si="1">IFERROR(G8/E8,0)</f>
        <v>0.38010343584917977</v>
      </c>
      <c r="K8" s="22">
        <f t="shared" ref="K8:K11" si="2">IFERROR(SUM(G8,H8)/E8,0)</f>
        <v>0.44031132510523707</v>
      </c>
      <c r="L8" s="23">
        <f t="shared" ref="L8:L11" si="3">IFERROR(SUM(G8,H8,I8)/E8,0)</f>
        <v>0.48864880794470911</v>
      </c>
      <c r="M8" s="4"/>
    </row>
    <row r="9" spans="1:13" ht="25.5" x14ac:dyDescent="0.25">
      <c r="A9" s="17"/>
      <c r="B9" s="19">
        <v>3000597</v>
      </c>
      <c r="C9" s="19" t="s">
        <v>949</v>
      </c>
      <c r="D9" s="20">
        <v>2.9865559999999998</v>
      </c>
      <c r="E9" s="21">
        <v>3.9534069999999999</v>
      </c>
      <c r="F9" s="21">
        <f t="shared" si="0"/>
        <v>1.5500830891809594</v>
      </c>
      <c r="G9" s="21">
        <v>1.0001034191809595</v>
      </c>
      <c r="H9" s="21">
        <v>0.35291098999999998</v>
      </c>
      <c r="I9" s="21">
        <v>0.19706868</v>
      </c>
      <c r="J9" s="22">
        <f t="shared" si="1"/>
        <v>0.25297254221003795</v>
      </c>
      <c r="K9" s="22">
        <f t="shared" si="2"/>
        <v>0.34224010054642984</v>
      </c>
      <c r="L9" s="23">
        <f t="shared" si="3"/>
        <v>0.39208791029634932</v>
      </c>
      <c r="M9" s="4"/>
    </row>
    <row r="10" spans="1:13" ht="38.25" x14ac:dyDescent="0.25">
      <c r="A10" s="17"/>
      <c r="B10" s="19">
        <v>3000598</v>
      </c>
      <c r="C10" s="19" t="s">
        <v>950</v>
      </c>
      <c r="D10" s="20">
        <v>0.42086000000000001</v>
      </c>
      <c r="E10" s="21">
        <v>0.66458499999999998</v>
      </c>
      <c r="F10" s="21">
        <f t="shared" si="0"/>
        <v>0.3474976573143661</v>
      </c>
      <c r="G10" s="21">
        <v>0.2723570573143661</v>
      </c>
      <c r="H10" s="21">
        <v>3.4066420000000007E-2</v>
      </c>
      <c r="I10" s="21">
        <v>4.1074179999999995E-2</v>
      </c>
      <c r="J10" s="22">
        <f t="shared" si="1"/>
        <v>0.40981523403983855</v>
      </c>
      <c r="K10" s="22">
        <f t="shared" si="2"/>
        <v>0.4610749224167956</v>
      </c>
      <c r="L10" s="23">
        <f t="shared" si="3"/>
        <v>0.5228791761992313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0.43938500000000058</v>
      </c>
      <c r="E11" s="45">
        <f t="shared" ref="E11:I11" ca="1" si="4">OFFSET(E11,-MATCH("PROYECTOS",$A$8:$A$50,0)-1,0)-(OFFSET(E11,-MATCH("PROYECTOS",$A$8:$A$50,0),0))</f>
        <v>8.1562529999999995</v>
      </c>
      <c r="F11" s="45">
        <f t="shared" ca="1" si="4"/>
        <v>5.1862999661119575</v>
      </c>
      <c r="G11" s="45">
        <f t="shared" ca="1" si="4"/>
        <v>4.2832574261119589</v>
      </c>
      <c r="H11" s="45">
        <f t="shared" ca="1" si="4"/>
        <v>0.25019094999999991</v>
      </c>
      <c r="I11" s="45">
        <f t="shared" ca="1" si="4"/>
        <v>0.65285159000000026</v>
      </c>
      <c r="J11" s="46">
        <f t="shared" ca="1" si="1"/>
        <v>0.52515014260984294</v>
      </c>
      <c r="K11" s="46">
        <f t="shared" ca="1" si="2"/>
        <v>0.55582488381760098</v>
      </c>
      <c r="L11" s="47">
        <f t="shared" ca="1" si="3"/>
        <v>0.63586796119639244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960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0.48864880794470911</v>
      </c>
    </row>
    <row r="18" spans="1:4" ht="25.5" x14ac:dyDescent="0.25">
      <c r="A18" s="17"/>
      <c r="B18" s="19">
        <v>3000597</v>
      </c>
      <c r="C18" s="19" t="s">
        <v>949</v>
      </c>
      <c r="D18" s="23">
        <v>0.39208791029634932</v>
      </c>
    </row>
    <row r="19" spans="1:4" ht="39" thickBot="1" x14ac:dyDescent="0.3">
      <c r="A19" s="24"/>
      <c r="B19" s="26">
        <v>3000598</v>
      </c>
      <c r="C19" s="26" t="s">
        <v>950</v>
      </c>
      <c r="D19" s="30">
        <v>0.5228791761992313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948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6.7568009999999994</v>
      </c>
      <c r="I6" s="14">
        <v>15.270525999999998</v>
      </c>
      <c r="J6" s="14">
        <v>8.3036854475523096</v>
      </c>
      <c r="K6" s="14">
        <v>6.5045628875523107</v>
      </c>
      <c r="L6" s="14">
        <v>0.78746417000000002</v>
      </c>
      <c r="M6" s="14">
        <v>1.0116583900000002</v>
      </c>
      <c r="N6" s="15">
        <v>0.42595539194604765</v>
      </c>
      <c r="O6" s="15">
        <v>0.47752297841949332</v>
      </c>
      <c r="P6" s="16">
        <v>0.54377206440382686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6.3174159999999997</v>
      </c>
      <c r="I7" s="38">
        <f ca="1">SUM(I8:OFFSET(I6,MATCH("PROYECTOS",$A$8:$A$35,0),0))</f>
        <v>7.1142729999999998</v>
      </c>
      <c r="J7" s="38">
        <f ca="1">SUM(J8:OFFSET(J6,MATCH("PROYECTOS",$A$8:$A$35,0),0))</f>
        <v>3.1173854814403521</v>
      </c>
      <c r="K7" s="38">
        <f ca="1">SUM(K8:OFFSET(K6,MATCH("PROYECTOS",$A$8:$A$35,0),0))</f>
        <v>2.2213054614403518</v>
      </c>
      <c r="L7" s="38">
        <f ca="1">SUM(L8:OFFSET(L6,MATCH("PROYECTOS",$A$8:$A$35,0),0))</f>
        <v>0.53727322000000011</v>
      </c>
      <c r="M7" s="38">
        <f ca="1">SUM(M8:OFFSET(M6,MATCH("PROYECTOS",$A$8:$A$35,0),0))</f>
        <v>0.35880680000000004</v>
      </c>
      <c r="N7" s="39">
        <f ca="1">IFERROR(K7/I7,0)</f>
        <v>0.31223224937254329</v>
      </c>
      <c r="O7" s="39">
        <f ca="1">IFERROR(SUM(K7,L7)/I7,0)</f>
        <v>0.38775271646735404</v>
      </c>
      <c r="P7" s="40">
        <f ca="1">IFERROR(SUM(K7,L7,M7)/I7,0)</f>
        <v>0.43818749736485402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2.9099999999999993</v>
      </c>
      <c r="I8" s="21">
        <v>2.4962809999999998</v>
      </c>
      <c r="J8" s="21">
        <f t="shared" ref="J8:J15" si="0">SUM(K8,L8,M8)</f>
        <v>1.2198047349450263</v>
      </c>
      <c r="K8" s="21">
        <v>0.94884498494502623</v>
      </c>
      <c r="L8" s="21">
        <v>0.15029581000000003</v>
      </c>
      <c r="M8" s="21">
        <v>0.12066394000000001</v>
      </c>
      <c r="N8" s="22">
        <f t="shared" ref="N8:N16" si="1">IFERROR(K8/I8,0)</f>
        <v>0.38010343584917977</v>
      </c>
      <c r="O8" s="22">
        <f t="shared" ref="O8:O16" si="2">IFERROR(SUM(K8,L8)/I8,0)</f>
        <v>0.44031132510523707</v>
      </c>
      <c r="P8" s="23">
        <f t="shared" ref="P8:P16" si="3">IFERROR(SUM(K8,L8,M8)/I8,0)</f>
        <v>0.48864880794470911</v>
      </c>
      <c r="Q8" s="70">
        <v>3</v>
      </c>
      <c r="R8" s="21">
        <v>3</v>
      </c>
      <c r="S8" s="23">
        <f>IFERROR(R8/Q8,0)</f>
        <v>1</v>
      </c>
    </row>
    <row r="9" spans="1:19" ht="25.5" x14ac:dyDescent="0.25">
      <c r="A9" s="17"/>
      <c r="B9" s="19">
        <v>5005053</v>
      </c>
      <c r="C9" s="19" t="s">
        <v>951</v>
      </c>
      <c r="D9" s="68">
        <v>3000597</v>
      </c>
      <c r="E9" s="19" t="s">
        <v>949</v>
      </c>
      <c r="F9" s="69">
        <v>59</v>
      </c>
      <c r="G9" s="19" t="s">
        <v>577</v>
      </c>
      <c r="H9" s="20">
        <v>2.3008359999999999</v>
      </c>
      <c r="I9" s="21">
        <v>1.2738999999999998</v>
      </c>
      <c r="J9" s="21">
        <f t="shared" si="0"/>
        <v>0.96352507599919679</v>
      </c>
      <c r="K9" s="21">
        <v>0.66477698599919677</v>
      </c>
      <c r="L9" s="21">
        <v>0.16829913999999999</v>
      </c>
      <c r="M9" s="21">
        <v>0.13044895000000001</v>
      </c>
      <c r="N9" s="22">
        <f t="shared" si="1"/>
        <v>0.52184393280414232</v>
      </c>
      <c r="O9" s="22">
        <f t="shared" si="2"/>
        <v>0.65395723840112796</v>
      </c>
      <c r="P9" s="23">
        <f t="shared" si="3"/>
        <v>0.7563584865367744</v>
      </c>
      <c r="Q9" s="70">
        <v>89</v>
      </c>
      <c r="R9" s="21">
        <v>65.490000000000009</v>
      </c>
      <c r="S9" s="23">
        <f t="shared" ref="S9:S15" si="4">IFERROR(R9/Q9,0)</f>
        <v>0.73584269662921353</v>
      </c>
    </row>
    <row r="10" spans="1:19" ht="25.5" x14ac:dyDescent="0.25">
      <c r="A10" s="17"/>
      <c r="B10" s="19">
        <v>5005054</v>
      </c>
      <c r="C10" s="19" t="s">
        <v>952</v>
      </c>
      <c r="D10" s="68">
        <v>3000597</v>
      </c>
      <c r="E10" s="19" t="s">
        <v>949</v>
      </c>
      <c r="F10" s="69">
        <v>59</v>
      </c>
      <c r="G10" s="19" t="s">
        <v>577</v>
      </c>
      <c r="H10" s="20">
        <v>0.35199999999999998</v>
      </c>
      <c r="I10" s="21">
        <v>0.14369999999999999</v>
      </c>
      <c r="J10" s="21">
        <f t="shared" si="0"/>
        <v>5.6000000000000001E-2</v>
      </c>
      <c r="K10" s="21">
        <v>0</v>
      </c>
      <c r="L10" s="21">
        <v>3.95E-2</v>
      </c>
      <c r="M10" s="21">
        <v>1.6500000000000001E-2</v>
      </c>
      <c r="N10" s="22">
        <f t="shared" si="1"/>
        <v>0</v>
      </c>
      <c r="O10" s="22">
        <f t="shared" si="2"/>
        <v>0.27487821851078637</v>
      </c>
      <c r="P10" s="23">
        <f t="shared" si="3"/>
        <v>0.38970076548364652</v>
      </c>
      <c r="Q10" s="70">
        <v>5</v>
      </c>
      <c r="R10" s="21">
        <v>5</v>
      </c>
      <c r="S10" s="23">
        <f t="shared" si="4"/>
        <v>1</v>
      </c>
    </row>
    <row r="11" spans="1:19" ht="25.5" x14ac:dyDescent="0.25">
      <c r="A11" s="17"/>
      <c r="B11" s="19">
        <v>5005055</v>
      </c>
      <c r="C11" s="19" t="s">
        <v>953</v>
      </c>
      <c r="D11" s="68">
        <v>3000597</v>
      </c>
      <c r="E11" s="19" t="s">
        <v>949</v>
      </c>
      <c r="F11" s="69">
        <v>46</v>
      </c>
      <c r="G11" s="19" t="s">
        <v>736</v>
      </c>
      <c r="H11" s="20">
        <v>4.1251999999999997E-2</v>
      </c>
      <c r="I11" s="21">
        <v>1.4739390000000001</v>
      </c>
      <c r="J11" s="21">
        <f t="shared" si="0"/>
        <v>0.53055801318176266</v>
      </c>
      <c r="K11" s="21">
        <v>0.3353264331817627</v>
      </c>
      <c r="L11" s="21">
        <v>0.14511184999999999</v>
      </c>
      <c r="M11" s="21">
        <v>5.0119730000000001E-2</v>
      </c>
      <c r="N11" s="22">
        <f t="shared" si="1"/>
        <v>0.22750360305396808</v>
      </c>
      <c r="O11" s="22">
        <f t="shared" si="2"/>
        <v>0.32595533680957123</v>
      </c>
      <c r="P11" s="23">
        <f t="shared" si="3"/>
        <v>0.35995927455733417</v>
      </c>
      <c r="Q11" s="70">
        <v>6</v>
      </c>
      <c r="R11" s="21">
        <v>7</v>
      </c>
      <c r="S11" s="23">
        <f t="shared" si="4"/>
        <v>1.1666666666666667</v>
      </c>
    </row>
    <row r="12" spans="1:19" ht="38.25" x14ac:dyDescent="0.25">
      <c r="A12" s="17"/>
      <c r="B12" s="19">
        <v>5005056</v>
      </c>
      <c r="C12" s="19" t="s">
        <v>954</v>
      </c>
      <c r="D12" s="68">
        <v>3000597</v>
      </c>
      <c r="E12" s="19" t="s">
        <v>949</v>
      </c>
      <c r="F12" s="69">
        <v>59</v>
      </c>
      <c r="G12" s="19" t="s">
        <v>577</v>
      </c>
      <c r="H12" s="20">
        <v>0.29246800000000006</v>
      </c>
      <c r="I12" s="21">
        <v>1.061868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20</v>
      </c>
      <c r="R12" s="21">
        <v>30</v>
      </c>
      <c r="S12" s="23">
        <f t="shared" si="4"/>
        <v>1.5</v>
      </c>
    </row>
    <row r="13" spans="1:19" ht="38.25" x14ac:dyDescent="0.25">
      <c r="A13" s="17"/>
      <c r="B13" s="19">
        <v>5005057</v>
      </c>
      <c r="C13" s="19" t="s">
        <v>955</v>
      </c>
      <c r="D13" s="68">
        <v>3000598</v>
      </c>
      <c r="E13" s="19" t="s">
        <v>950</v>
      </c>
      <c r="F13" s="69">
        <v>59</v>
      </c>
      <c r="G13" s="19" t="s">
        <v>577</v>
      </c>
      <c r="H13" s="20">
        <v>0.14035999999999998</v>
      </c>
      <c r="I13" s="21">
        <v>0.66458499999999998</v>
      </c>
      <c r="J13" s="21">
        <f t="shared" si="0"/>
        <v>0.3474976573143661</v>
      </c>
      <c r="K13" s="21">
        <v>0.2723570573143661</v>
      </c>
      <c r="L13" s="21">
        <v>3.4066420000000007E-2</v>
      </c>
      <c r="M13" s="21">
        <v>4.1074179999999995E-2</v>
      </c>
      <c r="N13" s="22">
        <f t="shared" si="1"/>
        <v>0.40981523403983855</v>
      </c>
      <c r="O13" s="22">
        <f t="shared" si="2"/>
        <v>0.4610749224167956</v>
      </c>
      <c r="P13" s="23">
        <f t="shared" si="3"/>
        <v>0.5228791761992313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956</v>
      </c>
      <c r="D14" s="68">
        <v>3000598</v>
      </c>
      <c r="E14" s="19" t="s">
        <v>950</v>
      </c>
      <c r="F14" s="69">
        <v>36</v>
      </c>
      <c r="G14" s="19" t="s">
        <v>533</v>
      </c>
      <c r="H14" s="20">
        <v>4.3999999999999997E-2</v>
      </c>
      <c r="I14" s="21">
        <v>0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957</v>
      </c>
      <c r="D15" s="68">
        <v>3000598</v>
      </c>
      <c r="E15" s="19" t="s">
        <v>950</v>
      </c>
      <c r="F15" s="69">
        <v>487</v>
      </c>
      <c r="G15" s="19" t="s">
        <v>958</v>
      </c>
      <c r="H15" s="20">
        <v>0.23650000000000002</v>
      </c>
      <c r="I15" s="21">
        <v>0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0.43938499999999969</v>
      </c>
      <c r="I16" s="45">
        <f t="shared" ca="1" si="5"/>
        <v>8.1562529999999995</v>
      </c>
      <c r="J16" s="45">
        <f t="shared" ca="1" si="5"/>
        <v>5.1862999661119575</v>
      </c>
      <c r="K16" s="45">
        <f t="shared" ca="1" si="5"/>
        <v>4.2832574261119589</v>
      </c>
      <c r="L16" s="45">
        <f t="shared" ca="1" si="5"/>
        <v>0.25019094999999991</v>
      </c>
      <c r="M16" s="45">
        <f t="shared" ca="1" si="5"/>
        <v>0.65285159000000026</v>
      </c>
      <c r="N16" s="46">
        <f t="shared" ca="1" si="1"/>
        <v>0.52515014260984294</v>
      </c>
      <c r="O16" s="46">
        <f t="shared" ca="1" si="2"/>
        <v>0.55582488381760098</v>
      </c>
      <c r="P16" s="47">
        <f t="shared" ca="1" si="3"/>
        <v>0.63586796119639244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0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8533.6599669999996</v>
      </c>
      <c r="E6" s="14">
        <v>10523.000039999999</v>
      </c>
      <c r="F6" s="14">
        <v>5676.7973881071593</v>
      </c>
      <c r="G6" s="14">
        <v>4189.7346591071619</v>
      </c>
      <c r="H6" s="14">
        <v>695.46429522000005</v>
      </c>
      <c r="I6" s="14">
        <v>791.59843378000028</v>
      </c>
      <c r="J6" s="15">
        <v>0.39815020841786125</v>
      </c>
      <c r="K6" s="15">
        <v>0.46424013453934782</v>
      </c>
      <c r="L6" s="16">
        <v>0.5394656815098865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6566.8053720000044</v>
      </c>
      <c r="E7" s="38">
        <f ca="1">SUM(E8:OFFSET(E6,MATCH("GOBIERNOS REGIONALES",$A$8:$A$50,0),0))</f>
        <v>7114.5330009999834</v>
      </c>
      <c r="F7" s="38">
        <f ca="1">SUM(F8:OFFSET(F6,MATCH("GOBIERNOS REGIONALES",$A$8:$A$50,0),0))</f>
        <v>4290.3718946719655</v>
      </c>
      <c r="G7" s="38">
        <f ca="1">SUM(G8:OFFSET(G6,MATCH("GOBIERNOS REGIONALES",$A$8:$A$50,0),0))</f>
        <v>3223.4264364719661</v>
      </c>
      <c r="H7" s="38">
        <f ca="1">SUM(H8:OFFSET(H6,MATCH("GOBIERNOS REGIONALES",$A$8:$A$50,0),0))</f>
        <v>505.42301253999977</v>
      </c>
      <c r="I7" s="38">
        <f ca="1">SUM(I8:OFFSET(I6,MATCH("GOBIERNOS REGIONALES",$A$8:$A$50,0),0))</f>
        <v>561.5224456599999</v>
      </c>
      <c r="J7" s="39">
        <f ca="1">IFERROR(G7/E7,0)</f>
        <v>0.45307632082371357</v>
      </c>
      <c r="K7" s="39">
        <f ca="1">IFERROR(SUM(G7,H7)/E7,0)</f>
        <v>0.5241172468365608</v>
      </c>
      <c r="L7" s="40">
        <f ca="1">IFERROR(SUM(G7,H7,I7)/E7,0)</f>
        <v>0.60304336125349789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6492.4721290000043</v>
      </c>
      <c r="E8" s="21">
        <v>7032.0493169999836</v>
      </c>
      <c r="F8" s="21">
        <f t="shared" ref="F8:F36" si="0">SUM(G8,H8,I8)</f>
        <v>4259.4665692659291</v>
      </c>
      <c r="G8" s="21">
        <v>3199.4432726259297</v>
      </c>
      <c r="H8" s="21">
        <v>502.49244697999978</v>
      </c>
      <c r="I8" s="21">
        <v>557.53084965999994</v>
      </c>
      <c r="J8" s="22">
        <f t="shared" ref="J8:J36" si="1">IFERROR(G8/E8,0)</f>
        <v>0.45498020966537783</v>
      </c>
      <c r="K8" s="22">
        <f t="shared" ref="K8:K36" si="2">IFERROR(SUM(G8,H8)/E8,0)</f>
        <v>0.52643767879393244</v>
      </c>
      <c r="L8" s="23">
        <f t="shared" ref="L8:L36" si="3">IFERROR(SUM(G8,H8,I8)/E8,0)</f>
        <v>0.60572194210422647</v>
      </c>
      <c r="M8" s="4"/>
    </row>
    <row r="9" spans="1:13" ht="38.25" x14ac:dyDescent="0.25">
      <c r="A9" s="17"/>
      <c r="B9" s="18">
        <v>202</v>
      </c>
      <c r="C9" s="19" t="s">
        <v>153</v>
      </c>
      <c r="D9" s="20">
        <v>74.33324300000001</v>
      </c>
      <c r="E9" s="21">
        <v>82.483683999999982</v>
      </c>
      <c r="F9" s="21">
        <f t="shared" si="0"/>
        <v>30.905325406036404</v>
      </c>
      <c r="G9" s="21">
        <v>23.983163846036405</v>
      </c>
      <c r="H9" s="21">
        <v>2.9305655599999998</v>
      </c>
      <c r="I9" s="21">
        <v>3.9915960000000004</v>
      </c>
      <c r="J9" s="22">
        <f t="shared" si="1"/>
        <v>0.29076252033112887</v>
      </c>
      <c r="K9" s="22">
        <f t="shared" si="2"/>
        <v>0.32629155368516771</v>
      </c>
      <c r="L9" s="23">
        <f t="shared" si="3"/>
        <v>0.37468410608377301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915.02964900000006</v>
      </c>
      <c r="E10" s="38">
        <f ca="1">SUM(E11:OFFSET(E9,(MATCH("GOBIERNOS LOCALES",$A$8:$A$50,0)-MATCH("GOBIERNOS REGIONALES",$A$8:$A$50,0)),0))</f>
        <v>1637.1073600000002</v>
      </c>
      <c r="F10" s="38">
        <f ca="1">SUM(F11:OFFSET(F9,(MATCH("GOBIERNOS LOCALES",$A$8:$A$50,0)-MATCH("GOBIERNOS REGIONALES",$A$8:$A$50,0)),0))</f>
        <v>678.92668012349259</v>
      </c>
      <c r="G10" s="38">
        <f ca="1">SUM(G11:OFFSET(G9,(MATCH("GOBIERNOS LOCALES",$A$8:$A$50,0)-MATCH("GOBIERNOS REGIONALES",$A$8:$A$50,0)),0))</f>
        <v>468.18768802349263</v>
      </c>
      <c r="H10" s="38">
        <f ca="1">SUM(H11:OFFSET(H9,(MATCH("GOBIERNOS LOCALES",$A$8:$A$50,0)-MATCH("GOBIERNOS REGIONALES",$A$8:$A$50,0)),0))</f>
        <v>109.12834735000001</v>
      </c>
      <c r="I10" s="38">
        <f ca="1">SUM(I11:OFFSET(I9,(MATCH("GOBIERNOS LOCALES",$A$8:$A$50,0)-MATCH("GOBIERNOS REGIONALES",$A$8:$A$50,0)),0))</f>
        <v>101.61064475000001</v>
      </c>
      <c r="J10" s="39">
        <f t="shared" ca="1" si="1"/>
        <v>0.2859847188173979</v>
      </c>
      <c r="K10" s="39">
        <f t="shared" ca="1" si="2"/>
        <v>0.3526439679395813</v>
      </c>
      <c r="L10" s="40">
        <f t="shared" ca="1" si="3"/>
        <v>0.41471115255598912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25.666318</v>
      </c>
      <c r="E11" s="21">
        <v>52.285555000000024</v>
      </c>
      <c r="F11" s="21">
        <f t="shared" si="0"/>
        <v>26.114550885840828</v>
      </c>
      <c r="G11" s="21">
        <v>17.372254505840829</v>
      </c>
      <c r="H11" s="21">
        <v>2.3440824199999994</v>
      </c>
      <c r="I11" s="21">
        <v>6.3982139599999996</v>
      </c>
      <c r="J11" s="22">
        <f t="shared" si="1"/>
        <v>0.33225724592271844</v>
      </c>
      <c r="K11" s="22">
        <f t="shared" si="2"/>
        <v>0.37708955993372967</v>
      </c>
      <c r="L11" s="23">
        <f t="shared" si="3"/>
        <v>0.49946014507909148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7.0194640000000001</v>
      </c>
      <c r="E12" s="21">
        <v>33.685772</v>
      </c>
      <c r="F12" s="21">
        <f t="shared" si="0"/>
        <v>1.5277203832168744</v>
      </c>
      <c r="G12" s="21">
        <v>1.1584872332168743</v>
      </c>
      <c r="H12" s="21">
        <v>0.13230125000000001</v>
      </c>
      <c r="I12" s="21">
        <v>0.23693190000000003</v>
      </c>
      <c r="J12" s="22">
        <f t="shared" si="1"/>
        <v>3.4390995498540876E-2</v>
      </c>
      <c r="K12" s="22">
        <f t="shared" si="2"/>
        <v>3.8318506793220422E-2</v>
      </c>
      <c r="L12" s="23">
        <f t="shared" si="3"/>
        <v>4.5352096523626484E-2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15.732501000000001</v>
      </c>
      <c r="E13" s="21">
        <v>41.568274999999993</v>
      </c>
      <c r="F13" s="21">
        <f t="shared" si="0"/>
        <v>6.8478376382458839</v>
      </c>
      <c r="G13" s="21">
        <v>4.766894258245884</v>
      </c>
      <c r="H13" s="21">
        <v>0.91008264999999999</v>
      </c>
      <c r="I13" s="21">
        <v>1.17086073</v>
      </c>
      <c r="J13" s="22">
        <f t="shared" si="1"/>
        <v>0.11467625871523138</v>
      </c>
      <c r="K13" s="22">
        <f t="shared" si="2"/>
        <v>0.13656994205907955</v>
      </c>
      <c r="L13" s="23">
        <f t="shared" si="3"/>
        <v>0.16473711353780943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121.10658899999999</v>
      </c>
      <c r="E14" s="21">
        <v>111.92155500000001</v>
      </c>
      <c r="F14" s="21">
        <f t="shared" si="0"/>
        <v>39.858976271180161</v>
      </c>
      <c r="G14" s="21">
        <v>35.500860561180161</v>
      </c>
      <c r="H14" s="21">
        <v>1.9693476000000005</v>
      </c>
      <c r="I14" s="21">
        <v>2.38876811</v>
      </c>
      <c r="J14" s="22">
        <f t="shared" si="1"/>
        <v>0.31719413263316576</v>
      </c>
      <c r="K14" s="22">
        <f t="shared" si="2"/>
        <v>0.33478991746656983</v>
      </c>
      <c r="L14" s="23">
        <f t="shared" si="3"/>
        <v>0.35613315300328124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34.659817000000004</v>
      </c>
      <c r="E15" s="21">
        <v>107.61064599999997</v>
      </c>
      <c r="F15" s="21">
        <f t="shared" si="0"/>
        <v>63.668000200963725</v>
      </c>
      <c r="G15" s="21">
        <v>51.905167710963724</v>
      </c>
      <c r="H15" s="21">
        <v>5.0061379699999993</v>
      </c>
      <c r="I15" s="21">
        <v>6.7566945200000008</v>
      </c>
      <c r="J15" s="22">
        <f t="shared" si="1"/>
        <v>0.48234231128919841</v>
      </c>
      <c r="K15" s="22">
        <f t="shared" si="2"/>
        <v>0.52886315431062214</v>
      </c>
      <c r="L15" s="23">
        <f t="shared" si="3"/>
        <v>0.5916515007350085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12.557455999999998</v>
      </c>
      <c r="E16" s="21">
        <v>58.527442999999998</v>
      </c>
      <c r="F16" s="21">
        <f t="shared" si="0"/>
        <v>13.51980240231293</v>
      </c>
      <c r="G16" s="21">
        <v>8.4401641323129297</v>
      </c>
      <c r="H16" s="21">
        <v>2.5172579499999999</v>
      </c>
      <c r="I16" s="21">
        <v>2.5623803200000004</v>
      </c>
      <c r="J16" s="22">
        <f t="shared" si="1"/>
        <v>0.14420866006931021</v>
      </c>
      <c r="K16" s="22">
        <f t="shared" si="2"/>
        <v>0.1872185340868715</v>
      </c>
      <c r="L16" s="23">
        <f t="shared" si="3"/>
        <v>0.23099936900221202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116.05076299999999</v>
      </c>
      <c r="E17" s="21">
        <v>163.42166299999997</v>
      </c>
      <c r="F17" s="21">
        <f t="shared" si="0"/>
        <v>69.297688001486748</v>
      </c>
      <c r="G17" s="21">
        <v>57.099406741486746</v>
      </c>
      <c r="H17" s="21">
        <v>5.3639330399999992</v>
      </c>
      <c r="I17" s="21">
        <v>6.8343482199999999</v>
      </c>
      <c r="J17" s="22">
        <f t="shared" si="1"/>
        <v>0.34939925156364832</v>
      </c>
      <c r="K17" s="22">
        <f t="shared" si="2"/>
        <v>0.38222190763954444</v>
      </c>
      <c r="L17" s="23">
        <f t="shared" si="3"/>
        <v>0.4240422397456986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30.230563000000004</v>
      </c>
      <c r="E18" s="21">
        <v>52.362074999999983</v>
      </c>
      <c r="F18" s="21">
        <f t="shared" si="0"/>
        <v>32.985135993103405</v>
      </c>
      <c r="G18" s="21">
        <v>25.782968283103401</v>
      </c>
      <c r="H18" s="21">
        <v>4.3111193900000009</v>
      </c>
      <c r="I18" s="21">
        <v>2.8910483199999999</v>
      </c>
      <c r="J18" s="22">
        <f t="shared" si="1"/>
        <v>0.49239775702363608</v>
      </c>
      <c r="K18" s="22">
        <f t="shared" si="2"/>
        <v>0.57473061701820283</v>
      </c>
      <c r="L18" s="23">
        <f t="shared" si="3"/>
        <v>0.62994325555477726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19.318409999999997</v>
      </c>
      <c r="E19" s="21">
        <v>55.134219000000002</v>
      </c>
      <c r="F19" s="21">
        <f t="shared" si="0"/>
        <v>23.302460183636342</v>
      </c>
      <c r="G19" s="21">
        <v>17.925245603636341</v>
      </c>
      <c r="H19" s="21">
        <v>1.5164678399999996</v>
      </c>
      <c r="I19" s="21">
        <v>3.8607467400000006</v>
      </c>
      <c r="J19" s="22">
        <f t="shared" si="1"/>
        <v>0.32512015094720648</v>
      </c>
      <c r="K19" s="22">
        <f t="shared" si="2"/>
        <v>0.3526251717401917</v>
      </c>
      <c r="L19" s="23">
        <f t="shared" si="3"/>
        <v>0.42264968301512246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3.8342249999999991</v>
      </c>
      <c r="E20" s="21">
        <v>15.409065999999996</v>
      </c>
      <c r="F20" s="21">
        <f t="shared" si="0"/>
        <v>6.8114169703728065</v>
      </c>
      <c r="G20" s="21">
        <v>3.3185255803728069</v>
      </c>
      <c r="H20" s="21">
        <v>1.2549872099999999</v>
      </c>
      <c r="I20" s="21">
        <v>2.2379041800000001</v>
      </c>
      <c r="J20" s="22">
        <f t="shared" si="1"/>
        <v>0.21536189022571567</v>
      </c>
      <c r="K20" s="22">
        <f t="shared" si="2"/>
        <v>0.29680661958179733</v>
      </c>
      <c r="L20" s="23">
        <f t="shared" si="3"/>
        <v>0.44203957399967059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18.304376999999992</v>
      </c>
      <c r="E21" s="21">
        <v>71.870513000000003</v>
      </c>
      <c r="F21" s="21">
        <f t="shared" si="0"/>
        <v>19.440158302429282</v>
      </c>
      <c r="G21" s="21">
        <v>11.578139792429283</v>
      </c>
      <c r="H21" s="21">
        <v>3.3433652600000001</v>
      </c>
      <c r="I21" s="21">
        <v>4.5186532499999972</v>
      </c>
      <c r="J21" s="22">
        <f t="shared" si="1"/>
        <v>0.1610972192786391</v>
      </c>
      <c r="K21" s="22">
        <f t="shared" si="2"/>
        <v>0.20761650960289213</v>
      </c>
      <c r="L21" s="23">
        <f t="shared" si="3"/>
        <v>0.27048865370460456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38.921268000000005</v>
      </c>
      <c r="E22" s="21">
        <v>78.370564000000002</v>
      </c>
      <c r="F22" s="21">
        <f t="shared" si="0"/>
        <v>13.250636435258421</v>
      </c>
      <c r="G22" s="21">
        <v>8.9329263852584226</v>
      </c>
      <c r="H22" s="21">
        <v>2.88090286</v>
      </c>
      <c r="I22" s="21">
        <v>1.4368071899999999</v>
      </c>
      <c r="J22" s="22">
        <f t="shared" si="1"/>
        <v>0.11398318360013873</v>
      </c>
      <c r="K22" s="22">
        <f t="shared" si="2"/>
        <v>0.15074319543315295</v>
      </c>
      <c r="L22" s="23">
        <f t="shared" si="3"/>
        <v>0.16907670123770477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4.4454979999999997</v>
      </c>
      <c r="E23" s="21">
        <v>39.943130999999994</v>
      </c>
      <c r="F23" s="21">
        <f t="shared" si="0"/>
        <v>14.643847513823559</v>
      </c>
      <c r="G23" s="21">
        <v>11.383887683823559</v>
      </c>
      <c r="H23" s="21">
        <v>1.1469018900000003</v>
      </c>
      <c r="I23" s="21">
        <v>2.11305794</v>
      </c>
      <c r="J23" s="22">
        <f t="shared" si="1"/>
        <v>0.28500238711440928</v>
      </c>
      <c r="K23" s="22">
        <f t="shared" si="2"/>
        <v>0.31371575688003933</v>
      </c>
      <c r="L23" s="23">
        <f t="shared" si="3"/>
        <v>0.36661741699276307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14.620633</v>
      </c>
      <c r="E24" s="21">
        <v>25.904607000000002</v>
      </c>
      <c r="F24" s="21">
        <f t="shared" si="0"/>
        <v>20.275018429366071</v>
      </c>
      <c r="G24" s="21">
        <v>17.57323188936607</v>
      </c>
      <c r="H24" s="21">
        <v>0.39947691000000007</v>
      </c>
      <c r="I24" s="21">
        <v>2.3023096300000003</v>
      </c>
      <c r="J24" s="22">
        <f t="shared" si="1"/>
        <v>0.67838249348334334</v>
      </c>
      <c r="K24" s="22">
        <f t="shared" si="2"/>
        <v>0.69380356935606358</v>
      </c>
      <c r="L24" s="23">
        <f t="shared" si="3"/>
        <v>0.78268002403456916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9.9275739999999999</v>
      </c>
      <c r="E25" s="21">
        <v>30.361796999999996</v>
      </c>
      <c r="F25" s="21">
        <f t="shared" si="0"/>
        <v>10.151821511766155</v>
      </c>
      <c r="G25" s="21">
        <v>5.3057741317661566</v>
      </c>
      <c r="H25" s="21">
        <v>2.2490932199999993</v>
      </c>
      <c r="I25" s="21">
        <v>2.5969541600000001</v>
      </c>
      <c r="J25" s="22">
        <f t="shared" si="1"/>
        <v>0.17475165029810844</v>
      </c>
      <c r="K25" s="22">
        <f t="shared" si="2"/>
        <v>0.24882807008314287</v>
      </c>
      <c r="L25" s="23">
        <f t="shared" si="3"/>
        <v>0.33436168194412724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14.856515</v>
      </c>
      <c r="E26" s="21">
        <v>34.278593000000001</v>
      </c>
      <c r="F26" s="21">
        <f t="shared" si="0"/>
        <v>11.065079861760466</v>
      </c>
      <c r="G26" s="21">
        <v>6.8966817017604658</v>
      </c>
      <c r="H26" s="21">
        <v>1.6357109700000003</v>
      </c>
      <c r="I26" s="21">
        <v>2.5326871900000008</v>
      </c>
      <c r="J26" s="22">
        <f t="shared" si="1"/>
        <v>0.20119500534226903</v>
      </c>
      <c r="K26" s="22">
        <f t="shared" si="2"/>
        <v>0.24891315322540997</v>
      </c>
      <c r="L26" s="23">
        <f t="shared" si="3"/>
        <v>0.32279854257029938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32.44853100000001</v>
      </c>
      <c r="E27" s="21">
        <v>48.944650999999979</v>
      </c>
      <c r="F27" s="21">
        <f t="shared" si="0"/>
        <v>15.091494872666807</v>
      </c>
      <c r="G27" s="21">
        <v>10.253674072666806</v>
      </c>
      <c r="H27" s="21">
        <v>2.5729843099999998</v>
      </c>
      <c r="I27" s="21">
        <v>2.26483649</v>
      </c>
      <c r="J27" s="22">
        <f t="shared" si="1"/>
        <v>0.20949529444324386</v>
      </c>
      <c r="K27" s="22">
        <f t="shared" si="2"/>
        <v>0.26206455906012716</v>
      </c>
      <c r="L27" s="23">
        <f t="shared" si="3"/>
        <v>0.30833798105265503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19.622557</v>
      </c>
      <c r="E28" s="21">
        <v>26.437150999999997</v>
      </c>
      <c r="F28" s="21">
        <f t="shared" si="0"/>
        <v>8.6611012802366893</v>
      </c>
      <c r="G28" s="21">
        <v>7.0199720702366903</v>
      </c>
      <c r="H28" s="21">
        <v>0.79196480999999996</v>
      </c>
      <c r="I28" s="21">
        <v>0.84916439999999982</v>
      </c>
      <c r="J28" s="22">
        <f t="shared" si="1"/>
        <v>0.26553436375336703</v>
      </c>
      <c r="K28" s="22">
        <f t="shared" si="2"/>
        <v>0.2954908749523234</v>
      </c>
      <c r="L28" s="23">
        <f t="shared" si="3"/>
        <v>0.32761099258527104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105.37373500000002</v>
      </c>
      <c r="E29" s="21">
        <v>97.249728999999974</v>
      </c>
      <c r="F29" s="21">
        <f t="shared" si="0"/>
        <v>25.283261162961388</v>
      </c>
      <c r="G29" s="21">
        <v>16.744585632961389</v>
      </c>
      <c r="H29" s="21">
        <v>4.6345375300000002</v>
      </c>
      <c r="I29" s="21">
        <v>3.9041380000000001</v>
      </c>
      <c r="J29" s="22">
        <f t="shared" si="1"/>
        <v>0.17218130893672098</v>
      </c>
      <c r="K29" s="22">
        <f t="shared" si="2"/>
        <v>0.21983735464148588</v>
      </c>
      <c r="L29" s="23">
        <f t="shared" si="3"/>
        <v>0.25998284440423886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85.039578000000006</v>
      </c>
      <c r="E30" s="21">
        <v>339.22843000000006</v>
      </c>
      <c r="F30" s="21">
        <f t="shared" si="0"/>
        <v>171.63957662285947</v>
      </c>
      <c r="G30" s="21">
        <v>74.796999352859473</v>
      </c>
      <c r="H30" s="21">
        <v>58.858428849999996</v>
      </c>
      <c r="I30" s="21">
        <v>37.984148419999997</v>
      </c>
      <c r="J30" s="22">
        <f t="shared" si="1"/>
        <v>0.22049154120973721</v>
      </c>
      <c r="K30" s="22">
        <f t="shared" si="2"/>
        <v>0.39399831023260473</v>
      </c>
      <c r="L30" s="23">
        <f t="shared" si="3"/>
        <v>0.50597049493422308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14.977709999999998</v>
      </c>
      <c r="E31" s="21">
        <v>28.907715</v>
      </c>
      <c r="F31" s="21">
        <f t="shared" si="0"/>
        <v>14.244711355442867</v>
      </c>
      <c r="G31" s="21">
        <v>9.0957610954428674</v>
      </c>
      <c r="H31" s="21">
        <v>2.3596637100000004</v>
      </c>
      <c r="I31" s="21">
        <v>2.7892865499999999</v>
      </c>
      <c r="J31" s="22">
        <f t="shared" si="1"/>
        <v>0.31464822091413547</v>
      </c>
      <c r="K31" s="22">
        <f t="shared" si="2"/>
        <v>0.39627569337261237</v>
      </c>
      <c r="L31" s="23">
        <f t="shared" si="3"/>
        <v>0.49276504059358778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25.779995000000003</v>
      </c>
      <c r="E32" s="21">
        <v>30.503852000000002</v>
      </c>
      <c r="F32" s="21">
        <f t="shared" si="0"/>
        <v>13.308540777617276</v>
      </c>
      <c r="G32" s="21">
        <v>12.240262007617275</v>
      </c>
      <c r="H32" s="21">
        <v>0.18259854</v>
      </c>
      <c r="I32" s="21">
        <v>0.88568023000000007</v>
      </c>
      <c r="J32" s="22">
        <f t="shared" si="1"/>
        <v>0.40126938747333529</v>
      </c>
      <c r="K32" s="22">
        <f t="shared" si="2"/>
        <v>0.40725546883774794</v>
      </c>
      <c r="L32" s="23">
        <f t="shared" si="3"/>
        <v>0.43629049792194363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44.046073</v>
      </c>
      <c r="E33" s="21">
        <v>45.286169000000001</v>
      </c>
      <c r="F33" s="21">
        <f t="shared" si="0"/>
        <v>32.169565237583271</v>
      </c>
      <c r="G33" s="21">
        <v>28.969012577583271</v>
      </c>
      <c r="H33" s="21">
        <v>2.0707388900000003</v>
      </c>
      <c r="I33" s="21">
        <v>1.1298137699999995</v>
      </c>
      <c r="J33" s="22">
        <f t="shared" si="1"/>
        <v>0.63968786093571461</v>
      </c>
      <c r="K33" s="22">
        <f t="shared" si="2"/>
        <v>0.68541349716694455</v>
      </c>
      <c r="L33" s="23">
        <f t="shared" si="3"/>
        <v>0.7103618157142696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10.427686</v>
      </c>
      <c r="E34" s="21">
        <v>46.324376000000001</v>
      </c>
      <c r="F34" s="21">
        <f t="shared" si="0"/>
        <v>24.816558210488807</v>
      </c>
      <c r="G34" s="21">
        <v>23.433307070488809</v>
      </c>
      <c r="H34" s="21">
        <v>0.59252861000000001</v>
      </c>
      <c r="I34" s="21">
        <v>0.79072252999999992</v>
      </c>
      <c r="J34" s="22">
        <f t="shared" si="1"/>
        <v>0.50585262218078897</v>
      </c>
      <c r="K34" s="22">
        <f t="shared" si="2"/>
        <v>0.51864348222389023</v>
      </c>
      <c r="L34" s="23">
        <f t="shared" si="3"/>
        <v>0.53571273600077862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90.061813000000001</v>
      </c>
      <c r="E35" s="21">
        <v>1.5698129999999997</v>
      </c>
      <c r="F35" s="21">
        <f t="shared" si="0"/>
        <v>0.95171961887239109</v>
      </c>
      <c r="G35" s="21">
        <v>0.69349794887239113</v>
      </c>
      <c r="H35" s="21">
        <v>8.3733669999999996E-2</v>
      </c>
      <c r="I35" s="21">
        <v>0.174488</v>
      </c>
      <c r="J35" s="22">
        <f t="shared" si="1"/>
        <v>0.4417710573631326</v>
      </c>
      <c r="K35" s="22">
        <f t="shared" si="2"/>
        <v>0.49511095835770969</v>
      </c>
      <c r="L35" s="23">
        <f t="shared" si="3"/>
        <v>0.60626305099549516</v>
      </c>
      <c r="M35" s="4"/>
    </row>
    <row r="36" spans="1:13" ht="15.75" thickBot="1" x14ac:dyDescent="0.3">
      <c r="A36" s="41" t="s">
        <v>232</v>
      </c>
      <c r="B36" s="58"/>
      <c r="C36" s="43"/>
      <c r="D36" s="44">
        <v>1051.824945999995</v>
      </c>
      <c r="E36" s="45">
        <v>1771.3596789999951</v>
      </c>
      <c r="F36" s="45">
        <f t="shared" si="0"/>
        <v>707.49881331170207</v>
      </c>
      <c r="G36" s="45">
        <v>498.12053461170251</v>
      </c>
      <c r="H36" s="45">
        <v>80.912935329999996</v>
      </c>
      <c r="I36" s="45">
        <v>128.46534336999954</v>
      </c>
      <c r="J36" s="46">
        <f t="shared" si="1"/>
        <v>0.28120801241953969</v>
      </c>
      <c r="K36" s="46">
        <f t="shared" si="2"/>
        <v>0.32688644593546951</v>
      </c>
      <c r="L36" s="47">
        <f t="shared" si="3"/>
        <v>0.399410024795819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962</v>
      </c>
      <c r="N2" s="72" t="s">
        <v>1020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8533.6599669999996</v>
      </c>
      <c r="E6" s="14">
        <f ca="1">SUM(E7:OFFSET(E7,50,0))</f>
        <v>10523.000039999999</v>
      </c>
      <c r="F6" s="14">
        <f ca="1">SUM(F7:OFFSET(F7,50,0))</f>
        <v>5676.7973881071593</v>
      </c>
      <c r="G6" s="14">
        <f ca="1">SUM(G7:OFFSET(G7,50,0))</f>
        <v>4189.7346591071619</v>
      </c>
      <c r="H6" s="14">
        <f ca="1">SUM(H7:OFFSET(H7,50,0))</f>
        <v>695.46429522000005</v>
      </c>
      <c r="I6" s="14">
        <f ca="1">SUM(I7:OFFSET(I7,50,0))</f>
        <v>791.59843378000028</v>
      </c>
      <c r="J6" s="15">
        <f ca="1">IFERROR(G6/E6,0)</f>
        <v>0.39815020841786125</v>
      </c>
      <c r="K6" s="15">
        <f ca="1">IFERROR(SUM(G6,H6)/E6,0)</f>
        <v>0.46424013453934782</v>
      </c>
      <c r="L6" s="16">
        <f ca="1">IFERROR(SUM(G6,H6,I6)/E6,0)</f>
        <v>0.5394656815098865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392.94763499999993</v>
      </c>
      <c r="E7" s="21">
        <v>340.74409099999968</v>
      </c>
      <c r="F7" s="21">
        <f t="shared" ref="F7:F31" si="0">SUM(G7,H7,I7)</f>
        <v>194.71195571711613</v>
      </c>
      <c r="G7" s="21">
        <v>170.03110988711614</v>
      </c>
      <c r="H7" s="21">
        <v>9.7615595599999949</v>
      </c>
      <c r="I7" s="21">
        <v>14.919286269999994</v>
      </c>
      <c r="J7" s="22">
        <f t="shared" ref="J7:J31" si="1">IFERROR(G7/E7,0)</f>
        <v>0.49899943793043294</v>
      </c>
      <c r="K7" s="22">
        <f t="shared" ref="K7:K31" si="2">IFERROR(SUM(G7,H7)/E7,0)</f>
        <v>0.52764721148786198</v>
      </c>
      <c r="L7" s="23">
        <f t="shared" ref="L7:L31" si="3">IFERROR(SUM(G7,H7,I7)/E7,0)</f>
        <v>0.57143164286630665</v>
      </c>
      <c r="M7" s="4"/>
      <c r="N7" t="s">
        <v>253</v>
      </c>
      <c r="O7" s="5">
        <v>390.6542515772025</v>
      </c>
      <c r="P7" s="71">
        <v>0.68939985932196335</v>
      </c>
    </row>
    <row r="8" spans="1:16" x14ac:dyDescent="0.25">
      <c r="A8" s="17"/>
      <c r="B8" s="55">
        <v>2</v>
      </c>
      <c r="C8" s="19" t="s">
        <v>250</v>
      </c>
      <c r="D8" s="20">
        <v>213.27397000000011</v>
      </c>
      <c r="E8" s="21">
        <v>261.41180999999983</v>
      </c>
      <c r="F8" s="21">
        <f t="shared" si="0"/>
        <v>138.38974280199403</v>
      </c>
      <c r="G8" s="21">
        <v>103.70952670199404</v>
      </c>
      <c r="H8" s="21">
        <v>21.484596059999998</v>
      </c>
      <c r="I8" s="21">
        <v>13.195620039999994</v>
      </c>
      <c r="J8" s="22">
        <f t="shared" si="1"/>
        <v>0.39672854375628286</v>
      </c>
      <c r="K8" s="22">
        <f t="shared" si="2"/>
        <v>0.47891532812535942</v>
      </c>
      <c r="L8" s="23">
        <f t="shared" si="3"/>
        <v>0.52939361386157002</v>
      </c>
      <c r="M8" s="4"/>
      <c r="N8" t="s">
        <v>257</v>
      </c>
      <c r="O8" s="5">
        <v>312.08466167247042</v>
      </c>
      <c r="P8" s="71">
        <v>0.68420683513705383</v>
      </c>
    </row>
    <row r="9" spans="1:16" x14ac:dyDescent="0.25">
      <c r="A9" s="17"/>
      <c r="B9" s="55">
        <v>3</v>
      </c>
      <c r="C9" s="19" t="s">
        <v>251</v>
      </c>
      <c r="D9" s="20">
        <v>202.23443300000002</v>
      </c>
      <c r="E9" s="21">
        <v>292.59157099999999</v>
      </c>
      <c r="F9" s="21">
        <f t="shared" si="0"/>
        <v>140.65824727802544</v>
      </c>
      <c r="G9" s="21">
        <v>98.677023278025445</v>
      </c>
      <c r="H9" s="21">
        <v>19.367662080000002</v>
      </c>
      <c r="I9" s="21">
        <v>22.613561919999999</v>
      </c>
      <c r="J9" s="22">
        <f t="shared" si="1"/>
        <v>0.3372517634078579</v>
      </c>
      <c r="K9" s="22">
        <f t="shared" si="2"/>
        <v>0.40344526998703406</v>
      </c>
      <c r="L9" s="23">
        <f t="shared" si="3"/>
        <v>0.48073239703144233</v>
      </c>
      <c r="M9" s="4"/>
      <c r="N9" t="s">
        <v>256</v>
      </c>
      <c r="O9" s="5">
        <v>733.78302768230833</v>
      </c>
      <c r="P9" s="71">
        <v>0.64566627202414506</v>
      </c>
    </row>
    <row r="10" spans="1:16" x14ac:dyDescent="0.25">
      <c r="A10" s="17"/>
      <c r="B10" s="55">
        <v>4</v>
      </c>
      <c r="C10" s="19" t="s">
        <v>252</v>
      </c>
      <c r="D10" s="20">
        <v>608.605816</v>
      </c>
      <c r="E10" s="21">
        <v>542.83606400000065</v>
      </c>
      <c r="F10" s="21">
        <f t="shared" si="0"/>
        <v>289.83662649881273</v>
      </c>
      <c r="G10" s="21">
        <v>235.2455126788127</v>
      </c>
      <c r="H10" s="21">
        <v>28.170761760000008</v>
      </c>
      <c r="I10" s="21">
        <v>26.420352060000006</v>
      </c>
      <c r="J10" s="22">
        <f t="shared" si="1"/>
        <v>0.43336382432913012</v>
      </c>
      <c r="K10" s="22">
        <f t="shared" si="2"/>
        <v>0.48525934791026043</v>
      </c>
      <c r="L10" s="23">
        <f t="shared" si="3"/>
        <v>0.53393030736221014</v>
      </c>
      <c r="M10" s="4"/>
      <c r="N10" t="s">
        <v>268</v>
      </c>
      <c r="O10" s="5">
        <v>310.4831040683523</v>
      </c>
      <c r="P10" s="71">
        <v>0.62570477678107972</v>
      </c>
    </row>
    <row r="11" spans="1:16" x14ac:dyDescent="0.25">
      <c r="A11" s="17"/>
      <c r="B11" s="55">
        <v>5</v>
      </c>
      <c r="C11" s="19" t="s">
        <v>253</v>
      </c>
      <c r="D11" s="20">
        <v>468.24198100000007</v>
      </c>
      <c r="E11" s="21">
        <v>566.6584439999998</v>
      </c>
      <c r="F11" s="21">
        <f t="shared" si="0"/>
        <v>390.6542515772025</v>
      </c>
      <c r="G11" s="21">
        <v>297.81029337720247</v>
      </c>
      <c r="H11" s="21">
        <v>45.677443179999997</v>
      </c>
      <c r="I11" s="21">
        <v>47.166515020000027</v>
      </c>
      <c r="J11" s="22">
        <f t="shared" si="1"/>
        <v>0.52555520266314526</v>
      </c>
      <c r="K11" s="22">
        <f t="shared" si="2"/>
        <v>0.6061636250093585</v>
      </c>
      <c r="L11" s="23">
        <f t="shared" si="3"/>
        <v>0.68939985932196335</v>
      </c>
      <c r="M11" s="4"/>
      <c r="N11" t="s">
        <v>261</v>
      </c>
      <c r="O11" s="5">
        <v>221.00219928696731</v>
      </c>
      <c r="P11" s="71">
        <v>0.61510986563355741</v>
      </c>
    </row>
    <row r="12" spans="1:16" x14ac:dyDescent="0.25">
      <c r="A12" s="17"/>
      <c r="B12" s="55">
        <v>6</v>
      </c>
      <c r="C12" s="19" t="s">
        <v>254</v>
      </c>
      <c r="D12" s="20">
        <v>897.44205599999987</v>
      </c>
      <c r="E12" s="21">
        <v>775.30467899999906</v>
      </c>
      <c r="F12" s="21">
        <f t="shared" si="0"/>
        <v>422.26980692610147</v>
      </c>
      <c r="G12" s="21">
        <v>277.23277248610157</v>
      </c>
      <c r="H12" s="21">
        <v>99.690474449999968</v>
      </c>
      <c r="I12" s="21">
        <v>45.34655998999996</v>
      </c>
      <c r="J12" s="22">
        <f t="shared" si="1"/>
        <v>0.35757912985083623</v>
      </c>
      <c r="K12" s="22">
        <f t="shared" si="2"/>
        <v>0.4861614500021636</v>
      </c>
      <c r="L12" s="23">
        <f t="shared" si="3"/>
        <v>0.54465014640534881</v>
      </c>
      <c r="M12" s="4"/>
      <c r="N12" t="s">
        <v>249</v>
      </c>
      <c r="O12" s="5">
        <v>194.71195571711613</v>
      </c>
      <c r="P12" s="71">
        <v>0.57143164286630665</v>
      </c>
    </row>
    <row r="13" spans="1:16" x14ac:dyDescent="0.25">
      <c r="A13" s="17"/>
      <c r="B13" s="55">
        <v>7</v>
      </c>
      <c r="C13" s="19" t="s">
        <v>255</v>
      </c>
      <c r="D13" s="20">
        <v>117.76320400000002</v>
      </c>
      <c r="E13" s="21">
        <v>56.477054000000003</v>
      </c>
      <c r="F13" s="21">
        <f t="shared" si="0"/>
        <v>23.118146060270767</v>
      </c>
      <c r="G13" s="21">
        <v>16.973292080270767</v>
      </c>
      <c r="H13" s="21">
        <v>4.0869320399999998</v>
      </c>
      <c r="I13" s="21">
        <v>2.0579219399999999</v>
      </c>
      <c r="J13" s="22">
        <f t="shared" si="1"/>
        <v>0.30053430336983877</v>
      </c>
      <c r="K13" s="22">
        <f t="shared" si="2"/>
        <v>0.3728987726638639</v>
      </c>
      <c r="L13" s="23">
        <f t="shared" si="3"/>
        <v>0.40933696825388177</v>
      </c>
      <c r="M13" s="4"/>
      <c r="N13" t="s">
        <v>270</v>
      </c>
      <c r="O13" s="5">
        <v>315.10715931812086</v>
      </c>
      <c r="P13" s="71">
        <v>0.55516569433972107</v>
      </c>
    </row>
    <row r="14" spans="1:16" x14ac:dyDescent="0.25">
      <c r="A14" s="17"/>
      <c r="B14" s="55">
        <v>8</v>
      </c>
      <c r="C14" s="19" t="s">
        <v>256</v>
      </c>
      <c r="D14" s="20">
        <v>844.81578899999931</v>
      </c>
      <c r="E14" s="21">
        <v>1136.4741499999989</v>
      </c>
      <c r="F14" s="21">
        <f t="shared" si="0"/>
        <v>733.78302768230833</v>
      </c>
      <c r="G14" s="21">
        <v>578.25857095230833</v>
      </c>
      <c r="H14" s="21">
        <v>61.927096410000011</v>
      </c>
      <c r="I14" s="21">
        <v>93.597360320000064</v>
      </c>
      <c r="J14" s="22">
        <f t="shared" si="1"/>
        <v>0.5088180588641712</v>
      </c>
      <c r="K14" s="22">
        <f t="shared" si="2"/>
        <v>0.56330860439043773</v>
      </c>
      <c r="L14" s="23">
        <f t="shared" si="3"/>
        <v>0.64566627202414506</v>
      </c>
      <c r="M14" s="4"/>
      <c r="N14" t="s">
        <v>259</v>
      </c>
      <c r="O14" s="5">
        <v>46.723732017481424</v>
      </c>
      <c r="P14" s="71">
        <v>0.55003234086616237</v>
      </c>
    </row>
    <row r="15" spans="1:16" x14ac:dyDescent="0.25">
      <c r="A15" s="17"/>
      <c r="B15" s="55">
        <v>9</v>
      </c>
      <c r="C15" s="19" t="s">
        <v>257</v>
      </c>
      <c r="D15" s="20">
        <v>360.33294600000011</v>
      </c>
      <c r="E15" s="21">
        <v>456.1261970000001</v>
      </c>
      <c r="F15" s="21">
        <f t="shared" si="0"/>
        <v>312.08466167247042</v>
      </c>
      <c r="G15" s="21">
        <v>221.06823977247041</v>
      </c>
      <c r="H15" s="21">
        <v>34.212668010000002</v>
      </c>
      <c r="I15" s="21">
        <v>56.803753889999996</v>
      </c>
      <c r="J15" s="22">
        <f t="shared" si="1"/>
        <v>0.484664641554167</v>
      </c>
      <c r="K15" s="22">
        <f t="shared" si="2"/>
        <v>0.55967166424880954</v>
      </c>
      <c r="L15" s="23">
        <f t="shared" si="3"/>
        <v>0.68420683513705383</v>
      </c>
      <c r="M15" s="4"/>
      <c r="N15" t="s">
        <v>254</v>
      </c>
      <c r="O15" s="5">
        <v>422.26980692610147</v>
      </c>
      <c r="P15" s="71">
        <v>0.54465014640534881</v>
      </c>
    </row>
    <row r="16" spans="1:16" x14ac:dyDescent="0.25">
      <c r="A16" s="17"/>
      <c r="B16" s="55">
        <v>10</v>
      </c>
      <c r="C16" s="19" t="s">
        <v>258</v>
      </c>
      <c r="D16" s="20">
        <v>200.71596600000004</v>
      </c>
      <c r="E16" s="21">
        <v>374.26907099999988</v>
      </c>
      <c r="F16" s="21">
        <f t="shared" si="0"/>
        <v>191.53796692876341</v>
      </c>
      <c r="G16" s="21">
        <v>145.3265417587634</v>
      </c>
      <c r="H16" s="21">
        <v>22.261883420000004</v>
      </c>
      <c r="I16" s="21">
        <v>23.949541749999995</v>
      </c>
      <c r="J16" s="22">
        <f t="shared" si="1"/>
        <v>0.38829428616815481</v>
      </c>
      <c r="K16" s="22">
        <f t="shared" si="2"/>
        <v>0.44777524557663345</v>
      </c>
      <c r="L16" s="23">
        <f t="shared" si="3"/>
        <v>0.51176541630062578</v>
      </c>
      <c r="M16" s="4"/>
      <c r="N16" t="s">
        <v>252</v>
      </c>
      <c r="O16" s="5">
        <v>289.83662649881273</v>
      </c>
      <c r="P16" s="71">
        <v>0.53393030736221014</v>
      </c>
    </row>
    <row r="17" spans="1:16" x14ac:dyDescent="0.25">
      <c r="A17" s="17"/>
      <c r="B17" s="55">
        <v>11</v>
      </c>
      <c r="C17" s="19" t="s">
        <v>259</v>
      </c>
      <c r="D17" s="20">
        <v>62.982686999999977</v>
      </c>
      <c r="E17" s="21">
        <v>84.947245000000024</v>
      </c>
      <c r="F17" s="21">
        <f t="shared" si="0"/>
        <v>46.723732017481424</v>
      </c>
      <c r="G17" s="21">
        <v>28.448119157481415</v>
      </c>
      <c r="H17" s="21">
        <v>7.6239770600000005</v>
      </c>
      <c r="I17" s="21">
        <v>10.651635800000008</v>
      </c>
      <c r="J17" s="22">
        <f t="shared" si="1"/>
        <v>0.33489160428312192</v>
      </c>
      <c r="K17" s="22">
        <f t="shared" si="2"/>
        <v>0.42464115484241316</v>
      </c>
      <c r="L17" s="23">
        <f t="shared" si="3"/>
        <v>0.55003234086616237</v>
      </c>
      <c r="M17" s="4"/>
      <c r="N17" t="s">
        <v>263</v>
      </c>
      <c r="O17" s="5">
        <v>885.59142560025839</v>
      </c>
      <c r="P17" s="71">
        <v>0.52959401067020995</v>
      </c>
    </row>
    <row r="18" spans="1:16" x14ac:dyDescent="0.25">
      <c r="A18" s="17"/>
      <c r="B18" s="55">
        <v>12</v>
      </c>
      <c r="C18" s="19" t="s">
        <v>260</v>
      </c>
      <c r="D18" s="20">
        <v>363.16075499999988</v>
      </c>
      <c r="E18" s="21">
        <v>375.75072899999998</v>
      </c>
      <c r="F18" s="21">
        <f t="shared" si="0"/>
        <v>181.36009119067182</v>
      </c>
      <c r="G18" s="21">
        <v>138.5216271506718</v>
      </c>
      <c r="H18" s="21">
        <v>17.213627209999999</v>
      </c>
      <c r="I18" s="21">
        <v>25.624836830000024</v>
      </c>
      <c r="J18" s="22">
        <f t="shared" si="1"/>
        <v>0.36865298310751066</v>
      </c>
      <c r="K18" s="22">
        <f t="shared" si="2"/>
        <v>0.41446427735519259</v>
      </c>
      <c r="L18" s="23">
        <f t="shared" si="3"/>
        <v>0.48266065024898952</v>
      </c>
      <c r="M18" s="4"/>
      <c r="N18" t="s">
        <v>250</v>
      </c>
      <c r="O18" s="5">
        <v>138.38974280199403</v>
      </c>
      <c r="P18" s="71">
        <v>0.52939361386157002</v>
      </c>
    </row>
    <row r="19" spans="1:16" x14ac:dyDescent="0.25">
      <c r="A19" s="17"/>
      <c r="B19" s="55">
        <v>13</v>
      </c>
      <c r="C19" s="19" t="s">
        <v>261</v>
      </c>
      <c r="D19" s="20">
        <v>330.265085</v>
      </c>
      <c r="E19" s="21">
        <v>359.28898500000014</v>
      </c>
      <c r="F19" s="21">
        <f t="shared" si="0"/>
        <v>221.00219928696731</v>
      </c>
      <c r="G19" s="21">
        <v>195.87890754696733</v>
      </c>
      <c r="H19" s="21">
        <v>15.646266999999998</v>
      </c>
      <c r="I19" s="21">
        <v>9.4770247399999974</v>
      </c>
      <c r="J19" s="22">
        <f t="shared" si="1"/>
        <v>0.54518483929299211</v>
      </c>
      <c r="K19" s="22">
        <f t="shared" si="2"/>
        <v>0.5887327009119615</v>
      </c>
      <c r="L19" s="23">
        <f t="shared" si="3"/>
        <v>0.61510986563355741</v>
      </c>
      <c r="M19" s="4"/>
      <c r="N19" t="s">
        <v>265</v>
      </c>
      <c r="O19" s="5">
        <v>151.77712046521657</v>
      </c>
      <c r="P19" s="71">
        <v>0.51242230011523171</v>
      </c>
    </row>
    <row r="20" spans="1:16" x14ac:dyDescent="0.25">
      <c r="A20" s="17"/>
      <c r="B20" s="55">
        <v>14</v>
      </c>
      <c r="C20" s="19" t="s">
        <v>262</v>
      </c>
      <c r="D20" s="20">
        <v>132.63741100000001</v>
      </c>
      <c r="E20" s="21">
        <v>145.08366099999989</v>
      </c>
      <c r="F20" s="21">
        <f t="shared" si="0"/>
        <v>39.218090700539086</v>
      </c>
      <c r="G20" s="21">
        <v>32.242237070539083</v>
      </c>
      <c r="H20" s="21">
        <v>3.0679219800000004</v>
      </c>
      <c r="I20" s="21">
        <v>3.9079316499999996</v>
      </c>
      <c r="J20" s="22">
        <f t="shared" si="1"/>
        <v>0.22223203390586557</v>
      </c>
      <c r="K20" s="22">
        <f t="shared" si="2"/>
        <v>0.24337791593595856</v>
      </c>
      <c r="L20" s="23">
        <f t="shared" si="3"/>
        <v>0.27031362753204247</v>
      </c>
      <c r="M20" s="4"/>
      <c r="N20" t="s">
        <v>258</v>
      </c>
      <c r="O20" s="5">
        <v>191.53796692876341</v>
      </c>
      <c r="P20" s="71">
        <v>0.51176541630062578</v>
      </c>
    </row>
    <row r="21" spans="1:16" x14ac:dyDescent="0.25">
      <c r="A21" s="17"/>
      <c r="B21" s="55">
        <v>15</v>
      </c>
      <c r="C21" s="19" t="s">
        <v>263</v>
      </c>
      <c r="D21" s="20">
        <v>1064.8689159999994</v>
      </c>
      <c r="E21" s="21">
        <v>1672.2081590000005</v>
      </c>
      <c r="F21" s="21">
        <f t="shared" si="0"/>
        <v>885.59142560025839</v>
      </c>
      <c r="G21" s="21">
        <v>621.79254122025827</v>
      </c>
      <c r="H21" s="21">
        <v>100.30656626000003</v>
      </c>
      <c r="I21" s="21">
        <v>163.49231812000005</v>
      </c>
      <c r="J21" s="22">
        <f t="shared" si="1"/>
        <v>0.3718391982922134</v>
      </c>
      <c r="K21" s="22">
        <f t="shared" si="2"/>
        <v>0.43182369586815184</v>
      </c>
      <c r="L21" s="23">
        <f t="shared" si="3"/>
        <v>0.52959401067020995</v>
      </c>
      <c r="M21" s="4"/>
      <c r="N21" t="s">
        <v>260</v>
      </c>
      <c r="O21" s="5">
        <v>181.36009119067182</v>
      </c>
      <c r="P21" s="71">
        <v>0.48266065024898952</v>
      </c>
    </row>
    <row r="22" spans="1:16" x14ac:dyDescent="0.25">
      <c r="A22" s="17"/>
      <c r="B22" s="55">
        <v>16</v>
      </c>
      <c r="C22" s="19" t="s">
        <v>264</v>
      </c>
      <c r="D22" s="20">
        <v>90.818894999999983</v>
      </c>
      <c r="E22" s="21">
        <v>160.26413400000007</v>
      </c>
      <c r="F22" s="21">
        <f t="shared" si="0"/>
        <v>60.025792270919176</v>
      </c>
      <c r="G22" s="21">
        <v>50.991846450919184</v>
      </c>
      <c r="H22" s="21">
        <v>2.3037772599999995</v>
      </c>
      <c r="I22" s="21">
        <v>6.7301685599999983</v>
      </c>
      <c r="J22" s="22">
        <f t="shared" si="1"/>
        <v>0.31817378709898475</v>
      </c>
      <c r="K22" s="22">
        <f t="shared" si="2"/>
        <v>0.33254866438749892</v>
      </c>
      <c r="L22" s="23">
        <f t="shared" si="3"/>
        <v>0.37454289224137416</v>
      </c>
      <c r="M22" s="4"/>
      <c r="N22" t="s">
        <v>251</v>
      </c>
      <c r="O22" s="5">
        <v>140.65824727802544</v>
      </c>
      <c r="P22" s="71">
        <v>0.48073239703144233</v>
      </c>
    </row>
    <row r="23" spans="1:16" x14ac:dyDescent="0.25">
      <c r="A23" s="17"/>
      <c r="B23" s="55">
        <v>17</v>
      </c>
      <c r="C23" s="19" t="s">
        <v>265</v>
      </c>
      <c r="D23" s="20">
        <v>224.37277</v>
      </c>
      <c r="E23" s="21">
        <v>296.19538499999993</v>
      </c>
      <c r="F23" s="21">
        <f t="shared" si="0"/>
        <v>151.77712046521657</v>
      </c>
      <c r="G23" s="21">
        <v>146.58249841521658</v>
      </c>
      <c r="H23" s="21">
        <v>2.3713980400000003</v>
      </c>
      <c r="I23" s="21">
        <v>2.8232240100000001</v>
      </c>
      <c r="J23" s="22">
        <f t="shared" si="1"/>
        <v>0.49488447774166572</v>
      </c>
      <c r="K23" s="22">
        <f t="shared" si="2"/>
        <v>0.50289067284156574</v>
      </c>
      <c r="L23" s="23">
        <f t="shared" si="3"/>
        <v>0.51242230011523171</v>
      </c>
      <c r="M23" s="4"/>
      <c r="N23" t="s">
        <v>269</v>
      </c>
      <c r="O23" s="5">
        <v>384.37431106238006</v>
      </c>
      <c r="P23" s="71">
        <v>0.4728976219250613</v>
      </c>
    </row>
    <row r="24" spans="1:16" x14ac:dyDescent="0.25">
      <c r="A24" s="17"/>
      <c r="B24" s="55">
        <v>18</v>
      </c>
      <c r="C24" s="19" t="s">
        <v>266</v>
      </c>
      <c r="D24" s="20">
        <v>31.299948999999994</v>
      </c>
      <c r="E24" s="21">
        <v>64.415755000000004</v>
      </c>
      <c r="F24" s="21">
        <f t="shared" si="0"/>
        <v>17.917169478646368</v>
      </c>
      <c r="G24" s="21">
        <v>10.977038078646368</v>
      </c>
      <c r="H24" s="21">
        <v>3.2937492699999993</v>
      </c>
      <c r="I24" s="21">
        <v>3.6463821300000006</v>
      </c>
      <c r="J24" s="22">
        <f t="shared" si="1"/>
        <v>0.17040921244571872</v>
      </c>
      <c r="K24" s="22">
        <f t="shared" si="2"/>
        <v>0.22154187820427418</v>
      </c>
      <c r="L24" s="23">
        <f t="shared" si="3"/>
        <v>0.27814887023595963</v>
      </c>
      <c r="M24" s="4"/>
      <c r="N24" t="s">
        <v>255</v>
      </c>
      <c r="O24" s="5">
        <v>23.118146060270767</v>
      </c>
      <c r="P24" s="71">
        <v>0.40933696825388177</v>
      </c>
    </row>
    <row r="25" spans="1:16" x14ac:dyDescent="0.25">
      <c r="A25" s="17"/>
      <c r="B25" s="55">
        <v>19</v>
      </c>
      <c r="C25" s="19" t="s">
        <v>267</v>
      </c>
      <c r="D25" s="20">
        <v>76.141454999999979</v>
      </c>
      <c r="E25" s="21">
        <v>238.51179300000007</v>
      </c>
      <c r="F25" s="21">
        <f t="shared" si="0"/>
        <v>54.187767635240981</v>
      </c>
      <c r="G25" s="21">
        <v>36.193108885240981</v>
      </c>
      <c r="H25" s="21">
        <v>7.3229932600000005</v>
      </c>
      <c r="I25" s="21">
        <v>10.671665490000004</v>
      </c>
      <c r="J25" s="22">
        <f t="shared" si="1"/>
        <v>0.15174557379324624</v>
      </c>
      <c r="K25" s="22">
        <f t="shared" si="2"/>
        <v>0.18244842989898183</v>
      </c>
      <c r="L25" s="23">
        <f t="shared" si="3"/>
        <v>0.22719114620567615</v>
      </c>
      <c r="M25" s="4"/>
      <c r="N25" t="s">
        <v>272</v>
      </c>
      <c r="O25" s="5">
        <v>25.11142550949279</v>
      </c>
      <c r="P25" s="71">
        <v>0.39452239050614618</v>
      </c>
    </row>
    <row r="26" spans="1:16" x14ac:dyDescent="0.25">
      <c r="A26" s="17"/>
      <c r="B26" s="55">
        <v>20</v>
      </c>
      <c r="C26" s="19" t="s">
        <v>268</v>
      </c>
      <c r="D26" s="20">
        <v>248.92877500000003</v>
      </c>
      <c r="E26" s="21">
        <v>496.21341500000005</v>
      </c>
      <c r="F26" s="21">
        <f t="shared" si="0"/>
        <v>310.4831040683523</v>
      </c>
      <c r="G26" s="21">
        <v>175.61377812835235</v>
      </c>
      <c r="H26" s="21">
        <v>60.96089479999997</v>
      </c>
      <c r="I26" s="21">
        <v>73.908431140000005</v>
      </c>
      <c r="J26" s="22">
        <f t="shared" si="1"/>
        <v>0.35390775988664541</v>
      </c>
      <c r="K26" s="22">
        <f t="shared" si="2"/>
        <v>0.47675992985468219</v>
      </c>
      <c r="L26" s="23">
        <f t="shared" si="3"/>
        <v>0.62570477678107972</v>
      </c>
      <c r="M26" s="4"/>
      <c r="N26" t="s">
        <v>271</v>
      </c>
      <c r="O26" s="5">
        <v>66.958292180648073</v>
      </c>
      <c r="P26" s="71">
        <v>0.38535231239181728</v>
      </c>
    </row>
    <row r="27" spans="1:16" x14ac:dyDescent="0.25">
      <c r="A27" s="17"/>
      <c r="B27" s="55">
        <v>21</v>
      </c>
      <c r="C27" s="19" t="s">
        <v>269</v>
      </c>
      <c r="D27" s="20">
        <v>920.25146899999982</v>
      </c>
      <c r="E27" s="21">
        <v>812.80660599999953</v>
      </c>
      <c r="F27" s="21">
        <f t="shared" si="0"/>
        <v>384.37431106238006</v>
      </c>
      <c r="G27" s="21">
        <v>305.31837826238007</v>
      </c>
      <c r="H27" s="21">
        <v>35.046880049999977</v>
      </c>
      <c r="I27" s="21">
        <v>44.009052750000031</v>
      </c>
      <c r="J27" s="22">
        <f t="shared" si="1"/>
        <v>0.37563471557510969</v>
      </c>
      <c r="K27" s="22">
        <f t="shared" si="2"/>
        <v>0.41875306598133166</v>
      </c>
      <c r="L27" s="23">
        <f t="shared" si="3"/>
        <v>0.4728976219250613</v>
      </c>
      <c r="M27" s="4"/>
      <c r="N27" t="s">
        <v>273</v>
      </c>
      <c r="O27" s="5">
        <v>79.915274179160861</v>
      </c>
      <c r="P27" s="71">
        <v>0.38160101501539734</v>
      </c>
    </row>
    <row r="28" spans="1:16" x14ac:dyDescent="0.25">
      <c r="A28" s="17"/>
      <c r="B28" s="55">
        <v>22</v>
      </c>
      <c r="C28" s="19" t="s">
        <v>270</v>
      </c>
      <c r="D28" s="20">
        <v>244.40264799999994</v>
      </c>
      <c r="E28" s="21">
        <v>567.59119399999918</v>
      </c>
      <c r="F28" s="21">
        <f t="shared" si="0"/>
        <v>315.10715931812086</v>
      </c>
      <c r="G28" s="21">
        <v>183.79238076812084</v>
      </c>
      <c r="H28" s="21">
        <v>81.516980680000017</v>
      </c>
      <c r="I28" s="21">
        <v>49.797797870000011</v>
      </c>
      <c r="J28" s="22">
        <f t="shared" si="1"/>
        <v>0.32381119141908515</v>
      </c>
      <c r="K28" s="22">
        <f t="shared" si="2"/>
        <v>0.46743036934452731</v>
      </c>
      <c r="L28" s="23">
        <f t="shared" si="3"/>
        <v>0.55516569433972107</v>
      </c>
      <c r="M28" s="4"/>
      <c r="N28" t="s">
        <v>264</v>
      </c>
      <c r="O28" s="5">
        <v>60.025792270919176</v>
      </c>
      <c r="P28" s="71">
        <v>0.37454289224137416</v>
      </c>
    </row>
    <row r="29" spans="1:16" x14ac:dyDescent="0.25">
      <c r="A29" s="17"/>
      <c r="B29" s="55">
        <v>23</v>
      </c>
      <c r="C29" s="19" t="s">
        <v>271</v>
      </c>
      <c r="D29" s="20">
        <v>85.581298999999959</v>
      </c>
      <c r="E29" s="21">
        <v>173.75863600000002</v>
      </c>
      <c r="F29" s="21">
        <f t="shared" si="0"/>
        <v>66.958292180648073</v>
      </c>
      <c r="G29" s="21">
        <v>35.15839602064807</v>
      </c>
      <c r="H29" s="21">
        <v>4.4281693199999994</v>
      </c>
      <c r="I29" s="21">
        <v>27.371726840000008</v>
      </c>
      <c r="J29" s="22">
        <f t="shared" si="1"/>
        <v>0.20234042364747881</v>
      </c>
      <c r="K29" s="22">
        <f t="shared" si="2"/>
        <v>0.22782502356111994</v>
      </c>
      <c r="L29" s="23">
        <f t="shared" si="3"/>
        <v>0.38535231239181728</v>
      </c>
      <c r="M29" s="4"/>
      <c r="N29" t="s">
        <v>266</v>
      </c>
      <c r="O29" s="5">
        <v>17.917169478646368</v>
      </c>
      <c r="P29" s="71">
        <v>0.27814887023595963</v>
      </c>
    </row>
    <row r="30" spans="1:16" x14ac:dyDescent="0.25">
      <c r="A30" s="17"/>
      <c r="B30" s="55">
        <v>24</v>
      </c>
      <c r="C30" s="19" t="s">
        <v>272</v>
      </c>
      <c r="D30" s="20">
        <v>67.111422000000019</v>
      </c>
      <c r="E30" s="21">
        <v>63.650191</v>
      </c>
      <c r="F30" s="21">
        <f t="shared" si="0"/>
        <v>25.11142550949279</v>
      </c>
      <c r="G30" s="21">
        <v>23.640192989492789</v>
      </c>
      <c r="H30" s="21">
        <v>0.44172751000000005</v>
      </c>
      <c r="I30" s="21">
        <v>1.0295050100000001</v>
      </c>
      <c r="J30" s="22">
        <f t="shared" si="1"/>
        <v>0.37140804478485839</v>
      </c>
      <c r="K30" s="22">
        <f t="shared" si="2"/>
        <v>0.37834796912852608</v>
      </c>
      <c r="L30" s="23">
        <f t="shared" si="3"/>
        <v>0.39452239050614618</v>
      </c>
      <c r="M30" s="4"/>
      <c r="N30" t="s">
        <v>262</v>
      </c>
      <c r="O30" s="5">
        <v>39.218090700539086</v>
      </c>
      <c r="P30" s="71">
        <v>0.27031362753204247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284.46263499999998</v>
      </c>
      <c r="E31" s="28">
        <v>209.42102100000005</v>
      </c>
      <c r="F31" s="28">
        <f t="shared" si="0"/>
        <v>79.915274179160861</v>
      </c>
      <c r="G31" s="28">
        <v>60.250725989160856</v>
      </c>
      <c r="H31" s="28">
        <v>7.2782885500000001</v>
      </c>
      <c r="I31" s="28">
        <v>12.386259640000006</v>
      </c>
      <c r="J31" s="29">
        <f t="shared" si="1"/>
        <v>0.28770142415245337</v>
      </c>
      <c r="K31" s="29">
        <f t="shared" si="2"/>
        <v>0.32245576025131134</v>
      </c>
      <c r="L31" s="30">
        <f t="shared" si="3"/>
        <v>0.38160101501539734</v>
      </c>
      <c r="M31" s="4"/>
      <c r="N31" t="s">
        <v>267</v>
      </c>
      <c r="O31" s="5">
        <v>54.187767635240981</v>
      </c>
      <c r="P31" s="71">
        <v>0.22719114620567615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topLeftCell="A19" workbookViewId="0">
      <selection activeCell="A33" sqref="A33:D3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8533.6599669999996</v>
      </c>
      <c r="E6" s="14">
        <v>10523.000039999999</v>
      </c>
      <c r="F6" s="14">
        <v>5676.7973881071593</v>
      </c>
      <c r="G6" s="14">
        <v>4189.7346591071619</v>
      </c>
      <c r="H6" s="14">
        <v>695.46429522000005</v>
      </c>
      <c r="I6" s="14">
        <v>791.59843378000028</v>
      </c>
      <c r="J6" s="15">
        <v>0.39815020841786125</v>
      </c>
      <c r="K6" s="15">
        <v>0.46424013453934782</v>
      </c>
      <c r="L6" s="16">
        <v>0.5394656815098865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2300.0230640000009</v>
      </c>
      <c r="E7" s="38">
        <f ca="1">SUM(E8:OFFSET(E6,MATCH("PROYECTOS",$A$8:$A$50,0),0))</f>
        <v>3000.9623920000004</v>
      </c>
      <c r="F7" s="38">
        <f ca="1">SUM(F8:OFFSET(F6,MATCH("PROYECTOS",$A$8:$A$50,0),0))</f>
        <v>1570.0401894615941</v>
      </c>
      <c r="G7" s="38">
        <f ca="1">SUM(G8:OFFSET(G6,MATCH("PROYECTOS",$A$8:$A$50,0),0))</f>
        <v>1085.1723575215942</v>
      </c>
      <c r="H7" s="38">
        <f ca="1">SUM(H8:OFFSET(H6,MATCH("PROYECTOS",$A$8:$A$50,0),0))</f>
        <v>267.24009135000006</v>
      </c>
      <c r="I7" s="38">
        <f ca="1">SUM(I8:OFFSET(I6,MATCH("PROYECTOS",$A$8:$A$50,0),0))</f>
        <v>217.62774059</v>
      </c>
      <c r="J7" s="39">
        <f ca="1">IFERROR(G7/E7,0)</f>
        <v>0.3616081162544586</v>
      </c>
      <c r="K7" s="39">
        <f ca="1">IFERROR(SUM(G7,H7)/E7,0)</f>
        <v>0.45065957923260574</v>
      </c>
      <c r="L7" s="40">
        <f ca="1">IFERROR(SUM(G7,H7,I7)/E7,0)</f>
        <v>0.52317889542602247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159.01878400000007</v>
      </c>
      <c r="E8" s="21">
        <v>179.39466899999996</v>
      </c>
      <c r="F8" s="21">
        <f t="shared" ref="F8:F19" si="0">SUM(G8,H8,I8)</f>
        <v>101.43688417331869</v>
      </c>
      <c r="G8" s="21">
        <v>75.936240233318685</v>
      </c>
      <c r="H8" s="21">
        <v>11.024609449999996</v>
      </c>
      <c r="I8" s="21">
        <v>14.476034490000007</v>
      </c>
      <c r="J8" s="22">
        <f t="shared" ref="J8:J20" si="1">IFERROR(G8/E8,0)</f>
        <v>0.42329150947801408</v>
      </c>
      <c r="K8" s="22">
        <f t="shared" ref="K8:K20" si="2">IFERROR(SUM(G8,H8)/E8,0)</f>
        <v>0.48474600816214164</v>
      </c>
      <c r="L8" s="23">
        <f t="shared" ref="L8:L20" si="3">IFERROR(SUM(G8,H8,I8)/E8,0)</f>
        <v>0.56543979115298404</v>
      </c>
      <c r="M8" s="4"/>
    </row>
    <row r="9" spans="1:13" ht="25.5" x14ac:dyDescent="0.25">
      <c r="A9" s="17"/>
      <c r="B9" s="19">
        <v>3000131</v>
      </c>
      <c r="C9" s="19" t="s">
        <v>965</v>
      </c>
      <c r="D9" s="20">
        <v>1649.5931290000008</v>
      </c>
      <c r="E9" s="21">
        <v>1719.6192240000005</v>
      </c>
      <c r="F9" s="21">
        <f t="shared" si="0"/>
        <v>1076.7244972482972</v>
      </c>
      <c r="G9" s="21">
        <v>732.31418615829716</v>
      </c>
      <c r="H9" s="21">
        <v>189.345496</v>
      </c>
      <c r="I9" s="21">
        <v>155.06481508999994</v>
      </c>
      <c r="J9" s="22">
        <f t="shared" si="1"/>
        <v>0.42585833883321195</v>
      </c>
      <c r="K9" s="22">
        <f t="shared" si="2"/>
        <v>0.5359673056075912</v>
      </c>
      <c r="L9" s="23">
        <f t="shared" si="3"/>
        <v>0.62614123069857985</v>
      </c>
      <c r="M9" s="4"/>
    </row>
    <row r="10" spans="1:13" ht="25.5" x14ac:dyDescent="0.25">
      <c r="A10" s="17"/>
      <c r="B10" s="19">
        <v>3000132</v>
      </c>
      <c r="C10" s="19" t="s">
        <v>966</v>
      </c>
      <c r="D10" s="20">
        <v>128.32744599999995</v>
      </c>
      <c r="E10" s="21">
        <v>495.8169659999997</v>
      </c>
      <c r="F10" s="21">
        <f t="shared" si="0"/>
        <v>129.8601830720693</v>
      </c>
      <c r="G10" s="21">
        <v>86.561827402069312</v>
      </c>
      <c r="H10" s="21">
        <v>30.249028100000004</v>
      </c>
      <c r="I10" s="21">
        <v>13.049327569999996</v>
      </c>
      <c r="J10" s="22">
        <f t="shared" si="1"/>
        <v>0.17458423841444218</v>
      </c>
      <c r="K10" s="22">
        <f t="shared" si="2"/>
        <v>0.23559269551512158</v>
      </c>
      <c r="L10" s="23">
        <f t="shared" si="3"/>
        <v>0.26191153586315435</v>
      </c>
      <c r="M10" s="4"/>
    </row>
    <row r="11" spans="1:13" ht="25.5" x14ac:dyDescent="0.25">
      <c r="A11" s="17"/>
      <c r="B11" s="19">
        <v>3000133</v>
      </c>
      <c r="C11" s="19" t="s">
        <v>967</v>
      </c>
      <c r="D11" s="20">
        <v>173.65909200000013</v>
      </c>
      <c r="E11" s="21">
        <v>374.39404400000035</v>
      </c>
      <c r="F11" s="21">
        <f t="shared" si="0"/>
        <v>136.9606109527559</v>
      </c>
      <c r="G11" s="21">
        <v>93.629655202755828</v>
      </c>
      <c r="H11" s="21">
        <v>22.373828790000051</v>
      </c>
      <c r="I11" s="21">
        <v>20.957126960000018</v>
      </c>
      <c r="J11" s="22">
        <f t="shared" si="1"/>
        <v>0.25008318562555909</v>
      </c>
      <c r="K11" s="22">
        <f t="shared" si="2"/>
        <v>0.30984329438946889</v>
      </c>
      <c r="L11" s="23">
        <f t="shared" si="3"/>
        <v>0.36581941712928473</v>
      </c>
      <c r="M11" s="4"/>
    </row>
    <row r="12" spans="1:13" ht="25.5" x14ac:dyDescent="0.25">
      <c r="A12" s="17"/>
      <c r="B12" s="19">
        <v>3000134</v>
      </c>
      <c r="C12" s="19" t="s">
        <v>968</v>
      </c>
      <c r="D12" s="20">
        <v>4.7273679999999993</v>
      </c>
      <c r="E12" s="21">
        <v>11.397201000000003</v>
      </c>
      <c r="F12" s="21">
        <f t="shared" si="0"/>
        <v>8.1370806016012285</v>
      </c>
      <c r="G12" s="21">
        <v>6.8544891516012285</v>
      </c>
      <c r="H12" s="21">
        <v>0.38210235999999997</v>
      </c>
      <c r="I12" s="21">
        <v>0.90048908999999988</v>
      </c>
      <c r="J12" s="22">
        <f t="shared" si="1"/>
        <v>0.60141864231412845</v>
      </c>
      <c r="K12" s="22">
        <f t="shared" si="2"/>
        <v>0.63494462470226043</v>
      </c>
      <c r="L12" s="23">
        <f t="shared" si="3"/>
        <v>0.71395429470808025</v>
      </c>
      <c r="M12" s="4"/>
    </row>
    <row r="13" spans="1:13" ht="25.5" x14ac:dyDescent="0.25">
      <c r="A13" s="17"/>
      <c r="B13" s="19">
        <v>3000143</v>
      </c>
      <c r="C13" s="19" t="s">
        <v>969</v>
      </c>
      <c r="D13" s="20">
        <v>7.3123449999999997</v>
      </c>
      <c r="E13" s="21">
        <v>7.0826499999999983</v>
      </c>
      <c r="F13" s="21">
        <f t="shared" si="0"/>
        <v>5.1045276936759691</v>
      </c>
      <c r="G13" s="21">
        <v>4.5793598636759691</v>
      </c>
      <c r="H13" s="21">
        <v>0.24246108999999996</v>
      </c>
      <c r="I13" s="21">
        <v>0.28270673999999996</v>
      </c>
      <c r="J13" s="22">
        <f t="shared" si="1"/>
        <v>0.64656023715360356</v>
      </c>
      <c r="K13" s="22">
        <f t="shared" si="2"/>
        <v>0.68079334058240493</v>
      </c>
      <c r="L13" s="23">
        <f t="shared" si="3"/>
        <v>0.7207087310083049</v>
      </c>
      <c r="M13" s="4"/>
    </row>
    <row r="14" spans="1:13" ht="38.25" x14ac:dyDescent="0.25">
      <c r="A14" s="17"/>
      <c r="B14" s="19">
        <v>3000476</v>
      </c>
      <c r="C14" s="19" t="s">
        <v>970</v>
      </c>
      <c r="D14" s="20">
        <v>4.9111199999999986</v>
      </c>
      <c r="E14" s="21">
        <v>5.5147859999999973</v>
      </c>
      <c r="F14" s="21">
        <f t="shared" si="0"/>
        <v>2.7819732108846198</v>
      </c>
      <c r="G14" s="21">
        <v>1.9445912408846198</v>
      </c>
      <c r="H14" s="21">
        <v>0.30837060000000005</v>
      </c>
      <c r="I14" s="21">
        <v>0.52901136999999998</v>
      </c>
      <c r="J14" s="22">
        <f t="shared" si="1"/>
        <v>0.35261408890292767</v>
      </c>
      <c r="K14" s="22">
        <f t="shared" si="2"/>
        <v>0.40853114533993173</v>
      </c>
      <c r="L14" s="23">
        <f t="shared" si="3"/>
        <v>0.50445714682031562</v>
      </c>
      <c r="M14" s="4"/>
    </row>
    <row r="15" spans="1:13" ht="38.25" x14ac:dyDescent="0.25">
      <c r="A15" s="17"/>
      <c r="B15" s="19">
        <v>3000477</v>
      </c>
      <c r="C15" s="19" t="s">
        <v>971</v>
      </c>
      <c r="D15" s="20">
        <v>6.0959600000000016</v>
      </c>
      <c r="E15" s="21">
        <v>6.7054229999999997</v>
      </c>
      <c r="F15" s="21">
        <f t="shared" si="0"/>
        <v>2.9489005595981297</v>
      </c>
      <c r="G15" s="21">
        <v>1.9884519495981294</v>
      </c>
      <c r="H15" s="21">
        <v>0.64391479000000007</v>
      </c>
      <c r="I15" s="21">
        <v>0.31653381999999991</v>
      </c>
      <c r="J15" s="22">
        <f t="shared" si="1"/>
        <v>0.29654384959727814</v>
      </c>
      <c r="K15" s="22">
        <f t="shared" si="2"/>
        <v>0.39257280854587845</v>
      </c>
      <c r="L15" s="23">
        <f t="shared" si="3"/>
        <v>0.43977845388697029</v>
      </c>
      <c r="M15" s="4"/>
    </row>
    <row r="16" spans="1:13" ht="25.5" x14ac:dyDescent="0.25">
      <c r="A16" s="17"/>
      <c r="B16" s="19">
        <v>3000478</v>
      </c>
      <c r="C16" s="19" t="s">
        <v>972</v>
      </c>
      <c r="D16" s="20">
        <v>141.65922799999993</v>
      </c>
      <c r="E16" s="21">
        <v>169.42218199999994</v>
      </c>
      <c r="F16" s="21">
        <f t="shared" si="0"/>
        <v>92.072976272246891</v>
      </c>
      <c r="G16" s="21">
        <v>70.546413882246895</v>
      </c>
      <c r="H16" s="21">
        <v>10.934473729999999</v>
      </c>
      <c r="I16" s="21">
        <v>10.592088660000002</v>
      </c>
      <c r="J16" s="22">
        <f t="shared" si="1"/>
        <v>0.41639419968187474</v>
      </c>
      <c r="K16" s="22">
        <f t="shared" si="2"/>
        <v>0.48093399961196887</v>
      </c>
      <c r="L16" s="23">
        <f t="shared" si="3"/>
        <v>0.54345290082645092</v>
      </c>
      <c r="M16" s="4"/>
    </row>
    <row r="17" spans="1:13" ht="25.5" x14ac:dyDescent="0.25">
      <c r="A17" s="17"/>
      <c r="B17" s="19">
        <v>3000479</v>
      </c>
      <c r="C17" s="19" t="s">
        <v>973</v>
      </c>
      <c r="D17" s="20">
        <v>21.161913999999996</v>
      </c>
      <c r="E17" s="21">
        <v>25.283007000000001</v>
      </c>
      <c r="F17" s="21">
        <f t="shared" si="0"/>
        <v>12.284746969276256</v>
      </c>
      <c r="G17" s="21">
        <v>9.427132089276256</v>
      </c>
      <c r="H17" s="21">
        <v>1.5443756</v>
      </c>
      <c r="I17" s="21">
        <v>1.3132392800000001</v>
      </c>
      <c r="J17" s="22">
        <f t="shared" si="1"/>
        <v>0.37286435467411988</v>
      </c>
      <c r="K17" s="22">
        <f t="shared" si="2"/>
        <v>0.43394789588422988</v>
      </c>
      <c r="L17" s="23">
        <f t="shared" si="3"/>
        <v>0.48588947387770193</v>
      </c>
      <c r="M17" s="4"/>
    </row>
    <row r="18" spans="1:13" ht="25.5" x14ac:dyDescent="0.25">
      <c r="A18" s="17"/>
      <c r="B18" s="19">
        <v>3000480</v>
      </c>
      <c r="C18" s="19" t="s">
        <v>974</v>
      </c>
      <c r="D18" s="20">
        <v>3.5016779999999996</v>
      </c>
      <c r="E18" s="21">
        <v>3.698385</v>
      </c>
      <c r="F18" s="21">
        <f t="shared" si="0"/>
        <v>1.2272537290224712</v>
      </c>
      <c r="G18" s="21">
        <v>0.88945536902247113</v>
      </c>
      <c r="H18" s="21">
        <v>0.19143083999999999</v>
      </c>
      <c r="I18" s="21">
        <v>0.14636752</v>
      </c>
      <c r="J18" s="22">
        <f t="shared" si="1"/>
        <v>0.24049831724454623</v>
      </c>
      <c r="K18" s="22">
        <f t="shared" si="2"/>
        <v>0.29225897493702552</v>
      </c>
      <c r="L18" s="23">
        <f t="shared" si="3"/>
        <v>0.33183503854316715</v>
      </c>
      <c r="M18" s="4"/>
    </row>
    <row r="19" spans="1:13" x14ac:dyDescent="0.25">
      <c r="A19" s="17"/>
      <c r="B19" s="19">
        <v>3000599</v>
      </c>
      <c r="C19" s="19" t="s">
        <v>975</v>
      </c>
      <c r="D19" s="20">
        <v>5.5E-2</v>
      </c>
      <c r="E19" s="21">
        <v>2.6338550000000001</v>
      </c>
      <c r="F19" s="21">
        <f t="shared" si="0"/>
        <v>0.50055497884750366</v>
      </c>
      <c r="G19" s="21">
        <v>0.50055497884750366</v>
      </c>
      <c r="H19" s="21">
        <v>0</v>
      </c>
      <c r="I19" s="21">
        <v>0</v>
      </c>
      <c r="J19" s="22">
        <f t="shared" si="1"/>
        <v>0.19004652072627523</v>
      </c>
      <c r="K19" s="22">
        <f t="shared" si="2"/>
        <v>0.19004652072627523</v>
      </c>
      <c r="L19" s="23">
        <f t="shared" si="3"/>
        <v>0.19004652072627523</v>
      </c>
      <c r="M19" s="4"/>
    </row>
    <row r="20" spans="1:13" ht="15.75" thickBot="1" x14ac:dyDescent="0.3">
      <c r="A20" s="41" t="s">
        <v>293</v>
      </c>
      <c r="B20" s="43"/>
      <c r="C20" s="43"/>
      <c r="D20" s="44">
        <f ca="1">OFFSET(D20,-MATCH("PROYECTOS",$A$8:$A$50,0)-1,0)-(OFFSET(D20,-MATCH("PROYECTOS",$A$8:$A$50,0),0))</f>
        <v>6233.6369029999987</v>
      </c>
      <c r="E20" s="45">
        <f t="shared" ref="E20:I20" ca="1" si="4">OFFSET(E20,-MATCH("PROYECTOS",$A$8:$A$50,0)-1,0)-(OFFSET(E20,-MATCH("PROYECTOS",$A$8:$A$50,0),0))</f>
        <v>7522.0376479999986</v>
      </c>
      <c r="F20" s="45">
        <f t="shared" ca="1" si="4"/>
        <v>4106.757198645565</v>
      </c>
      <c r="G20" s="45">
        <f t="shared" ca="1" si="4"/>
        <v>3104.5623015855676</v>
      </c>
      <c r="H20" s="45">
        <f t="shared" ca="1" si="4"/>
        <v>428.22420387</v>
      </c>
      <c r="I20" s="45">
        <f t="shared" ca="1" si="4"/>
        <v>573.97069319000025</v>
      </c>
      <c r="J20" s="46">
        <f t="shared" ca="1" si="1"/>
        <v>0.41272889699123294</v>
      </c>
      <c r="K20" s="46">
        <f t="shared" ca="1" si="2"/>
        <v>0.46965817917634123</v>
      </c>
      <c r="L20" s="47">
        <f t="shared" ca="1" si="3"/>
        <v>0.54596339327515797</v>
      </c>
      <c r="M20" s="4"/>
    </row>
    <row r="21" spans="1:13" ht="15.75" thickBot="1" x14ac:dyDescent="0.3"/>
    <row r="22" spans="1:13" ht="15.75" thickBot="1" x14ac:dyDescent="0.3">
      <c r="A22" s="87" t="s">
        <v>315</v>
      </c>
      <c r="B22" s="88"/>
      <c r="C22" s="88"/>
      <c r="D22" s="89"/>
    </row>
    <row r="23" spans="1:13" ht="15.75" thickBot="1" x14ac:dyDescent="0.3">
      <c r="A23" s="1" t="s">
        <v>1021</v>
      </c>
    </row>
    <row r="24" spans="1:13" ht="45" customHeight="1" x14ac:dyDescent="0.25">
      <c r="A24" s="80" t="s">
        <v>317</v>
      </c>
      <c r="B24" s="81"/>
      <c r="C24" s="81"/>
      <c r="D24" s="92" t="s">
        <v>318</v>
      </c>
    </row>
    <row r="25" spans="1:13" ht="15.75" thickBot="1" x14ac:dyDescent="0.3">
      <c r="A25" s="90"/>
      <c r="B25" s="91"/>
      <c r="C25" s="91"/>
      <c r="D25" s="93"/>
    </row>
    <row r="26" spans="1:13" ht="25.5" x14ac:dyDescent="0.25">
      <c r="A26" s="17"/>
      <c r="B26" s="19">
        <v>3000132</v>
      </c>
      <c r="C26" s="19" t="s">
        <v>966</v>
      </c>
      <c r="D26" s="23">
        <v>0.26191153586315435</v>
      </c>
    </row>
    <row r="27" spans="1:13" ht="25.5" x14ac:dyDescent="0.25">
      <c r="A27" s="17"/>
      <c r="B27" s="19">
        <v>3000133</v>
      </c>
      <c r="C27" s="19" t="s">
        <v>967</v>
      </c>
      <c r="D27" s="23">
        <v>0.36581941712928473</v>
      </c>
    </row>
    <row r="28" spans="1:13" ht="38.25" x14ac:dyDescent="0.25">
      <c r="A28" s="17"/>
      <c r="B28" s="19">
        <v>3000476</v>
      </c>
      <c r="C28" s="19" t="s">
        <v>970</v>
      </c>
      <c r="D28" s="23">
        <v>0.50445714682031562</v>
      </c>
    </row>
    <row r="29" spans="1:13" ht="38.25" x14ac:dyDescent="0.25">
      <c r="A29" s="17"/>
      <c r="B29" s="19">
        <v>3000477</v>
      </c>
      <c r="C29" s="19" t="s">
        <v>971</v>
      </c>
      <c r="D29" s="23">
        <v>0.43977845388697029</v>
      </c>
    </row>
    <row r="30" spans="1:13" ht="25.5" x14ac:dyDescent="0.25">
      <c r="A30" s="17"/>
      <c r="B30" s="19">
        <v>3000478</v>
      </c>
      <c r="C30" s="19" t="s">
        <v>972</v>
      </c>
      <c r="D30" s="23">
        <v>0.54345290082645092</v>
      </c>
    </row>
    <row r="31" spans="1:13" ht="25.5" x14ac:dyDescent="0.25">
      <c r="A31" s="17"/>
      <c r="B31" s="19">
        <v>3000479</v>
      </c>
      <c r="C31" s="19" t="s">
        <v>973</v>
      </c>
      <c r="D31" s="23">
        <v>0.48588947387770193</v>
      </c>
    </row>
    <row r="32" spans="1:13" ht="25.5" x14ac:dyDescent="0.25">
      <c r="A32" s="17"/>
      <c r="B32" s="19">
        <v>3000480</v>
      </c>
      <c r="C32" s="19" t="s">
        <v>974</v>
      </c>
      <c r="D32" s="23">
        <v>0.33183503854316715</v>
      </c>
    </row>
    <row r="33" spans="1:4" ht="15.75" thickBot="1" x14ac:dyDescent="0.3">
      <c r="A33" s="24"/>
      <c r="B33" s="26">
        <v>3000599</v>
      </c>
      <c r="C33" s="26" t="s">
        <v>975</v>
      </c>
      <c r="D33" s="30">
        <v>0.19004652072627523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964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8533.6599669999996</v>
      </c>
      <c r="I6" s="14">
        <v>10523.000039999999</v>
      </c>
      <c r="J6" s="14">
        <v>5676.7973881071593</v>
      </c>
      <c r="K6" s="14">
        <v>4189.7346591071619</v>
      </c>
      <c r="L6" s="14">
        <v>695.46429522000005</v>
      </c>
      <c r="M6" s="14">
        <v>791.59843378000028</v>
      </c>
      <c r="N6" s="15">
        <v>0.39815020841786125</v>
      </c>
      <c r="O6" s="15">
        <v>0.46424013453934782</v>
      </c>
      <c r="P6" s="16">
        <v>0.5394656815098865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>+SUM(H8:H52)</f>
        <v>2300.0230639999986</v>
      </c>
      <c r="I7" s="37">
        <f t="shared" ref="I7:M7" si="0">+SUM(I8:I52)</f>
        <v>3000.962391999999</v>
      </c>
      <c r="J7" s="37">
        <f t="shared" si="0"/>
        <v>1570.0401894615945</v>
      </c>
      <c r="K7" s="37">
        <f t="shared" si="0"/>
        <v>1085.172357521594</v>
      </c>
      <c r="L7" s="37">
        <f t="shared" si="0"/>
        <v>267.24009134999989</v>
      </c>
      <c r="M7" s="37">
        <f t="shared" si="0"/>
        <v>217.62774059000014</v>
      </c>
      <c r="N7" s="39">
        <f>IFERROR(K7/I7,0)</f>
        <v>0.36160811625445866</v>
      </c>
      <c r="O7" s="39">
        <f>IFERROR(SUM(K7,L7)/I7,0)</f>
        <v>0.4506595792326058</v>
      </c>
      <c r="P7" s="40">
        <f>IFERROR(SUM(K7,L7,M7)/I7,0)</f>
        <v>0.52317889542602247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125.59280500000001</v>
      </c>
      <c r="I8" s="21">
        <v>138.14601199999993</v>
      </c>
      <c r="J8" s="21">
        <f t="shared" ref="J8:J52" si="1">SUM(K8,L8,M8)</f>
        <v>79.034444782399447</v>
      </c>
      <c r="K8" s="21">
        <v>61.845093662399449</v>
      </c>
      <c r="L8" s="21">
        <v>7.9166959899999991</v>
      </c>
      <c r="M8" s="21">
        <v>9.2726551300000004</v>
      </c>
      <c r="N8" s="22">
        <f t="shared" ref="N8:N53" si="2">IFERROR(K8/I8,0)</f>
        <v>0.44767918209900609</v>
      </c>
      <c r="O8" s="22">
        <f t="shared" ref="O8:O53" si="3">IFERROR(SUM(K8,L8)/I8,0)</f>
        <v>0.50498591050460062</v>
      </c>
      <c r="P8" s="23">
        <f t="shared" ref="P8:P53" si="4">IFERROR(SUM(K8,L8,M8)/I8,0)</f>
        <v>0.572108044511625</v>
      </c>
      <c r="Q8" s="70">
        <v>63.5</v>
      </c>
      <c r="R8" s="21">
        <v>53.5</v>
      </c>
      <c r="S8" s="23">
        <f>IFERROR(R8/Q8,0)</f>
        <v>0.84251968503937003</v>
      </c>
    </row>
    <row r="9" spans="1:19" ht="38.25" x14ac:dyDescent="0.25">
      <c r="A9" s="17"/>
      <c r="B9" s="19">
        <v>5001433</v>
      </c>
      <c r="C9" s="19" t="s">
        <v>976</v>
      </c>
      <c r="D9" s="68">
        <v>3000131</v>
      </c>
      <c r="E9" s="19" t="s">
        <v>965</v>
      </c>
      <c r="F9" s="69">
        <v>67</v>
      </c>
      <c r="G9" s="19" t="s">
        <v>1013</v>
      </c>
      <c r="H9" s="20">
        <v>960.30697099999998</v>
      </c>
      <c r="I9" s="21">
        <v>975.3317159999998</v>
      </c>
      <c r="J9" s="21">
        <f t="shared" si="1"/>
        <v>609.04152881026425</v>
      </c>
      <c r="K9" s="21">
        <v>435.57790840026428</v>
      </c>
      <c r="L9" s="21">
        <v>59.349710809999998</v>
      </c>
      <c r="M9" s="21">
        <v>114.11390960000001</v>
      </c>
      <c r="N9" s="22">
        <f t="shared" si="2"/>
        <v>0.44659463160558632</v>
      </c>
      <c r="O9" s="22">
        <f t="shared" si="3"/>
        <v>0.50744542712098617</v>
      </c>
      <c r="P9" s="23">
        <f t="shared" si="4"/>
        <v>0.6244455284485636</v>
      </c>
      <c r="Q9" s="70">
        <v>13457.765000000001</v>
      </c>
      <c r="R9" s="21">
        <v>12680.148999999999</v>
      </c>
      <c r="S9" s="23">
        <f t="shared" ref="S9:S52" si="5">IFERROR(R9/Q9,0)</f>
        <v>0.94221804289196598</v>
      </c>
    </row>
    <row r="10" spans="1:19" ht="38.25" x14ac:dyDescent="0.25">
      <c r="A10" s="17"/>
      <c r="B10" s="19">
        <v>5001433</v>
      </c>
      <c r="C10" s="19" t="s">
        <v>976</v>
      </c>
      <c r="D10" s="68">
        <v>3000132</v>
      </c>
      <c r="E10" s="19" t="s">
        <v>966</v>
      </c>
      <c r="F10" s="69">
        <v>67</v>
      </c>
      <c r="G10" s="19" t="s">
        <v>1013</v>
      </c>
      <c r="H10" s="20">
        <v>14.677649999999998</v>
      </c>
      <c r="I10" s="21">
        <v>53.388736999999992</v>
      </c>
      <c r="J10" s="21">
        <f t="shared" si="1"/>
        <v>29.840353299946809</v>
      </c>
      <c r="K10" s="21">
        <v>3.4132457899468136</v>
      </c>
      <c r="L10" s="21">
        <v>23.599417189999997</v>
      </c>
      <c r="M10" s="21">
        <v>2.8276903199999999</v>
      </c>
      <c r="N10" s="22">
        <f t="shared" si="2"/>
        <v>6.3931944858459835E-2</v>
      </c>
      <c r="O10" s="22">
        <f t="shared" si="3"/>
        <v>0.50596182824004277</v>
      </c>
      <c r="P10" s="23">
        <f t="shared" si="4"/>
        <v>0.55892600156371586</v>
      </c>
      <c r="Q10" s="70">
        <v>202.5</v>
      </c>
      <c r="R10" s="21">
        <v>161.58600000000001</v>
      </c>
      <c r="S10" s="23">
        <f t="shared" si="5"/>
        <v>0.79795555555555564</v>
      </c>
    </row>
    <row r="11" spans="1:19" ht="25.5" x14ac:dyDescent="0.25">
      <c r="A11" s="17"/>
      <c r="B11" s="19">
        <v>5001434</v>
      </c>
      <c r="C11" s="19" t="s">
        <v>977</v>
      </c>
      <c r="D11" s="68">
        <v>3000131</v>
      </c>
      <c r="E11" s="19" t="s">
        <v>965</v>
      </c>
      <c r="F11" s="69">
        <v>67</v>
      </c>
      <c r="G11" s="19" t="s">
        <v>1013</v>
      </c>
      <c r="H11" s="20">
        <v>20.392873999999999</v>
      </c>
      <c r="I11" s="21">
        <v>13.009823999999998</v>
      </c>
      <c r="J11" s="21">
        <f t="shared" si="1"/>
        <v>8.9454165960462664</v>
      </c>
      <c r="K11" s="21">
        <v>4.3603402860462666</v>
      </c>
      <c r="L11" s="21">
        <v>1.47757435</v>
      </c>
      <c r="M11" s="21">
        <v>3.10750196</v>
      </c>
      <c r="N11" s="22">
        <f t="shared" si="2"/>
        <v>0.33515751527816728</v>
      </c>
      <c r="O11" s="22">
        <f t="shared" si="3"/>
        <v>0.44873125386217888</v>
      </c>
      <c r="P11" s="23">
        <f t="shared" si="4"/>
        <v>0.68758936293421558</v>
      </c>
      <c r="Q11" s="70">
        <v>12.173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5001435</v>
      </c>
      <c r="C12" s="19" t="s">
        <v>978</v>
      </c>
      <c r="D12" s="68">
        <v>3000131</v>
      </c>
      <c r="E12" s="19" t="s">
        <v>965</v>
      </c>
      <c r="F12" s="69">
        <v>67</v>
      </c>
      <c r="G12" s="19" t="s">
        <v>1013</v>
      </c>
      <c r="H12" s="20">
        <v>8.7173429999999996</v>
      </c>
      <c r="I12" s="21">
        <v>18.315003999999998</v>
      </c>
      <c r="J12" s="21">
        <f t="shared" si="1"/>
        <v>8.3143296150608013</v>
      </c>
      <c r="K12" s="21">
        <v>5.8063882250608003</v>
      </c>
      <c r="L12" s="21">
        <v>1.09877684</v>
      </c>
      <c r="M12" s="21">
        <v>1.4091645500000003</v>
      </c>
      <c r="N12" s="22">
        <f t="shared" si="2"/>
        <v>0.3170290448782212</v>
      </c>
      <c r="O12" s="22">
        <f t="shared" si="3"/>
        <v>0.3770223072329551</v>
      </c>
      <c r="P12" s="23">
        <f t="shared" si="4"/>
        <v>0.4539627517996066</v>
      </c>
      <c r="Q12" s="70">
        <v>2202.5140000000001</v>
      </c>
      <c r="R12" s="21">
        <v>2212.3700000000003</v>
      </c>
      <c r="S12" s="23">
        <f t="shared" si="5"/>
        <v>1.0044748864252395</v>
      </c>
    </row>
    <row r="13" spans="1:19" ht="25.5" x14ac:dyDescent="0.25">
      <c r="A13" s="17"/>
      <c r="B13" s="19">
        <v>5001436</v>
      </c>
      <c r="C13" s="19" t="s">
        <v>979</v>
      </c>
      <c r="D13" s="68">
        <v>3000131</v>
      </c>
      <c r="E13" s="19" t="s">
        <v>965</v>
      </c>
      <c r="F13" s="69">
        <v>67</v>
      </c>
      <c r="G13" s="19" t="s">
        <v>1013</v>
      </c>
      <c r="H13" s="20">
        <v>20.07685</v>
      </c>
      <c r="I13" s="21">
        <v>31.323091999999999</v>
      </c>
      <c r="J13" s="21">
        <f t="shared" si="1"/>
        <v>16.378254152397911</v>
      </c>
      <c r="K13" s="21">
        <v>11.294199982397913</v>
      </c>
      <c r="L13" s="21">
        <v>1.8427324500000004</v>
      </c>
      <c r="M13" s="21">
        <v>3.2413217199999997</v>
      </c>
      <c r="N13" s="22">
        <f t="shared" si="2"/>
        <v>0.36057104395689649</v>
      </c>
      <c r="O13" s="22">
        <f t="shared" si="3"/>
        <v>0.41940088265864406</v>
      </c>
      <c r="P13" s="23">
        <f t="shared" si="4"/>
        <v>0.52288114316421608</v>
      </c>
      <c r="Q13" s="70">
        <v>3556.3580000000011</v>
      </c>
      <c r="R13" s="21">
        <v>3602.5600000000004</v>
      </c>
      <c r="S13" s="23">
        <f t="shared" si="5"/>
        <v>1.0129913805078115</v>
      </c>
    </row>
    <row r="14" spans="1:19" ht="25.5" x14ac:dyDescent="0.25">
      <c r="A14" s="17"/>
      <c r="B14" s="19">
        <v>5001437</v>
      </c>
      <c r="C14" s="19" t="s">
        <v>980</v>
      </c>
      <c r="D14" s="68">
        <v>3000131</v>
      </c>
      <c r="E14" s="19" t="s">
        <v>965</v>
      </c>
      <c r="F14" s="69">
        <v>65</v>
      </c>
      <c r="G14" s="19" t="s">
        <v>1014</v>
      </c>
      <c r="H14" s="20">
        <v>154.64393600000002</v>
      </c>
      <c r="I14" s="21">
        <v>189.23113100000003</v>
      </c>
      <c r="J14" s="21">
        <f t="shared" si="1"/>
        <v>47.042089726745886</v>
      </c>
      <c r="K14" s="21">
        <v>34.342835026745888</v>
      </c>
      <c r="L14" s="21">
        <v>4.2157381199999993</v>
      </c>
      <c r="M14" s="21">
        <v>8.4835165800000016</v>
      </c>
      <c r="N14" s="22">
        <f t="shared" si="2"/>
        <v>0.18148617960089178</v>
      </c>
      <c r="O14" s="22">
        <f t="shared" si="3"/>
        <v>0.20376442788763904</v>
      </c>
      <c r="P14" s="23">
        <f t="shared" si="4"/>
        <v>0.24859593386220302</v>
      </c>
      <c r="Q14" s="70">
        <v>152.00600000000003</v>
      </c>
      <c r="R14" s="21">
        <v>100</v>
      </c>
      <c r="S14" s="23">
        <f t="shared" si="5"/>
        <v>0.65786876833809182</v>
      </c>
    </row>
    <row r="15" spans="1:19" ht="25.5" x14ac:dyDescent="0.25">
      <c r="A15" s="17"/>
      <c r="B15" s="19">
        <v>5001437</v>
      </c>
      <c r="C15" s="19" t="s">
        <v>980</v>
      </c>
      <c r="D15" s="68">
        <v>3000132</v>
      </c>
      <c r="E15" s="19" t="s">
        <v>966</v>
      </c>
      <c r="F15" s="69">
        <v>65</v>
      </c>
      <c r="G15" s="19" t="s">
        <v>1014</v>
      </c>
      <c r="H15" s="20">
        <v>6.1776980000000004</v>
      </c>
      <c r="I15" s="21">
        <v>4.4006800000000004</v>
      </c>
      <c r="J15" s="21">
        <f t="shared" si="1"/>
        <v>2.8037944600927442</v>
      </c>
      <c r="K15" s="21">
        <v>2.425575710092744</v>
      </c>
      <c r="L15" s="21">
        <v>0.26774471999999999</v>
      </c>
      <c r="M15" s="21">
        <v>0.11047403</v>
      </c>
      <c r="N15" s="22">
        <f t="shared" si="2"/>
        <v>0.55118202416279838</v>
      </c>
      <c r="O15" s="22">
        <f t="shared" si="3"/>
        <v>0.61202369408653745</v>
      </c>
      <c r="P15" s="23">
        <f t="shared" si="4"/>
        <v>0.63712754849085684</v>
      </c>
      <c r="Q15" s="70">
        <v>318</v>
      </c>
      <c r="R15" s="21">
        <v>278.42500000000001</v>
      </c>
      <c r="S15" s="23">
        <f t="shared" si="5"/>
        <v>0.87555031446540887</v>
      </c>
    </row>
    <row r="16" spans="1:19" ht="25.5" x14ac:dyDescent="0.25">
      <c r="A16" s="17"/>
      <c r="B16" s="19">
        <v>5001437</v>
      </c>
      <c r="C16" s="19" t="s">
        <v>980</v>
      </c>
      <c r="D16" s="68">
        <v>3000133</v>
      </c>
      <c r="E16" s="19" t="s">
        <v>967</v>
      </c>
      <c r="F16" s="69">
        <v>65</v>
      </c>
      <c r="G16" s="19" t="s">
        <v>1014</v>
      </c>
      <c r="H16" s="20">
        <v>1.3464750000000001</v>
      </c>
      <c r="I16" s="21">
        <v>7.3553220000000001</v>
      </c>
      <c r="J16" s="21">
        <f t="shared" si="1"/>
        <v>4.9282361837585285</v>
      </c>
      <c r="K16" s="21">
        <v>3.9736238037585281</v>
      </c>
      <c r="L16" s="21">
        <v>0.15047225</v>
      </c>
      <c r="M16" s="21">
        <v>0.80414012999999995</v>
      </c>
      <c r="N16" s="22">
        <f t="shared" si="2"/>
        <v>0.54023791259696419</v>
      </c>
      <c r="O16" s="22">
        <f t="shared" si="3"/>
        <v>0.56069551458909994</v>
      </c>
      <c r="P16" s="23">
        <f t="shared" si="4"/>
        <v>0.67002317284797708</v>
      </c>
      <c r="Q16" s="70">
        <v>250</v>
      </c>
      <c r="R16" s="21">
        <v>181</v>
      </c>
      <c r="S16" s="23">
        <f t="shared" si="5"/>
        <v>0.72399999999999998</v>
      </c>
    </row>
    <row r="17" spans="1:19" ht="25.5" x14ac:dyDescent="0.25">
      <c r="A17" s="17"/>
      <c r="B17" s="19">
        <v>5001439</v>
      </c>
      <c r="C17" s="19" t="s">
        <v>981</v>
      </c>
      <c r="D17" s="68">
        <v>3000131</v>
      </c>
      <c r="E17" s="19" t="s">
        <v>965</v>
      </c>
      <c r="F17" s="69">
        <v>67</v>
      </c>
      <c r="G17" s="19" t="s">
        <v>1013</v>
      </c>
      <c r="H17" s="20">
        <v>453.50028500000002</v>
      </c>
      <c r="I17" s="21">
        <v>466.50028500000002</v>
      </c>
      <c r="J17" s="21">
        <f t="shared" si="1"/>
        <v>374.02696516442847</v>
      </c>
      <c r="K17" s="21">
        <v>230.50043635442853</v>
      </c>
      <c r="L17" s="21">
        <v>120.06303721999998</v>
      </c>
      <c r="M17" s="21">
        <v>23.46349159</v>
      </c>
      <c r="N17" s="22">
        <f t="shared" si="2"/>
        <v>0.49410567102746467</v>
      </c>
      <c r="O17" s="22">
        <f t="shared" si="3"/>
        <v>0.75147536849720997</v>
      </c>
      <c r="P17" s="23">
        <f t="shared" si="4"/>
        <v>0.80177221148842059</v>
      </c>
      <c r="Q17" s="70">
        <v>4653.0420000000004</v>
      </c>
      <c r="R17" s="21">
        <v>4653.0420000000004</v>
      </c>
      <c r="S17" s="23">
        <f t="shared" si="5"/>
        <v>1</v>
      </c>
    </row>
    <row r="18" spans="1:19" ht="25.5" x14ac:dyDescent="0.25">
      <c r="A18" s="17"/>
      <c r="B18" s="19">
        <v>5001441</v>
      </c>
      <c r="C18" s="19" t="s">
        <v>982</v>
      </c>
      <c r="D18" s="68">
        <v>3000131</v>
      </c>
      <c r="E18" s="19" t="s">
        <v>965</v>
      </c>
      <c r="F18" s="69">
        <v>46</v>
      </c>
      <c r="G18" s="19" t="s">
        <v>736</v>
      </c>
      <c r="H18" s="20">
        <v>0.32943699999999998</v>
      </c>
      <c r="I18" s="21">
        <v>1.1794849999999999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25.5" x14ac:dyDescent="0.25">
      <c r="A19" s="17"/>
      <c r="B19" s="19">
        <v>5001442</v>
      </c>
      <c r="C19" s="19" t="s">
        <v>983</v>
      </c>
      <c r="D19" s="68">
        <v>3000132</v>
      </c>
      <c r="E19" s="19" t="s">
        <v>966</v>
      </c>
      <c r="F19" s="69">
        <v>67</v>
      </c>
      <c r="G19" s="19" t="s">
        <v>1013</v>
      </c>
      <c r="H19" s="20">
        <v>1.6259849999999993</v>
      </c>
      <c r="I19" s="21">
        <v>1.7376579999999993</v>
      </c>
      <c r="J19" s="21">
        <f t="shared" si="1"/>
        <v>1.2133730393517892</v>
      </c>
      <c r="K19" s="21">
        <v>0.89759242935178918</v>
      </c>
      <c r="L19" s="21">
        <v>0.19575669000000001</v>
      </c>
      <c r="M19" s="21">
        <v>0.12002391999999998</v>
      </c>
      <c r="N19" s="22">
        <f t="shared" si="2"/>
        <v>0.51655298646326808</v>
      </c>
      <c r="O19" s="22">
        <f t="shared" si="3"/>
        <v>0.6292084629724547</v>
      </c>
      <c r="P19" s="23">
        <f t="shared" si="4"/>
        <v>0.69828069697937667</v>
      </c>
      <c r="Q19" s="70">
        <v>285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5001442</v>
      </c>
      <c r="C20" s="19" t="s">
        <v>983</v>
      </c>
      <c r="D20" s="68">
        <v>3000133</v>
      </c>
      <c r="E20" s="19" t="s">
        <v>967</v>
      </c>
      <c r="F20" s="69">
        <v>67</v>
      </c>
      <c r="G20" s="19" t="s">
        <v>1013</v>
      </c>
      <c r="H20" s="20">
        <v>0</v>
      </c>
      <c r="I20" s="21">
        <v>3.9899999999999998E-2</v>
      </c>
      <c r="J20" s="21">
        <f t="shared" si="1"/>
        <v>0</v>
      </c>
      <c r="K20" s="21">
        <v>0</v>
      </c>
      <c r="L20" s="21">
        <v>0</v>
      </c>
      <c r="M20" s="21">
        <v>0</v>
      </c>
      <c r="N20" s="22">
        <f t="shared" si="2"/>
        <v>0</v>
      </c>
      <c r="O20" s="22">
        <f t="shared" si="3"/>
        <v>0</v>
      </c>
      <c r="P20" s="23">
        <f t="shared" si="4"/>
        <v>0</v>
      </c>
      <c r="Q20" s="70">
        <v>10</v>
      </c>
      <c r="R20" s="21">
        <v>0</v>
      </c>
      <c r="S20" s="23">
        <f t="shared" si="5"/>
        <v>0</v>
      </c>
    </row>
    <row r="21" spans="1:19" ht="38.25" x14ac:dyDescent="0.25">
      <c r="A21" s="17"/>
      <c r="B21" s="19">
        <v>5001443</v>
      </c>
      <c r="C21" s="19" t="s">
        <v>984</v>
      </c>
      <c r="D21" s="68">
        <v>3000131</v>
      </c>
      <c r="E21" s="19" t="s">
        <v>965</v>
      </c>
      <c r="F21" s="69">
        <v>63</v>
      </c>
      <c r="G21" s="19" t="s">
        <v>738</v>
      </c>
      <c r="H21" s="20">
        <v>0.45</v>
      </c>
      <c r="I21" s="21">
        <v>0.40849999999999997</v>
      </c>
      <c r="J21" s="21">
        <f t="shared" si="1"/>
        <v>0.26765282225432224</v>
      </c>
      <c r="K21" s="21">
        <v>0.20491858225432225</v>
      </c>
      <c r="L21" s="21">
        <v>3.6605940000000003E-2</v>
      </c>
      <c r="M21" s="21">
        <v>2.6128300000000004E-2</v>
      </c>
      <c r="N21" s="22">
        <f t="shared" si="2"/>
        <v>0.50163667626517072</v>
      </c>
      <c r="O21" s="22">
        <f t="shared" si="3"/>
        <v>0.59124730050017693</v>
      </c>
      <c r="P21" s="23">
        <f t="shared" si="4"/>
        <v>0.65520886720764326</v>
      </c>
      <c r="Q21" s="70">
        <v>19</v>
      </c>
      <c r="R21" s="21">
        <v>19</v>
      </c>
      <c r="S21" s="23">
        <f t="shared" si="5"/>
        <v>1</v>
      </c>
    </row>
    <row r="22" spans="1:19" ht="25.5" x14ac:dyDescent="0.25">
      <c r="A22" s="17"/>
      <c r="B22" s="19">
        <v>5001444</v>
      </c>
      <c r="C22" s="19" t="s">
        <v>985</v>
      </c>
      <c r="D22" s="68">
        <v>3000131</v>
      </c>
      <c r="E22" s="19" t="s">
        <v>965</v>
      </c>
      <c r="F22" s="69">
        <v>46</v>
      </c>
      <c r="G22" s="19" t="s">
        <v>736</v>
      </c>
      <c r="H22" s="20">
        <v>1.1071</v>
      </c>
      <c r="I22" s="21">
        <v>1.3976060000000003</v>
      </c>
      <c r="J22" s="21">
        <f t="shared" si="1"/>
        <v>0.82101407117524594</v>
      </c>
      <c r="K22" s="21">
        <v>0.63466804117524589</v>
      </c>
      <c r="L22" s="21">
        <v>0.10264351000000001</v>
      </c>
      <c r="M22" s="21">
        <v>8.370252000000003E-2</v>
      </c>
      <c r="N22" s="22">
        <f t="shared" si="2"/>
        <v>0.45411084466956048</v>
      </c>
      <c r="O22" s="22">
        <f t="shared" si="3"/>
        <v>0.52755322399535043</v>
      </c>
      <c r="P22" s="23">
        <f t="shared" si="4"/>
        <v>0.58744315005462611</v>
      </c>
      <c r="Q22" s="70">
        <v>13</v>
      </c>
      <c r="R22" s="21">
        <v>13</v>
      </c>
      <c r="S22" s="23">
        <f t="shared" si="5"/>
        <v>1</v>
      </c>
    </row>
    <row r="23" spans="1:19" ht="25.5" x14ac:dyDescent="0.25">
      <c r="A23" s="17"/>
      <c r="B23" s="19">
        <v>5001447</v>
      </c>
      <c r="C23" s="19" t="s">
        <v>986</v>
      </c>
      <c r="D23" s="68">
        <v>3000132</v>
      </c>
      <c r="E23" s="19" t="s">
        <v>966</v>
      </c>
      <c r="F23" s="69">
        <v>67</v>
      </c>
      <c r="G23" s="19" t="s">
        <v>1013</v>
      </c>
      <c r="H23" s="20">
        <v>10.019366999999999</v>
      </c>
      <c r="I23" s="21">
        <v>44.42554299999999</v>
      </c>
      <c r="J23" s="21">
        <f t="shared" si="1"/>
        <v>6.5456138442878409</v>
      </c>
      <c r="K23" s="21">
        <v>5.6098716142878402</v>
      </c>
      <c r="L23" s="21">
        <v>0.67523915999999995</v>
      </c>
      <c r="M23" s="21">
        <v>0.26050307</v>
      </c>
      <c r="N23" s="22">
        <f t="shared" si="2"/>
        <v>0.12627581421543552</v>
      </c>
      <c r="O23" s="22">
        <f t="shared" si="3"/>
        <v>0.14147515933092458</v>
      </c>
      <c r="P23" s="23">
        <f t="shared" si="4"/>
        <v>0.14733897218291384</v>
      </c>
      <c r="Q23" s="70">
        <v>124.62499999999997</v>
      </c>
      <c r="R23" s="21">
        <v>25.307000000000002</v>
      </c>
      <c r="S23" s="23">
        <f t="shared" si="5"/>
        <v>0.20306519558676034</v>
      </c>
    </row>
    <row r="24" spans="1:19" ht="25.5" x14ac:dyDescent="0.25">
      <c r="A24" s="17"/>
      <c r="B24" s="19">
        <v>5001448</v>
      </c>
      <c r="C24" s="19" t="s">
        <v>987</v>
      </c>
      <c r="D24" s="68">
        <v>3000132</v>
      </c>
      <c r="E24" s="19" t="s">
        <v>966</v>
      </c>
      <c r="F24" s="69">
        <v>67</v>
      </c>
      <c r="G24" s="19" t="s">
        <v>1013</v>
      </c>
      <c r="H24" s="20">
        <v>14.014386999999999</v>
      </c>
      <c r="I24" s="21">
        <v>27.706231000000002</v>
      </c>
      <c r="J24" s="21">
        <f t="shared" si="1"/>
        <v>6.4379867913119</v>
      </c>
      <c r="K24" s="21">
        <v>4.7831308613118999</v>
      </c>
      <c r="L24" s="21">
        <v>0.84780088000000009</v>
      </c>
      <c r="M24" s="21">
        <v>0.80705505000000011</v>
      </c>
      <c r="N24" s="22">
        <f t="shared" si="2"/>
        <v>0.17263737031976306</v>
      </c>
      <c r="O24" s="22">
        <f t="shared" si="3"/>
        <v>0.20323701702017499</v>
      </c>
      <c r="P24" s="23">
        <f t="shared" si="4"/>
        <v>0.23236602594239178</v>
      </c>
      <c r="Q24" s="70">
        <v>362.74</v>
      </c>
      <c r="R24" s="21">
        <v>246.74</v>
      </c>
      <c r="S24" s="23">
        <f t="shared" si="5"/>
        <v>0.68021172189446988</v>
      </c>
    </row>
    <row r="25" spans="1:19" ht="25.5" x14ac:dyDescent="0.25">
      <c r="A25" s="17"/>
      <c r="B25" s="19">
        <v>5001449</v>
      </c>
      <c r="C25" s="19" t="s">
        <v>988</v>
      </c>
      <c r="D25" s="68">
        <v>3000132</v>
      </c>
      <c r="E25" s="19" t="s">
        <v>966</v>
      </c>
      <c r="F25" s="69">
        <v>67</v>
      </c>
      <c r="G25" s="19" t="s">
        <v>1013</v>
      </c>
      <c r="H25" s="20">
        <v>19.813018999999993</v>
      </c>
      <c r="I25" s="21">
        <v>103.86358300000002</v>
      </c>
      <c r="J25" s="21">
        <f t="shared" si="1"/>
        <v>34.741061321807067</v>
      </c>
      <c r="K25" s="21">
        <v>26.169735731807062</v>
      </c>
      <c r="L25" s="21">
        <v>2.8348223200000002</v>
      </c>
      <c r="M25" s="21">
        <v>5.7365032700000018</v>
      </c>
      <c r="N25" s="22">
        <f t="shared" si="2"/>
        <v>0.25196257413733797</v>
      </c>
      <c r="O25" s="22">
        <f t="shared" si="3"/>
        <v>0.27925628226986021</v>
      </c>
      <c r="P25" s="23">
        <f t="shared" si="4"/>
        <v>0.33448741434047252</v>
      </c>
      <c r="Q25" s="70">
        <v>31967.265000000018</v>
      </c>
      <c r="R25" s="21">
        <v>14768.630999999996</v>
      </c>
      <c r="S25" s="23">
        <f t="shared" si="5"/>
        <v>0.46199232245861471</v>
      </c>
    </row>
    <row r="26" spans="1:19" ht="25.5" x14ac:dyDescent="0.25">
      <c r="A26" s="17"/>
      <c r="B26" s="19">
        <v>5001452</v>
      </c>
      <c r="C26" s="19" t="s">
        <v>989</v>
      </c>
      <c r="D26" s="68">
        <v>3000133</v>
      </c>
      <c r="E26" s="19" t="s">
        <v>967</v>
      </c>
      <c r="F26" s="69">
        <v>67</v>
      </c>
      <c r="G26" s="19" t="s">
        <v>1013</v>
      </c>
      <c r="H26" s="20">
        <v>72.320283999999987</v>
      </c>
      <c r="I26" s="21">
        <v>215.4105090000001</v>
      </c>
      <c r="J26" s="21">
        <f t="shared" si="1"/>
        <v>93.90564844340706</v>
      </c>
      <c r="K26" s="21">
        <v>58.832500923407075</v>
      </c>
      <c r="L26" s="21">
        <v>20.049985699999969</v>
      </c>
      <c r="M26" s="21">
        <v>15.023161820000009</v>
      </c>
      <c r="N26" s="22">
        <f t="shared" si="2"/>
        <v>0.27311806279333867</v>
      </c>
      <c r="O26" s="22">
        <f t="shared" si="3"/>
        <v>0.36619609224082472</v>
      </c>
      <c r="P26" s="23">
        <f t="shared" si="4"/>
        <v>0.43593810199578986</v>
      </c>
      <c r="Q26" s="70">
        <v>412178.83899999998</v>
      </c>
      <c r="R26" s="21">
        <v>66</v>
      </c>
      <c r="S26" s="23">
        <f t="shared" si="5"/>
        <v>1.6012466860289255E-4</v>
      </c>
    </row>
    <row r="27" spans="1:19" ht="25.5" x14ac:dyDescent="0.25">
      <c r="A27" s="17"/>
      <c r="B27" s="19">
        <v>5001453</v>
      </c>
      <c r="C27" s="19" t="s">
        <v>990</v>
      </c>
      <c r="D27" s="68">
        <v>3000133</v>
      </c>
      <c r="E27" s="19" t="s">
        <v>967</v>
      </c>
      <c r="F27" s="69">
        <v>67</v>
      </c>
      <c r="G27" s="19" t="s">
        <v>1013</v>
      </c>
      <c r="H27" s="20">
        <v>94.158603999999997</v>
      </c>
      <c r="I27" s="21">
        <v>39.952751000000006</v>
      </c>
      <c r="J27" s="21">
        <f t="shared" si="1"/>
        <v>21.742170732836094</v>
      </c>
      <c r="K27" s="21">
        <v>18.040002152836092</v>
      </c>
      <c r="L27" s="21">
        <v>1.6775540799999999</v>
      </c>
      <c r="M27" s="21">
        <v>2.0246145000000006</v>
      </c>
      <c r="N27" s="22">
        <f t="shared" si="2"/>
        <v>0.45153341638066646</v>
      </c>
      <c r="O27" s="22">
        <f t="shared" si="3"/>
        <v>0.49352186618728927</v>
      </c>
      <c r="P27" s="23">
        <f t="shared" si="4"/>
        <v>0.54419708752561469</v>
      </c>
      <c r="Q27" s="70">
        <v>1398.5360000000003</v>
      </c>
      <c r="R27" s="21">
        <v>160.88399999999999</v>
      </c>
      <c r="S27" s="23">
        <f t="shared" si="5"/>
        <v>0.11503743915065465</v>
      </c>
    </row>
    <row r="28" spans="1:19" ht="25.5" x14ac:dyDescent="0.25">
      <c r="A28" s="17"/>
      <c r="B28" s="19">
        <v>5001454</v>
      </c>
      <c r="C28" s="19" t="s">
        <v>991</v>
      </c>
      <c r="D28" s="68">
        <v>3000133</v>
      </c>
      <c r="E28" s="19" t="s">
        <v>967</v>
      </c>
      <c r="F28" s="69">
        <v>67</v>
      </c>
      <c r="G28" s="19" t="s">
        <v>1013</v>
      </c>
      <c r="H28" s="20">
        <v>4.0297879999999999</v>
      </c>
      <c r="I28" s="21">
        <v>5.1438119999999996</v>
      </c>
      <c r="J28" s="21">
        <f t="shared" si="1"/>
        <v>1.5118785551402829</v>
      </c>
      <c r="K28" s="21">
        <v>1.1724835651402827</v>
      </c>
      <c r="L28" s="21">
        <v>0.17045761000000004</v>
      </c>
      <c r="M28" s="21">
        <v>0.16893738</v>
      </c>
      <c r="N28" s="22">
        <f t="shared" si="2"/>
        <v>0.22794059447356996</v>
      </c>
      <c r="O28" s="22">
        <f t="shared" si="3"/>
        <v>0.26107897705831451</v>
      </c>
      <c r="P28" s="23">
        <f t="shared" si="4"/>
        <v>0.29392181423821145</v>
      </c>
      <c r="Q28" s="70">
        <v>1035.912</v>
      </c>
      <c r="R28" s="21">
        <v>17</v>
      </c>
      <c r="S28" s="23">
        <f t="shared" si="5"/>
        <v>1.6410660364973087E-2</v>
      </c>
    </row>
    <row r="29" spans="1:19" ht="38.25" x14ac:dyDescent="0.25">
      <c r="A29" s="17"/>
      <c r="B29" s="19">
        <v>5001495</v>
      </c>
      <c r="C29" s="19" t="s">
        <v>992</v>
      </c>
      <c r="D29" s="68">
        <v>3000001</v>
      </c>
      <c r="E29" s="19" t="s">
        <v>275</v>
      </c>
      <c r="F29" s="69">
        <v>80</v>
      </c>
      <c r="G29" s="19" t="s">
        <v>310</v>
      </c>
      <c r="H29" s="20">
        <v>1.4630000000000001</v>
      </c>
      <c r="I29" s="21">
        <v>0.76966699999999999</v>
      </c>
      <c r="J29" s="21">
        <f t="shared" si="1"/>
        <v>0.16691331101726287</v>
      </c>
      <c r="K29" s="21">
        <v>0.12804895101726288</v>
      </c>
      <c r="L29" s="21">
        <v>1.536388E-2</v>
      </c>
      <c r="M29" s="21">
        <v>2.3500480000000001E-2</v>
      </c>
      <c r="N29" s="22">
        <f t="shared" si="2"/>
        <v>0.16636928829904735</v>
      </c>
      <c r="O29" s="22">
        <f t="shared" si="3"/>
        <v>0.1863310120055334</v>
      </c>
      <c r="P29" s="23">
        <f t="shared" si="4"/>
        <v>0.2168643205662486</v>
      </c>
      <c r="Q29" s="70">
        <v>1</v>
      </c>
      <c r="R29" s="21">
        <v>0</v>
      </c>
      <c r="S29" s="23">
        <f t="shared" si="5"/>
        <v>0</v>
      </c>
    </row>
    <row r="30" spans="1:19" ht="25.5" x14ac:dyDescent="0.25">
      <c r="A30" s="17"/>
      <c r="B30" s="19">
        <v>5002376</v>
      </c>
      <c r="C30" s="19" t="s">
        <v>993</v>
      </c>
      <c r="D30" s="68">
        <v>3000132</v>
      </c>
      <c r="E30" s="19" t="s">
        <v>966</v>
      </c>
      <c r="F30" s="69">
        <v>67</v>
      </c>
      <c r="G30" s="19" t="s">
        <v>1013</v>
      </c>
      <c r="H30" s="20">
        <v>13.492713999999999</v>
      </c>
      <c r="I30" s="21">
        <v>245.03600700000007</v>
      </c>
      <c r="J30" s="21">
        <f t="shared" si="1"/>
        <v>48.234130315126485</v>
      </c>
      <c r="K30" s="21">
        <v>43.255585265126484</v>
      </c>
      <c r="L30" s="21">
        <v>1.8282471400000004</v>
      </c>
      <c r="M30" s="21">
        <v>3.1502979099999981</v>
      </c>
      <c r="N30" s="22">
        <f t="shared" si="2"/>
        <v>0.1765274654721519</v>
      </c>
      <c r="O30" s="22">
        <f t="shared" si="3"/>
        <v>0.18398860215317855</v>
      </c>
      <c r="P30" s="23">
        <f t="shared" si="4"/>
        <v>0.1968450714883159</v>
      </c>
      <c r="Q30" s="70">
        <v>769.76</v>
      </c>
      <c r="R30" s="21">
        <v>83.72999999999999</v>
      </c>
      <c r="S30" s="23">
        <f t="shared" si="5"/>
        <v>0.10877416337559757</v>
      </c>
    </row>
    <row r="31" spans="1:19" ht="25.5" x14ac:dyDescent="0.25">
      <c r="A31" s="17"/>
      <c r="B31" s="19">
        <v>5002377</v>
      </c>
      <c r="C31" s="19" t="s">
        <v>994</v>
      </c>
      <c r="D31" s="68">
        <v>3000133</v>
      </c>
      <c r="E31" s="19" t="s">
        <v>967</v>
      </c>
      <c r="F31" s="69">
        <v>67</v>
      </c>
      <c r="G31" s="19" t="s">
        <v>1013</v>
      </c>
      <c r="H31" s="20">
        <v>1.1479410000000001</v>
      </c>
      <c r="I31" s="21">
        <v>2.7519099999999996</v>
      </c>
      <c r="J31" s="21">
        <f t="shared" si="1"/>
        <v>0.97143153816945638</v>
      </c>
      <c r="K31" s="21">
        <v>0.59902879816945642</v>
      </c>
      <c r="L31" s="21">
        <v>0.17946893</v>
      </c>
      <c r="M31" s="21">
        <v>0.19293380999999998</v>
      </c>
      <c r="N31" s="22">
        <f t="shared" si="2"/>
        <v>0.21767746698455129</v>
      </c>
      <c r="O31" s="22">
        <f t="shared" si="3"/>
        <v>0.28289360050635975</v>
      </c>
      <c r="P31" s="23">
        <f t="shared" si="4"/>
        <v>0.35300265567168132</v>
      </c>
      <c r="Q31" s="70">
        <v>26</v>
      </c>
      <c r="R31" s="21">
        <v>0</v>
      </c>
      <c r="S31" s="23">
        <f t="shared" si="5"/>
        <v>0</v>
      </c>
    </row>
    <row r="32" spans="1:19" ht="25.5" x14ac:dyDescent="0.25">
      <c r="A32" s="17"/>
      <c r="B32" s="19">
        <v>5003240</v>
      </c>
      <c r="C32" s="19" t="s">
        <v>995</v>
      </c>
      <c r="D32" s="68">
        <v>3000131</v>
      </c>
      <c r="E32" s="19" t="s">
        <v>965</v>
      </c>
      <c r="F32" s="69">
        <v>281</v>
      </c>
      <c r="G32" s="19" t="s">
        <v>1015</v>
      </c>
      <c r="H32" s="20">
        <v>30.068332999999996</v>
      </c>
      <c r="I32" s="21">
        <v>22.922580999999997</v>
      </c>
      <c r="J32" s="21">
        <f t="shared" si="1"/>
        <v>11.887246289923919</v>
      </c>
      <c r="K32" s="21">
        <v>9.5924912599239178</v>
      </c>
      <c r="L32" s="21">
        <v>1.1586767600000001</v>
      </c>
      <c r="M32" s="21">
        <v>1.1360782700000001</v>
      </c>
      <c r="N32" s="22">
        <f t="shared" si="2"/>
        <v>0.41847343717201474</v>
      </c>
      <c r="O32" s="22">
        <f t="shared" si="3"/>
        <v>0.46902083233663433</v>
      </c>
      <c r="P32" s="23">
        <f t="shared" si="4"/>
        <v>0.51858236600511609</v>
      </c>
      <c r="Q32" s="70">
        <v>3157231.3000000007</v>
      </c>
      <c r="R32" s="21">
        <v>2995638</v>
      </c>
      <c r="S32" s="23">
        <f t="shared" si="5"/>
        <v>0.94881803559973554</v>
      </c>
    </row>
    <row r="33" spans="1:19" ht="25.5" x14ac:dyDescent="0.25">
      <c r="A33" s="17"/>
      <c r="B33" s="19">
        <v>5003241</v>
      </c>
      <c r="C33" s="19" t="s">
        <v>996</v>
      </c>
      <c r="D33" s="68">
        <v>3000132</v>
      </c>
      <c r="E33" s="19" t="s">
        <v>966</v>
      </c>
      <c r="F33" s="69">
        <v>98</v>
      </c>
      <c r="G33" s="19" t="s">
        <v>1016</v>
      </c>
      <c r="H33" s="20">
        <v>48.506625999999997</v>
      </c>
      <c r="I33" s="21">
        <v>9.8173639999999995</v>
      </c>
      <c r="J33" s="21">
        <f t="shared" si="1"/>
        <v>1.8520000144671648E-2</v>
      </c>
      <c r="K33" s="21">
        <v>7.0900001446716487E-3</v>
      </c>
      <c r="L33" s="21">
        <v>0</v>
      </c>
      <c r="M33" s="21">
        <v>1.1429999999999999E-2</v>
      </c>
      <c r="N33" s="22">
        <f t="shared" si="2"/>
        <v>7.2218980010027632E-4</v>
      </c>
      <c r="O33" s="22">
        <f t="shared" si="3"/>
        <v>7.2218980010027632E-4</v>
      </c>
      <c r="P33" s="23">
        <f t="shared" si="4"/>
        <v>1.8864534456165269E-3</v>
      </c>
      <c r="Q33" s="70">
        <v>2</v>
      </c>
      <c r="R33" s="21">
        <v>0</v>
      </c>
      <c r="S33" s="23">
        <f t="shared" si="5"/>
        <v>0</v>
      </c>
    </row>
    <row r="34" spans="1:19" ht="25.5" x14ac:dyDescent="0.25">
      <c r="A34" s="17"/>
      <c r="B34" s="19">
        <v>5003241</v>
      </c>
      <c r="C34" s="19" t="s">
        <v>996</v>
      </c>
      <c r="D34" s="68">
        <v>3000133</v>
      </c>
      <c r="E34" s="19" t="s">
        <v>967</v>
      </c>
      <c r="F34" s="69">
        <v>98</v>
      </c>
      <c r="G34" s="19" t="s">
        <v>1016</v>
      </c>
      <c r="H34" s="20">
        <v>0.65600000000000014</v>
      </c>
      <c r="I34" s="21">
        <v>61.935654000000007</v>
      </c>
      <c r="J34" s="21">
        <f t="shared" si="1"/>
        <v>13.901245499444398</v>
      </c>
      <c r="K34" s="21">
        <v>11.012015959444398</v>
      </c>
      <c r="L34" s="21">
        <v>0.14589022000000001</v>
      </c>
      <c r="M34" s="21">
        <v>2.74333932</v>
      </c>
      <c r="N34" s="22">
        <f t="shared" si="2"/>
        <v>0.17779768595717738</v>
      </c>
      <c r="O34" s="22">
        <f t="shared" si="3"/>
        <v>0.18015319866396173</v>
      </c>
      <c r="P34" s="23">
        <f t="shared" si="4"/>
        <v>0.22444657643308968</v>
      </c>
      <c r="Q34" s="70">
        <v>26</v>
      </c>
      <c r="R34" s="21">
        <v>22</v>
      </c>
      <c r="S34" s="23">
        <f t="shared" si="5"/>
        <v>0.84615384615384615</v>
      </c>
    </row>
    <row r="35" spans="1:19" ht="51" x14ac:dyDescent="0.25">
      <c r="A35" s="17"/>
      <c r="B35" s="19">
        <v>5003247</v>
      </c>
      <c r="C35" s="19" t="s">
        <v>997</v>
      </c>
      <c r="D35" s="68">
        <v>3000001</v>
      </c>
      <c r="E35" s="19" t="s">
        <v>275</v>
      </c>
      <c r="F35" s="69">
        <v>80</v>
      </c>
      <c r="G35" s="19" t="s">
        <v>310</v>
      </c>
      <c r="H35" s="20">
        <v>3.446197999999999</v>
      </c>
      <c r="I35" s="21">
        <v>4.453576</v>
      </c>
      <c r="J35" s="21">
        <f t="shared" si="1"/>
        <v>2.5785696995391327</v>
      </c>
      <c r="K35" s="21">
        <v>2.0654575495391327</v>
      </c>
      <c r="L35" s="21">
        <v>0.27017918000000002</v>
      </c>
      <c r="M35" s="21">
        <v>0.24293297000000003</v>
      </c>
      <c r="N35" s="22">
        <f t="shared" si="2"/>
        <v>0.46377507637438603</v>
      </c>
      <c r="O35" s="22">
        <f t="shared" si="3"/>
        <v>0.52444074818508379</v>
      </c>
      <c r="P35" s="23">
        <f t="shared" si="4"/>
        <v>0.57898859243428935</v>
      </c>
      <c r="Q35" s="70">
        <v>3</v>
      </c>
      <c r="R35" s="21">
        <v>3</v>
      </c>
      <c r="S35" s="23">
        <f t="shared" si="5"/>
        <v>1</v>
      </c>
    </row>
    <row r="36" spans="1:19" ht="25.5" x14ac:dyDescent="0.25">
      <c r="A36" s="17"/>
      <c r="B36" s="19">
        <v>5003252</v>
      </c>
      <c r="C36" s="19" t="s">
        <v>998</v>
      </c>
      <c r="D36" s="68">
        <v>3000001</v>
      </c>
      <c r="E36" s="19" t="s">
        <v>275</v>
      </c>
      <c r="F36" s="69">
        <v>177</v>
      </c>
      <c r="G36" s="19" t="s">
        <v>881</v>
      </c>
      <c r="H36" s="20">
        <v>18.796481000000007</v>
      </c>
      <c r="I36" s="21">
        <v>18.121251000000001</v>
      </c>
      <c r="J36" s="21">
        <f t="shared" si="1"/>
        <v>9.3517641182783038</v>
      </c>
      <c r="K36" s="21">
        <v>3.9981920882783015</v>
      </c>
      <c r="L36" s="21">
        <v>1.8696975000000005</v>
      </c>
      <c r="M36" s="21">
        <v>3.4838745300000005</v>
      </c>
      <c r="N36" s="22">
        <f t="shared" si="2"/>
        <v>0.22063554487923054</v>
      </c>
      <c r="O36" s="22">
        <f t="shared" si="3"/>
        <v>0.32381261030368719</v>
      </c>
      <c r="P36" s="23">
        <f t="shared" si="4"/>
        <v>0.5160661434620768</v>
      </c>
      <c r="Q36" s="70">
        <v>282.10000000000002</v>
      </c>
      <c r="R36" s="21">
        <v>0</v>
      </c>
      <c r="S36" s="23">
        <f t="shared" si="5"/>
        <v>0</v>
      </c>
    </row>
    <row r="37" spans="1:19" ht="51" x14ac:dyDescent="0.25">
      <c r="A37" s="17"/>
      <c r="B37" s="19">
        <v>5003254</v>
      </c>
      <c r="C37" s="19" t="s">
        <v>999</v>
      </c>
      <c r="D37" s="68">
        <v>3000001</v>
      </c>
      <c r="E37" s="19" t="s">
        <v>275</v>
      </c>
      <c r="F37" s="69">
        <v>177</v>
      </c>
      <c r="G37" s="19" t="s">
        <v>881</v>
      </c>
      <c r="H37" s="20">
        <v>0</v>
      </c>
      <c r="I37" s="21">
        <v>1.022975</v>
      </c>
      <c r="J37" s="21">
        <f t="shared" si="1"/>
        <v>1.022974745156398</v>
      </c>
      <c r="K37" s="21">
        <v>0.46401500515639782</v>
      </c>
      <c r="L37" s="21">
        <v>0</v>
      </c>
      <c r="M37" s="21">
        <v>0.55895974000000004</v>
      </c>
      <c r="N37" s="22">
        <f t="shared" si="2"/>
        <v>0.45359369012575851</v>
      </c>
      <c r="O37" s="22">
        <f t="shared" si="3"/>
        <v>0.45359369012575851</v>
      </c>
      <c r="P37" s="23">
        <f t="shared" si="4"/>
        <v>0.99999975087993154</v>
      </c>
      <c r="Q37" s="70">
        <v>1</v>
      </c>
      <c r="R37" s="21">
        <v>0</v>
      </c>
      <c r="S37" s="23">
        <f t="shared" si="5"/>
        <v>0</v>
      </c>
    </row>
    <row r="38" spans="1:19" ht="25.5" x14ac:dyDescent="0.25">
      <c r="A38" s="17"/>
      <c r="B38" s="19">
        <v>5003255</v>
      </c>
      <c r="C38" s="19" t="s">
        <v>1000</v>
      </c>
      <c r="D38" s="68">
        <v>3000001</v>
      </c>
      <c r="E38" s="19" t="s">
        <v>275</v>
      </c>
      <c r="F38" s="69">
        <v>547</v>
      </c>
      <c r="G38" s="19" t="s">
        <v>1017</v>
      </c>
      <c r="H38" s="20">
        <v>7.1887289999999977</v>
      </c>
      <c r="I38" s="21">
        <v>11.913940999999998</v>
      </c>
      <c r="J38" s="21">
        <f t="shared" si="1"/>
        <v>7.0408499519184193</v>
      </c>
      <c r="K38" s="21">
        <v>5.4516984419184187</v>
      </c>
      <c r="L38" s="21">
        <v>0.79762785000000014</v>
      </c>
      <c r="M38" s="21">
        <v>0.79152365999999974</v>
      </c>
      <c r="N38" s="22">
        <f t="shared" si="2"/>
        <v>0.45758984721499124</v>
      </c>
      <c r="O38" s="22">
        <f t="shared" si="3"/>
        <v>0.52453896589872484</v>
      </c>
      <c r="P38" s="23">
        <f t="shared" si="4"/>
        <v>0.5909757276721801</v>
      </c>
      <c r="Q38" s="70">
        <v>190</v>
      </c>
      <c r="R38" s="21">
        <v>159</v>
      </c>
      <c r="S38" s="23">
        <f t="shared" si="5"/>
        <v>0.83684210526315794</v>
      </c>
    </row>
    <row r="39" spans="1:19" ht="25.5" x14ac:dyDescent="0.25">
      <c r="A39" s="17"/>
      <c r="B39" s="19">
        <v>5003418</v>
      </c>
      <c r="C39" s="19" t="s">
        <v>1001</v>
      </c>
      <c r="D39" s="68">
        <v>3000478</v>
      </c>
      <c r="E39" s="19" t="s">
        <v>972</v>
      </c>
      <c r="F39" s="69">
        <v>65</v>
      </c>
      <c r="G39" s="19" t="s">
        <v>1014</v>
      </c>
      <c r="H39" s="20">
        <v>111.83688000000004</v>
      </c>
      <c r="I39" s="21">
        <v>131.82880299999999</v>
      </c>
      <c r="J39" s="21">
        <f t="shared" si="1"/>
        <v>70.97305082557088</v>
      </c>
      <c r="K39" s="21">
        <v>54.154912555570888</v>
      </c>
      <c r="L39" s="21">
        <v>8.9997068199999966</v>
      </c>
      <c r="M39" s="21">
        <v>7.8184314499999985</v>
      </c>
      <c r="N39" s="22">
        <f t="shared" si="2"/>
        <v>0.41079727133357108</v>
      </c>
      <c r="O39" s="22">
        <f t="shared" si="3"/>
        <v>0.47906540860854885</v>
      </c>
      <c r="P39" s="23">
        <f t="shared" si="4"/>
        <v>0.53837286852684907</v>
      </c>
      <c r="Q39" s="70">
        <v>1174560.5</v>
      </c>
      <c r="R39" s="21">
        <v>799924</v>
      </c>
      <c r="S39" s="23">
        <f t="shared" si="5"/>
        <v>0.6810411213385773</v>
      </c>
    </row>
    <row r="40" spans="1:19" ht="25.5" x14ac:dyDescent="0.25">
      <c r="A40" s="17"/>
      <c r="B40" s="19">
        <v>5003419</v>
      </c>
      <c r="C40" s="19" t="s">
        <v>1002</v>
      </c>
      <c r="D40" s="68">
        <v>3000478</v>
      </c>
      <c r="E40" s="19" t="s">
        <v>972</v>
      </c>
      <c r="F40" s="69">
        <v>65</v>
      </c>
      <c r="G40" s="19" t="s">
        <v>1014</v>
      </c>
      <c r="H40" s="20">
        <v>10.758273000000001</v>
      </c>
      <c r="I40" s="21">
        <v>9.3176100000000002</v>
      </c>
      <c r="J40" s="21">
        <f t="shared" si="1"/>
        <v>4.551565996428498</v>
      </c>
      <c r="K40" s="21">
        <v>3.6035036164284975</v>
      </c>
      <c r="L40" s="21">
        <v>0.45997042999999987</v>
      </c>
      <c r="M40" s="21">
        <v>0.48809195</v>
      </c>
      <c r="N40" s="22">
        <f t="shared" si="2"/>
        <v>0.38674119397876683</v>
      </c>
      <c r="O40" s="22">
        <f t="shared" si="3"/>
        <v>0.43610690364036458</v>
      </c>
      <c r="P40" s="23">
        <f t="shared" si="4"/>
        <v>0.48849071773002928</v>
      </c>
      <c r="Q40" s="70">
        <v>365303</v>
      </c>
      <c r="R40" s="21">
        <v>299128</v>
      </c>
      <c r="S40" s="23">
        <f t="shared" si="5"/>
        <v>0.81884901027366319</v>
      </c>
    </row>
    <row r="41" spans="1:19" ht="51" x14ac:dyDescent="0.25">
      <c r="A41" s="17"/>
      <c r="B41" s="19">
        <v>5003421</v>
      </c>
      <c r="C41" s="19" t="s">
        <v>1003</v>
      </c>
      <c r="D41" s="68">
        <v>3000478</v>
      </c>
      <c r="E41" s="19" t="s">
        <v>972</v>
      </c>
      <c r="F41" s="69">
        <v>65</v>
      </c>
      <c r="G41" s="19" t="s">
        <v>1014</v>
      </c>
      <c r="H41" s="20">
        <v>4.6903160000000002</v>
      </c>
      <c r="I41" s="21">
        <v>6.6669729999999996</v>
      </c>
      <c r="J41" s="21">
        <f t="shared" si="1"/>
        <v>4.4560192026304826</v>
      </c>
      <c r="K41" s="21">
        <v>3.7806422126304824</v>
      </c>
      <c r="L41" s="21">
        <v>0.31481045000000002</v>
      </c>
      <c r="M41" s="21">
        <v>0.36056654000000005</v>
      </c>
      <c r="N41" s="22">
        <f t="shared" si="2"/>
        <v>0.56707027501543539</v>
      </c>
      <c r="O41" s="22">
        <f t="shared" si="3"/>
        <v>0.61428967278410807</v>
      </c>
      <c r="P41" s="23">
        <f t="shared" si="4"/>
        <v>0.66837216869342098</v>
      </c>
      <c r="Q41" s="70">
        <v>3036670</v>
      </c>
      <c r="R41" s="21">
        <v>2933840</v>
      </c>
      <c r="S41" s="23">
        <f t="shared" si="5"/>
        <v>0.96613724902607134</v>
      </c>
    </row>
    <row r="42" spans="1:19" ht="38.25" x14ac:dyDescent="0.25">
      <c r="A42" s="17"/>
      <c r="B42" s="19">
        <v>5003422</v>
      </c>
      <c r="C42" s="19" t="s">
        <v>1004</v>
      </c>
      <c r="D42" s="68">
        <v>3000478</v>
      </c>
      <c r="E42" s="19" t="s">
        <v>972</v>
      </c>
      <c r="F42" s="69">
        <v>65</v>
      </c>
      <c r="G42" s="19" t="s">
        <v>1014</v>
      </c>
      <c r="H42" s="20">
        <v>1.2230349999999997</v>
      </c>
      <c r="I42" s="21">
        <v>0.42775100000000005</v>
      </c>
      <c r="J42" s="21">
        <f t="shared" si="1"/>
        <v>0.28009674955135883</v>
      </c>
      <c r="K42" s="21">
        <v>0.17448394955135882</v>
      </c>
      <c r="L42" s="21">
        <v>2.2303119999999999E-2</v>
      </c>
      <c r="M42" s="21">
        <v>8.3309679999999997E-2</v>
      </c>
      <c r="N42" s="22">
        <f t="shared" si="2"/>
        <v>0.40791009150500829</v>
      </c>
      <c r="O42" s="22">
        <f t="shared" si="3"/>
        <v>0.46005051899670324</v>
      </c>
      <c r="P42" s="23">
        <f t="shared" si="4"/>
        <v>0.65481261189654449</v>
      </c>
      <c r="Q42" s="70">
        <v>1997</v>
      </c>
      <c r="R42" s="21">
        <v>2328</v>
      </c>
      <c r="S42" s="23">
        <f t="shared" si="5"/>
        <v>1.1657486229344016</v>
      </c>
    </row>
    <row r="43" spans="1:19" ht="38.25" x14ac:dyDescent="0.25">
      <c r="A43" s="17"/>
      <c r="B43" s="19">
        <v>5003423</v>
      </c>
      <c r="C43" s="19" t="s">
        <v>1005</v>
      </c>
      <c r="D43" s="68">
        <v>3000478</v>
      </c>
      <c r="E43" s="19" t="s">
        <v>972</v>
      </c>
      <c r="F43" s="69">
        <v>65</v>
      </c>
      <c r="G43" s="19" t="s">
        <v>1014</v>
      </c>
      <c r="H43" s="20">
        <v>0.88861800000000002</v>
      </c>
      <c r="I43" s="21">
        <v>0.92332900000000007</v>
      </c>
      <c r="J43" s="21">
        <f t="shared" si="1"/>
        <v>0.5137519902680987</v>
      </c>
      <c r="K43" s="21">
        <v>0.44805380026809871</v>
      </c>
      <c r="L43" s="21">
        <v>3.2675750000000003E-2</v>
      </c>
      <c r="M43" s="21">
        <v>3.302244E-2</v>
      </c>
      <c r="N43" s="22">
        <f t="shared" si="2"/>
        <v>0.48525910078433437</v>
      </c>
      <c r="O43" s="22">
        <f t="shared" si="3"/>
        <v>0.52064816578716655</v>
      </c>
      <c r="P43" s="23">
        <f t="shared" si="4"/>
        <v>0.55641270908646723</v>
      </c>
      <c r="Q43" s="70">
        <v>1671</v>
      </c>
      <c r="R43" s="21">
        <v>1674</v>
      </c>
      <c r="S43" s="23">
        <f t="shared" si="5"/>
        <v>1.0017953321364452</v>
      </c>
    </row>
    <row r="44" spans="1:19" ht="51" x14ac:dyDescent="0.25">
      <c r="A44" s="17"/>
      <c r="B44" s="19">
        <v>5003424</v>
      </c>
      <c r="C44" s="19" t="s">
        <v>1006</v>
      </c>
      <c r="D44" s="68">
        <v>3000478</v>
      </c>
      <c r="E44" s="19" t="s">
        <v>972</v>
      </c>
      <c r="F44" s="69">
        <v>492</v>
      </c>
      <c r="G44" s="19" t="s">
        <v>1018</v>
      </c>
      <c r="H44" s="20">
        <v>6.6614590000000007</v>
      </c>
      <c r="I44" s="21">
        <v>11.486352999999999</v>
      </c>
      <c r="J44" s="21">
        <f t="shared" si="1"/>
        <v>5.7757658097276829</v>
      </c>
      <c r="K44" s="21">
        <v>4.4717845797276823</v>
      </c>
      <c r="L44" s="21">
        <v>0.56842834000000009</v>
      </c>
      <c r="M44" s="21">
        <v>0.73555289000000013</v>
      </c>
      <c r="N44" s="22">
        <f t="shared" si="2"/>
        <v>0.38931282886114355</v>
      </c>
      <c r="O44" s="22">
        <f t="shared" si="3"/>
        <v>0.43880010650270657</v>
      </c>
      <c r="P44" s="23">
        <f t="shared" si="4"/>
        <v>0.50283721993636132</v>
      </c>
      <c r="Q44" s="70">
        <v>72058</v>
      </c>
      <c r="R44" s="21">
        <v>103766</v>
      </c>
      <c r="S44" s="23">
        <f t="shared" si="5"/>
        <v>1.4400344167198647</v>
      </c>
    </row>
    <row r="45" spans="1:19" ht="51" x14ac:dyDescent="0.25">
      <c r="A45" s="17"/>
      <c r="B45" s="19">
        <v>5003425</v>
      </c>
      <c r="C45" s="19" t="s">
        <v>1007</v>
      </c>
      <c r="D45" s="68">
        <v>3000478</v>
      </c>
      <c r="E45" s="19" t="s">
        <v>972</v>
      </c>
      <c r="F45" s="69">
        <v>86</v>
      </c>
      <c r="G45" s="19" t="s">
        <v>500</v>
      </c>
      <c r="H45" s="20">
        <v>1.494577</v>
      </c>
      <c r="I45" s="21">
        <v>6.5317139999999991</v>
      </c>
      <c r="J45" s="21">
        <f t="shared" si="1"/>
        <v>4.6490901069375505</v>
      </c>
      <c r="K45" s="21">
        <v>3.2642845169375505</v>
      </c>
      <c r="L45" s="21">
        <v>0.43842673999999993</v>
      </c>
      <c r="M45" s="21">
        <v>0.9463788500000001</v>
      </c>
      <c r="N45" s="22">
        <f t="shared" si="2"/>
        <v>0.49975925414639266</v>
      </c>
      <c r="O45" s="22">
        <f t="shared" si="3"/>
        <v>0.56688202467798665</v>
      </c>
      <c r="P45" s="23">
        <f t="shared" si="4"/>
        <v>0.71177184226644818</v>
      </c>
      <c r="Q45" s="70">
        <v>1660</v>
      </c>
      <c r="R45" s="21">
        <v>346</v>
      </c>
      <c r="S45" s="23">
        <f t="shared" si="5"/>
        <v>0.20843373493975903</v>
      </c>
    </row>
    <row r="46" spans="1:19" ht="25.5" x14ac:dyDescent="0.25">
      <c r="A46" s="17"/>
      <c r="B46" s="19">
        <v>5003427</v>
      </c>
      <c r="C46" s="19" t="s">
        <v>1008</v>
      </c>
      <c r="D46" s="68">
        <v>3000479</v>
      </c>
      <c r="E46" s="19" t="s">
        <v>973</v>
      </c>
      <c r="F46" s="69">
        <v>302</v>
      </c>
      <c r="G46" s="19" t="s">
        <v>1019</v>
      </c>
      <c r="H46" s="20">
        <v>19.930677000000003</v>
      </c>
      <c r="I46" s="21">
        <v>23.257418999999999</v>
      </c>
      <c r="J46" s="21">
        <f t="shared" si="1"/>
        <v>10.909309159427192</v>
      </c>
      <c r="K46" s="21">
        <v>8.3195597594271931</v>
      </c>
      <c r="L46" s="21">
        <v>1.4410520399999998</v>
      </c>
      <c r="M46" s="21">
        <v>1.1486973599999999</v>
      </c>
      <c r="N46" s="22">
        <f t="shared" si="2"/>
        <v>0.35771638114389193</v>
      </c>
      <c r="O46" s="22">
        <f t="shared" si="3"/>
        <v>0.41967734250422167</v>
      </c>
      <c r="P46" s="23">
        <f t="shared" si="4"/>
        <v>0.46906792019472121</v>
      </c>
      <c r="Q46" s="70">
        <v>328377</v>
      </c>
      <c r="R46" s="21">
        <v>305956.09999999998</v>
      </c>
      <c r="S46" s="23">
        <f t="shared" si="5"/>
        <v>0.93172207554122233</v>
      </c>
    </row>
    <row r="47" spans="1:19" ht="25.5" x14ac:dyDescent="0.25">
      <c r="A47" s="17"/>
      <c r="B47" s="19">
        <v>5003428</v>
      </c>
      <c r="C47" s="19" t="s">
        <v>1009</v>
      </c>
      <c r="D47" s="68">
        <v>3000479</v>
      </c>
      <c r="E47" s="19" t="s">
        <v>973</v>
      </c>
      <c r="F47" s="69">
        <v>302</v>
      </c>
      <c r="G47" s="19" t="s">
        <v>1019</v>
      </c>
      <c r="H47" s="20">
        <v>1.2312370000000001</v>
      </c>
      <c r="I47" s="21">
        <v>2.0255879999999995</v>
      </c>
      <c r="J47" s="21">
        <f t="shared" si="1"/>
        <v>1.3754378098490629</v>
      </c>
      <c r="K47" s="21">
        <v>1.107572329849063</v>
      </c>
      <c r="L47" s="21">
        <v>0.10332355999999999</v>
      </c>
      <c r="M47" s="21">
        <v>0.16454191999999998</v>
      </c>
      <c r="N47" s="22">
        <f t="shared" si="2"/>
        <v>0.54679052692307772</v>
      </c>
      <c r="O47" s="22">
        <f t="shared" si="3"/>
        <v>0.59779969561878488</v>
      </c>
      <c r="P47" s="23">
        <f t="shared" si="4"/>
        <v>0.67903137748103926</v>
      </c>
      <c r="Q47" s="70">
        <v>22234</v>
      </c>
      <c r="R47" s="21">
        <v>17222</v>
      </c>
      <c r="S47" s="23">
        <f t="shared" si="5"/>
        <v>0.7745794728793739</v>
      </c>
    </row>
    <row r="48" spans="1:19" ht="25.5" x14ac:dyDescent="0.25">
      <c r="A48" s="17"/>
      <c r="B48" s="19">
        <v>5004390</v>
      </c>
      <c r="C48" s="19" t="s">
        <v>1010</v>
      </c>
      <c r="D48" s="68">
        <v>3000478</v>
      </c>
      <c r="E48" s="19" t="s">
        <v>972</v>
      </c>
      <c r="F48" s="69">
        <v>65</v>
      </c>
      <c r="G48" s="19" t="s">
        <v>1014</v>
      </c>
      <c r="H48" s="20">
        <v>4.106069999999999</v>
      </c>
      <c r="I48" s="21">
        <v>2.239649</v>
      </c>
      <c r="J48" s="21">
        <f t="shared" si="1"/>
        <v>0.8736355911323368</v>
      </c>
      <c r="K48" s="21">
        <v>0.64874865113233682</v>
      </c>
      <c r="L48" s="21">
        <v>9.8152080000000003E-2</v>
      </c>
      <c r="M48" s="21">
        <v>0.12673486</v>
      </c>
      <c r="N48" s="22">
        <f t="shared" si="2"/>
        <v>0.28966532306282672</v>
      </c>
      <c r="O48" s="22">
        <f t="shared" si="3"/>
        <v>0.33349008310335093</v>
      </c>
      <c r="P48" s="23">
        <f t="shared" si="4"/>
        <v>0.39007701257310268</v>
      </c>
      <c r="Q48" s="70">
        <v>70014</v>
      </c>
      <c r="R48" s="21">
        <v>44552.705000000002</v>
      </c>
      <c r="S48" s="23">
        <f t="shared" si="5"/>
        <v>0.63633994629645507</v>
      </c>
    </row>
    <row r="49" spans="1:19" ht="25.5" x14ac:dyDescent="0.25">
      <c r="A49" s="17"/>
      <c r="B49" s="19">
        <v>5004392</v>
      </c>
      <c r="C49" s="19" t="s">
        <v>1011</v>
      </c>
      <c r="D49" s="68">
        <v>3000001</v>
      </c>
      <c r="E49" s="19" t="s">
        <v>275</v>
      </c>
      <c r="F49" s="69">
        <v>86</v>
      </c>
      <c r="G49" s="19" t="s">
        <v>500</v>
      </c>
      <c r="H49" s="20">
        <v>2.531571</v>
      </c>
      <c r="I49" s="21">
        <v>4.9672470000000004</v>
      </c>
      <c r="J49" s="21">
        <f t="shared" si="1"/>
        <v>2.2413675650097167</v>
      </c>
      <c r="K49" s="21">
        <v>1.9837345350097166</v>
      </c>
      <c r="L49" s="21">
        <v>0.15504505000000002</v>
      </c>
      <c r="M49" s="21">
        <v>0.10258798</v>
      </c>
      <c r="N49" s="22">
        <f t="shared" si="2"/>
        <v>0.39936297410008331</v>
      </c>
      <c r="O49" s="22">
        <f t="shared" si="3"/>
        <v>0.43057645110253556</v>
      </c>
      <c r="P49" s="23">
        <f t="shared" si="4"/>
        <v>0.45122933588962183</v>
      </c>
      <c r="Q49" s="70">
        <v>4661</v>
      </c>
      <c r="R49" s="21">
        <v>4649</v>
      </c>
      <c r="S49" s="23">
        <f t="shared" si="5"/>
        <v>0.99742544518343701</v>
      </c>
    </row>
    <row r="50" spans="1:19" ht="25.5" x14ac:dyDescent="0.25">
      <c r="A50" s="17"/>
      <c r="B50" s="19">
        <v>5005827</v>
      </c>
      <c r="C50" s="19" t="s">
        <v>1012</v>
      </c>
      <c r="D50" s="68">
        <v>3000132</v>
      </c>
      <c r="E50" s="19" t="s">
        <v>966</v>
      </c>
      <c r="F50" s="69">
        <v>67</v>
      </c>
      <c r="G50" s="19" t="s">
        <v>1013</v>
      </c>
      <c r="H50" s="20">
        <v>0</v>
      </c>
      <c r="I50" s="21">
        <v>5.4411629999999995</v>
      </c>
      <c r="J50" s="21">
        <f t="shared" si="1"/>
        <v>2.5349999999999998E-2</v>
      </c>
      <c r="K50" s="21">
        <v>0</v>
      </c>
      <c r="L50" s="21">
        <v>0</v>
      </c>
      <c r="M50" s="21">
        <v>2.5349999999999998E-2</v>
      </c>
      <c r="N50" s="22">
        <f t="shared" si="2"/>
        <v>0</v>
      </c>
      <c r="O50" s="22">
        <f t="shared" si="3"/>
        <v>0</v>
      </c>
      <c r="P50" s="23">
        <f t="shared" si="4"/>
        <v>4.658930452919716E-3</v>
      </c>
      <c r="Q50" s="70">
        <v>0</v>
      </c>
      <c r="R50" s="21">
        <v>0</v>
      </c>
      <c r="S50" s="23">
        <f t="shared" si="5"/>
        <v>0</v>
      </c>
    </row>
    <row r="51" spans="1:19" ht="25.5" x14ac:dyDescent="0.25">
      <c r="A51" s="17"/>
      <c r="B51" s="19">
        <v>5005827</v>
      </c>
      <c r="C51" s="19" t="s">
        <v>1012</v>
      </c>
      <c r="D51" s="68">
        <v>3000133</v>
      </c>
      <c r="E51" s="19" t="s">
        <v>967</v>
      </c>
      <c r="F51" s="69">
        <v>67</v>
      </c>
      <c r="G51" s="19" t="s">
        <v>1013</v>
      </c>
      <c r="H51" s="20">
        <v>0</v>
      </c>
      <c r="I51" s="21">
        <v>41.804185999999994</v>
      </c>
      <c r="J51" s="21">
        <f t="shared" si="1"/>
        <v>0</v>
      </c>
      <c r="K51" s="21">
        <v>0</v>
      </c>
      <c r="L51" s="21">
        <v>0</v>
      </c>
      <c r="M51" s="21">
        <v>0</v>
      </c>
      <c r="N51" s="22">
        <f t="shared" si="2"/>
        <v>0</v>
      </c>
      <c r="O51" s="22">
        <f t="shared" si="3"/>
        <v>0</v>
      </c>
      <c r="P51" s="23">
        <f t="shared" si="4"/>
        <v>0</v>
      </c>
      <c r="Q51" s="70">
        <v>0</v>
      </c>
      <c r="R51" s="21">
        <v>0</v>
      </c>
      <c r="S51" s="23">
        <f t="shared" si="5"/>
        <v>0</v>
      </c>
    </row>
    <row r="52" spans="1:19" x14ac:dyDescent="0.25">
      <c r="A52" s="17"/>
      <c r="B52" s="19">
        <v>9000000</v>
      </c>
      <c r="C52" s="19" t="s">
        <v>303</v>
      </c>
      <c r="D52" s="68">
        <v>9000000</v>
      </c>
      <c r="E52" s="19" t="s">
        <v>304</v>
      </c>
      <c r="F52" s="69"/>
      <c r="G52" s="19" t="s">
        <v>311</v>
      </c>
      <c r="H52" s="20">
        <v>26.603471000000003</v>
      </c>
      <c r="I52" s="21">
        <v>37.032299999999971</v>
      </c>
      <c r="J52" s="21">
        <f t="shared" si="1"/>
        <v>20.70029077362992</v>
      </c>
      <c r="K52" s="21">
        <v>16.756902553629921</v>
      </c>
      <c r="L52" s="21">
        <v>1.7682796800000005</v>
      </c>
      <c r="M52" s="21">
        <v>2.1751085400000005</v>
      </c>
      <c r="N52" s="22">
        <f t="shared" si="2"/>
        <v>0.452494242961683</v>
      </c>
      <c r="O52" s="22">
        <f t="shared" si="3"/>
        <v>0.50024390150301046</v>
      </c>
      <c r="P52" s="23">
        <f t="shared" si="4"/>
        <v>0.55897934434615015</v>
      </c>
      <c r="Q52" s="70"/>
      <c r="R52" s="21"/>
      <c r="S52" s="23">
        <f t="shared" si="5"/>
        <v>0</v>
      </c>
    </row>
    <row r="53" spans="1:19" ht="15.75" thickBot="1" x14ac:dyDescent="0.3">
      <c r="A53" s="41" t="s">
        <v>293</v>
      </c>
      <c r="B53" s="43"/>
      <c r="C53" s="43"/>
      <c r="D53" s="65"/>
      <c r="E53" s="43"/>
      <c r="F53" s="66"/>
      <c r="G53" s="43"/>
      <c r="H53" s="44">
        <f>+H6-H7</f>
        <v>6233.6369030000005</v>
      </c>
      <c r="I53" s="44">
        <f t="shared" ref="I53:M53" si="6">+I6-I7</f>
        <v>7522.0376479999995</v>
      </c>
      <c r="J53" s="44">
        <f t="shared" si="6"/>
        <v>4106.757198645565</v>
      </c>
      <c r="K53" s="44">
        <f t="shared" si="6"/>
        <v>3104.5623015855681</v>
      </c>
      <c r="L53" s="44">
        <f t="shared" si="6"/>
        <v>428.22420387000017</v>
      </c>
      <c r="M53" s="44">
        <f t="shared" si="6"/>
        <v>573.97069319000013</v>
      </c>
      <c r="N53" s="46">
        <f t="shared" si="2"/>
        <v>0.41272889699123294</v>
      </c>
      <c r="O53" s="46">
        <f t="shared" si="3"/>
        <v>0.46965817917634123</v>
      </c>
      <c r="P53" s="47">
        <f t="shared" si="4"/>
        <v>0.54596339327515808</v>
      </c>
      <c r="Q53" s="67"/>
      <c r="R53" s="45"/>
      <c r="S5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145.93673400000006</v>
      </c>
      <c r="E6" s="14">
        <v>156.59388100000004</v>
      </c>
      <c r="F6" s="14">
        <v>113.25392601351083</v>
      </c>
      <c r="G6" s="14">
        <v>87.465765493510844</v>
      </c>
      <c r="H6" s="14">
        <v>13.51403356</v>
      </c>
      <c r="I6" s="14">
        <v>12.274126959999997</v>
      </c>
      <c r="J6" s="15">
        <v>0.55855161731070979</v>
      </c>
      <c r="K6" s="15">
        <v>0.64485149999897395</v>
      </c>
      <c r="L6" s="16">
        <v>0.72323340663298852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145.93673400000003</v>
      </c>
      <c r="E7" s="38">
        <f ca="1">SUM(E8:OFFSET(E6,MATCH("GOBIERNOS REGIONALES",$A$8:$A$50,0),0))</f>
        <v>156.59388100000001</v>
      </c>
      <c r="F7" s="38">
        <f ca="1">SUM(F8:OFFSET(F6,MATCH("GOBIERNOS REGIONALES",$A$8:$A$50,0),0))</f>
        <v>113.25392601351085</v>
      </c>
      <c r="G7" s="38">
        <f ca="1">SUM(G8:OFFSET(G6,MATCH("GOBIERNOS REGIONALES",$A$8:$A$50,0),0))</f>
        <v>87.465765493510844</v>
      </c>
      <c r="H7" s="38">
        <f ca="1">SUM(H8:OFFSET(H6,MATCH("GOBIERNOS REGIONALES",$A$8:$A$50,0),0))</f>
        <v>13.51403356</v>
      </c>
      <c r="I7" s="38">
        <f ca="1">SUM(I8:OFFSET(I6,MATCH("GOBIERNOS REGIONALES",$A$8:$A$50,0),0))</f>
        <v>12.274126959999998</v>
      </c>
      <c r="J7" s="39">
        <f ca="1">IFERROR(G7/E7,0)</f>
        <v>0.5585516173107099</v>
      </c>
      <c r="K7" s="39">
        <f ca="1">IFERROR(SUM(G7,H7)/E7,0)</f>
        <v>0.64485149999897406</v>
      </c>
      <c r="L7" s="40">
        <f ca="1">IFERROR(SUM(G7,H7,I7)/E7,0)</f>
        <v>0.72323340663298874</v>
      </c>
      <c r="M7" s="4"/>
    </row>
    <row r="8" spans="1:13" x14ac:dyDescent="0.25">
      <c r="A8" s="17"/>
      <c r="B8" s="18">
        <v>8</v>
      </c>
      <c r="C8" s="19" t="s">
        <v>109</v>
      </c>
      <c r="D8" s="20">
        <v>145.93673400000003</v>
      </c>
      <c r="E8" s="21">
        <v>156.59388100000001</v>
      </c>
      <c r="F8" s="21">
        <f t="shared" ref="F8:F10" si="0">SUM(G8,H8,I8)</f>
        <v>113.25392601351085</v>
      </c>
      <c r="G8" s="21">
        <v>87.465765493510844</v>
      </c>
      <c r="H8" s="21">
        <v>13.51403356</v>
      </c>
      <c r="I8" s="21">
        <v>12.274126959999998</v>
      </c>
      <c r="J8" s="22">
        <f t="shared" ref="J8:J10" si="1">IFERROR(G8/E8,0)</f>
        <v>0.5585516173107099</v>
      </c>
      <c r="K8" s="22">
        <f t="shared" ref="K8:K10" si="2">IFERROR(SUM(G8,H8)/E8,0)</f>
        <v>0.64485149999897406</v>
      </c>
      <c r="L8" s="23">
        <f t="shared" ref="L8:L10" si="3">IFERROR(SUM(G8,H8,I8)/E8,0)</f>
        <v>0.72323340663298874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1023</v>
      </c>
      <c r="N2" s="72" t="s">
        <v>1034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145.93673400000006</v>
      </c>
      <c r="E6" s="14">
        <f ca="1">SUM(E7:OFFSET(E7,50,0))</f>
        <v>156.59388100000004</v>
      </c>
      <c r="F6" s="14">
        <f ca="1">SUM(F7:OFFSET(F7,50,0))</f>
        <v>113.25392601351083</v>
      </c>
      <c r="G6" s="14">
        <f ca="1">SUM(G7:OFFSET(G7,50,0))</f>
        <v>87.465765493510844</v>
      </c>
      <c r="H6" s="14">
        <f ca="1">SUM(H7:OFFSET(H7,50,0))</f>
        <v>13.51403356</v>
      </c>
      <c r="I6" s="14">
        <f ca="1">SUM(I7:OFFSET(I7,50,0))</f>
        <v>12.274126959999997</v>
      </c>
      <c r="J6" s="15">
        <f ca="1">IFERROR(G6/E6,0)</f>
        <v>0.55855161731070979</v>
      </c>
      <c r="K6" s="15">
        <f ca="1">IFERROR(SUM(G6,H6)/E6,0)</f>
        <v>0.64485149999897395</v>
      </c>
      <c r="L6" s="16">
        <f ca="1">IFERROR(SUM(G6,H6,I6)/E6,0)</f>
        <v>0.72323340663298852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1.7378620000000002</v>
      </c>
      <c r="E7" s="21">
        <v>1.7390639999999999</v>
      </c>
      <c r="F7" s="21">
        <f t="shared" ref="F7:F8" si="0">SUM(G7,H7,I7)</f>
        <v>0.7872624160739351</v>
      </c>
      <c r="G7" s="21">
        <v>0.62847587607393507</v>
      </c>
      <c r="H7" s="21">
        <v>7.786862E-2</v>
      </c>
      <c r="I7" s="21">
        <v>8.091791999999999E-2</v>
      </c>
      <c r="J7" s="22">
        <f t="shared" ref="J7:J8" si="1">IFERROR(G7/E7,0)</f>
        <v>0.36138743374248161</v>
      </c>
      <c r="K7" s="22">
        <f t="shared" ref="K7:K8" si="2">IFERROR(SUM(G7,H7)/E7,0)</f>
        <v>0.40616360069205915</v>
      </c>
      <c r="L7" s="23">
        <f t="shared" ref="L7:L8" si="3">IFERROR(SUM(G7,H7,I7)/E7,0)</f>
        <v>0.45269318212206977</v>
      </c>
      <c r="M7" s="4"/>
      <c r="N7" t="s">
        <v>461</v>
      </c>
      <c r="O7" s="5">
        <v>112.46666359743691</v>
      </c>
      <c r="P7" s="71">
        <v>0.72627165093247881</v>
      </c>
    </row>
    <row r="8" spans="1:16" ht="15.75" thickBot="1" x14ac:dyDescent="0.3">
      <c r="A8" s="24"/>
      <c r="B8" s="56">
        <v>98</v>
      </c>
      <c r="C8" s="26" t="s">
        <v>461</v>
      </c>
      <c r="D8" s="27">
        <v>144.19887200000005</v>
      </c>
      <c r="E8" s="28">
        <v>154.85481700000003</v>
      </c>
      <c r="F8" s="28">
        <f t="shared" si="0"/>
        <v>112.46666359743691</v>
      </c>
      <c r="G8" s="28">
        <v>86.837289617436909</v>
      </c>
      <c r="H8" s="28">
        <v>13.436164939999999</v>
      </c>
      <c r="I8" s="28">
        <v>12.193209039999998</v>
      </c>
      <c r="J8" s="29">
        <f t="shared" si="1"/>
        <v>0.56076582762961058</v>
      </c>
      <c r="K8" s="29">
        <f t="shared" si="2"/>
        <v>0.64753203355267208</v>
      </c>
      <c r="L8" s="30">
        <f t="shared" si="3"/>
        <v>0.72627165093247881</v>
      </c>
      <c r="M8" s="4"/>
      <c r="N8" t="s">
        <v>263</v>
      </c>
      <c r="O8" s="5">
        <v>0.7872624160739351</v>
      </c>
      <c r="P8" s="71">
        <v>0.45269318212206977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145.93673400000006</v>
      </c>
      <c r="E6" s="14">
        <v>156.59388100000004</v>
      </c>
      <c r="F6" s="14">
        <v>113.25392601351083</v>
      </c>
      <c r="G6" s="14">
        <v>87.465765493510844</v>
      </c>
      <c r="H6" s="14">
        <v>13.51403356</v>
      </c>
      <c r="I6" s="14">
        <v>12.274126959999997</v>
      </c>
      <c r="J6" s="15">
        <v>0.55855161731070979</v>
      </c>
      <c r="K6" s="15">
        <v>0.64485149999897395</v>
      </c>
      <c r="L6" s="16">
        <v>0.72323340663298852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145.93673400000006</v>
      </c>
      <c r="E7" s="38">
        <f ca="1">SUM(E8:OFFSET(E6,MATCH("PROYECTOS",$A$8:$A$50,0),0))</f>
        <v>156.59388100000004</v>
      </c>
      <c r="F7" s="38">
        <f ca="1">SUM(F8:OFFSET(F6,MATCH("PROYECTOS",$A$8:$A$50,0),0))</f>
        <v>113.25392601351083</v>
      </c>
      <c r="G7" s="38">
        <f ca="1">SUM(G8:OFFSET(G6,MATCH("PROYECTOS",$A$8:$A$50,0),0))</f>
        <v>87.465765493510844</v>
      </c>
      <c r="H7" s="38">
        <f ca="1">SUM(H8:OFFSET(H6,MATCH("PROYECTOS",$A$8:$A$50,0),0))</f>
        <v>13.51403356</v>
      </c>
      <c r="I7" s="38">
        <f ca="1">SUM(I8:OFFSET(I6,MATCH("PROYECTOS",$A$8:$A$50,0),0))</f>
        <v>12.274126959999997</v>
      </c>
      <c r="J7" s="39">
        <f ca="1">IFERROR(G7/E7,0)</f>
        <v>0.55855161731070979</v>
      </c>
      <c r="K7" s="39">
        <f ca="1">IFERROR(SUM(G7,H7)/E7,0)</f>
        <v>0.64485149999897395</v>
      </c>
      <c r="L7" s="40">
        <f ca="1">IFERROR(SUM(G7,H7,I7)/E7,0)</f>
        <v>0.72323340663298852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9.9472000000000005E-2</v>
      </c>
      <c r="E8" s="21">
        <v>9.9472000000000005E-2</v>
      </c>
      <c r="F8" s="21">
        <f t="shared" ref="F8:F10" si="0">SUM(G8,H8,I8)</f>
        <v>3.7700000190734863E-2</v>
      </c>
      <c r="G8" s="21">
        <v>2.7300000190734863E-2</v>
      </c>
      <c r="H8" s="21">
        <v>1.04E-2</v>
      </c>
      <c r="I8" s="21">
        <v>0</v>
      </c>
      <c r="J8" s="22">
        <f t="shared" ref="J8:J11" si="1">IFERROR(G8/E8,0)</f>
        <v>0.27444909311901705</v>
      </c>
      <c r="K8" s="22">
        <f t="shared" ref="K8:K11" si="2">IFERROR(SUM(G8,H8)/E8,0)</f>
        <v>0.37900112786246243</v>
      </c>
      <c r="L8" s="23">
        <f t="shared" ref="L8:L11" si="3">IFERROR(SUM(G8,H8,I8)/E8,0)</f>
        <v>0.37900112786246243</v>
      </c>
      <c r="M8" s="4"/>
    </row>
    <row r="9" spans="1:13" ht="25.5" x14ac:dyDescent="0.25">
      <c r="A9" s="17"/>
      <c r="B9" s="19">
        <v>3000144</v>
      </c>
      <c r="C9" s="19" t="s">
        <v>1026</v>
      </c>
      <c r="D9" s="20">
        <v>144.09940000000006</v>
      </c>
      <c r="E9" s="21">
        <v>154.75534500000003</v>
      </c>
      <c r="F9" s="21">
        <f t="shared" si="0"/>
        <v>112.42896359724617</v>
      </c>
      <c r="G9" s="21">
        <v>86.809989617246174</v>
      </c>
      <c r="H9" s="21">
        <v>13.425764939999999</v>
      </c>
      <c r="I9" s="21">
        <v>12.193209039999998</v>
      </c>
      <c r="J9" s="22">
        <f t="shared" si="1"/>
        <v>0.5609498632647949</v>
      </c>
      <c r="K9" s="22">
        <f t="shared" si="2"/>
        <v>0.64770463700136593</v>
      </c>
      <c r="L9" s="23">
        <f t="shared" si="3"/>
        <v>0.72649486579766365</v>
      </c>
      <c r="M9" s="4"/>
    </row>
    <row r="10" spans="1:13" x14ac:dyDescent="0.25">
      <c r="A10" s="17"/>
      <c r="B10" s="19">
        <v>3000260</v>
      </c>
      <c r="C10" s="19" t="s">
        <v>1027</v>
      </c>
      <c r="D10" s="20">
        <v>1.7378620000000002</v>
      </c>
      <c r="E10" s="21">
        <v>1.7390639999999999</v>
      </c>
      <c r="F10" s="21">
        <f t="shared" si="0"/>
        <v>0.7872624160739351</v>
      </c>
      <c r="G10" s="21">
        <v>0.62847587607393507</v>
      </c>
      <c r="H10" s="21">
        <v>7.786862E-2</v>
      </c>
      <c r="I10" s="21">
        <v>8.091791999999999E-2</v>
      </c>
      <c r="J10" s="22">
        <f t="shared" si="1"/>
        <v>0.36138743374248161</v>
      </c>
      <c r="K10" s="22">
        <f t="shared" si="2"/>
        <v>0.40616360069205915</v>
      </c>
      <c r="L10" s="23">
        <f t="shared" si="3"/>
        <v>0.45269318212206977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1035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0.37900112786246243</v>
      </c>
    </row>
    <row r="18" spans="1:4" ht="15.75" thickBot="1" x14ac:dyDescent="0.3">
      <c r="A18" s="24"/>
      <c r="B18" s="26">
        <v>3000260</v>
      </c>
      <c r="C18" s="26" t="s">
        <v>1027</v>
      </c>
      <c r="D18" s="30">
        <v>0.45269318212206977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358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508.64130799999998</v>
      </c>
      <c r="E6" s="14">
        <v>608.53758399999992</v>
      </c>
      <c r="F6" s="14">
        <v>405.88198455346441</v>
      </c>
      <c r="G6" s="14">
        <v>310.70890923346428</v>
      </c>
      <c r="H6" s="14">
        <v>48.001943570000009</v>
      </c>
      <c r="I6" s="14">
        <v>47.171131750000008</v>
      </c>
      <c r="J6" s="15">
        <v>0.51058294081218869</v>
      </c>
      <c r="K6" s="15">
        <v>0.58946376071895057</v>
      </c>
      <c r="L6" s="16">
        <v>0.66697932095754386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282.01521299999979</v>
      </c>
      <c r="E7" s="38">
        <f ca="1">SUM(E8:OFFSET(E6,MATCH("GOBIERNOS REGIONALES",$A$8:$A$50,0),0))</f>
        <v>319.91946600000006</v>
      </c>
      <c r="F7" s="38">
        <f ca="1">SUM(F8:OFFSET(F6,MATCH("GOBIERNOS REGIONALES",$A$8:$A$50,0),0))</f>
        <v>213.77739846344389</v>
      </c>
      <c r="G7" s="38">
        <f ca="1">SUM(G8:OFFSET(G6,MATCH("GOBIERNOS REGIONALES",$A$8:$A$50,0),0))</f>
        <v>168.7124925634439</v>
      </c>
      <c r="H7" s="38">
        <f ca="1">SUM(H8:OFFSET(H6,MATCH("GOBIERNOS REGIONALES",$A$8:$A$50,0),0))</f>
        <v>25.911459949999994</v>
      </c>
      <c r="I7" s="38">
        <f ca="1">SUM(I8:OFFSET(I6,MATCH("GOBIERNOS REGIONALES",$A$8:$A$50,0),0))</f>
        <v>19.153445949999991</v>
      </c>
      <c r="J7" s="39">
        <f ca="1">IFERROR(G7/E7,0)</f>
        <v>0.52735925910630232</v>
      </c>
      <c r="K7" s="39">
        <f ca="1">IFERROR(SUM(G7,H7)/E7,0)</f>
        <v>0.60835295503226383</v>
      </c>
      <c r="L7" s="40">
        <f ca="1">IFERROR(SUM(G7,H7,I7)/E7,0)</f>
        <v>0.66822254092985967</v>
      </c>
      <c r="M7" s="4"/>
    </row>
    <row r="8" spans="1:13" x14ac:dyDescent="0.25">
      <c r="A8" s="17"/>
      <c r="B8" s="18">
        <v>11</v>
      </c>
      <c r="C8" s="19" t="s">
        <v>111</v>
      </c>
      <c r="D8" s="20">
        <v>106.11476999999981</v>
      </c>
      <c r="E8" s="21">
        <v>106.09767700000003</v>
      </c>
      <c r="F8" s="21">
        <f t="shared" ref="F8:F39" si="0">SUM(G8,H8,I8)</f>
        <v>61.078511064078398</v>
      </c>
      <c r="G8" s="21">
        <v>40.549011724078404</v>
      </c>
      <c r="H8" s="21">
        <v>14.474480100000001</v>
      </c>
      <c r="I8" s="21">
        <v>6.0550192399999929</v>
      </c>
      <c r="J8" s="22">
        <f t="shared" ref="J8:J39" si="1">IFERROR(G8/E8,0)</f>
        <v>0.38218566957011124</v>
      </c>
      <c r="K8" s="22">
        <f t="shared" ref="K8:K39" si="2">IFERROR(SUM(G8,H8)/E8,0)</f>
        <v>0.51861165465553394</v>
      </c>
      <c r="L8" s="23">
        <f t="shared" ref="L8:L39" si="3">IFERROR(SUM(G8,H8,I8)/E8,0)</f>
        <v>0.57568188853068269</v>
      </c>
      <c r="M8" s="4"/>
    </row>
    <row r="9" spans="1:13" x14ac:dyDescent="0.25">
      <c r="A9" s="17"/>
      <c r="B9" s="18">
        <v>131</v>
      </c>
      <c r="C9" s="19" t="s">
        <v>143</v>
      </c>
      <c r="D9" s="20">
        <v>32.847028999999999</v>
      </c>
      <c r="E9" s="21">
        <v>32.909653000000006</v>
      </c>
      <c r="F9" s="21">
        <f t="shared" si="0"/>
        <v>20.87711800376464</v>
      </c>
      <c r="G9" s="21">
        <v>17.868692583764641</v>
      </c>
      <c r="H9" s="21">
        <v>1.0245898200000001</v>
      </c>
      <c r="I9" s="21">
        <v>1.9838356000000006</v>
      </c>
      <c r="J9" s="22">
        <f t="shared" si="1"/>
        <v>0.54296204775433632</v>
      </c>
      <c r="K9" s="22">
        <f t="shared" si="2"/>
        <v>0.57409546079883123</v>
      </c>
      <c r="L9" s="23">
        <f t="shared" si="3"/>
        <v>0.63437672842568826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41.218499999999999</v>
      </c>
      <c r="E10" s="21">
        <v>41.218499999999985</v>
      </c>
      <c r="F10" s="21">
        <f t="shared" si="0"/>
        <v>41.218500196966531</v>
      </c>
      <c r="G10" s="21">
        <v>39.603075196966529</v>
      </c>
      <c r="H10" s="21">
        <v>1.29</v>
      </c>
      <c r="I10" s="21">
        <v>0.32542500000000002</v>
      </c>
      <c r="J10" s="22">
        <f t="shared" si="1"/>
        <v>0.96080825835405326</v>
      </c>
      <c r="K10" s="22">
        <f t="shared" si="2"/>
        <v>0.9921048848688464</v>
      </c>
      <c r="L10" s="23">
        <f t="shared" si="3"/>
        <v>1.0000000047785957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0.11</v>
      </c>
      <c r="E11" s="21">
        <v>0.15501100000000001</v>
      </c>
      <c r="F11" s="21">
        <f t="shared" si="0"/>
        <v>0.10789237025441896</v>
      </c>
      <c r="G11" s="21">
        <v>5.8180710254418955E-2</v>
      </c>
      <c r="H11" s="21">
        <v>2.81123E-2</v>
      </c>
      <c r="I11" s="21">
        <v>2.1599360000000001E-2</v>
      </c>
      <c r="J11" s="22">
        <f t="shared" si="1"/>
        <v>0.37533278447606266</v>
      </c>
      <c r="K11" s="22">
        <f t="shared" si="2"/>
        <v>0.55668959141234464</v>
      </c>
      <c r="L11" s="23">
        <f t="shared" si="3"/>
        <v>0.69603041238634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101.72491399999994</v>
      </c>
      <c r="E12" s="21">
        <v>139.53862500000008</v>
      </c>
      <c r="F12" s="21">
        <f t="shared" si="0"/>
        <v>90.495376828379889</v>
      </c>
      <c r="G12" s="21">
        <v>70.633532348379887</v>
      </c>
      <c r="H12" s="21">
        <v>9.0942777299999964</v>
      </c>
      <c r="I12" s="21">
        <v>10.767566749999999</v>
      </c>
      <c r="J12" s="22">
        <f t="shared" si="1"/>
        <v>0.50619340951926284</v>
      </c>
      <c r="K12" s="22">
        <f t="shared" si="2"/>
        <v>0.57136731910881189</v>
      </c>
      <c r="L12" s="23">
        <f t="shared" si="3"/>
        <v>0.64853281181737199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226.08777499999999</v>
      </c>
      <c r="E13" s="38">
        <f ca="1">SUM(E14:OFFSET(E12,(MATCH("GOBIERNOS LOCALES",$A$8:$A$50,0)-MATCH("GOBIERNOS REGIONALES",$A$8:$A$50,0)),0))</f>
        <v>287.870249</v>
      </c>
      <c r="F13" s="38">
        <f ca="1">SUM(F14:OFFSET(F12,(MATCH("GOBIERNOS LOCALES",$A$8:$A$50,0)-MATCH("GOBIERNOS REGIONALES",$A$8:$A$50,0)),0))</f>
        <v>192.03365508971999</v>
      </c>
      <c r="G13" s="38">
        <f ca="1">SUM(G14:OFFSET(G12,(MATCH("GOBIERNOS LOCALES",$A$8:$A$50,0)-MATCH("GOBIERNOS REGIONALES",$A$8:$A$50,0)),0))</f>
        <v>141.95527366971999</v>
      </c>
      <c r="H13" s="38">
        <f ca="1">SUM(H14:OFFSET(H12,(MATCH("GOBIERNOS LOCALES",$A$8:$A$50,0)-MATCH("GOBIERNOS REGIONALES",$A$8:$A$50,0)),0))</f>
        <v>22.08748362</v>
      </c>
      <c r="I13" s="38">
        <f ca="1">SUM(I14:OFFSET(I12,(MATCH("GOBIERNOS LOCALES",$A$8:$A$50,0)-MATCH("GOBIERNOS REGIONALES",$A$8:$A$50,0)),0))</f>
        <v>27.990897800000003</v>
      </c>
      <c r="J13" s="39">
        <f t="shared" ca="1" si="1"/>
        <v>0.49312241943320784</v>
      </c>
      <c r="K13" s="39">
        <f t="shared" ca="1" si="2"/>
        <v>0.56984963836856928</v>
      </c>
      <c r="L13" s="40">
        <f t="shared" ca="1" si="3"/>
        <v>0.66708406220095351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2.3240339999999988</v>
      </c>
      <c r="E14" s="21">
        <v>3.3634939999999975</v>
      </c>
      <c r="F14" s="21">
        <f t="shared" si="0"/>
        <v>1.8385097526430185</v>
      </c>
      <c r="G14" s="21">
        <v>1.3491256626430186</v>
      </c>
      <c r="H14" s="21">
        <v>0.29262542000000002</v>
      </c>
      <c r="I14" s="21">
        <v>0.19675867</v>
      </c>
      <c r="J14" s="22">
        <f t="shared" si="1"/>
        <v>0.40110838985977665</v>
      </c>
      <c r="K14" s="22">
        <f t="shared" si="2"/>
        <v>0.48810881858062471</v>
      </c>
      <c r="L14" s="23">
        <f t="shared" si="3"/>
        <v>0.54660711529231798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6.6690970000000007</v>
      </c>
      <c r="E15" s="21">
        <v>9.1758939999999996</v>
      </c>
      <c r="F15" s="21">
        <f t="shared" si="0"/>
        <v>5.4446247722362502</v>
      </c>
      <c r="G15" s="21">
        <v>4.1842858422362497</v>
      </c>
      <c r="H15" s="21">
        <v>0.56275382000000007</v>
      </c>
      <c r="I15" s="21">
        <v>0.69758511000000001</v>
      </c>
      <c r="J15" s="22">
        <f t="shared" si="1"/>
        <v>0.45600851995851849</v>
      </c>
      <c r="K15" s="22">
        <f t="shared" si="2"/>
        <v>0.5173381102959832</v>
      </c>
      <c r="L15" s="23">
        <f t="shared" si="3"/>
        <v>0.59336177730870154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3.6051409999999988</v>
      </c>
      <c r="E16" s="21">
        <v>5.0674219999999952</v>
      </c>
      <c r="F16" s="21">
        <f t="shared" si="0"/>
        <v>3.6047015131026896</v>
      </c>
      <c r="G16" s="21">
        <v>2.5175348531026898</v>
      </c>
      <c r="H16" s="21">
        <v>0.37106879000000004</v>
      </c>
      <c r="I16" s="21">
        <v>0.7160978699999998</v>
      </c>
      <c r="J16" s="22">
        <f t="shared" si="1"/>
        <v>0.49680781531569546</v>
      </c>
      <c r="K16" s="22">
        <f t="shared" si="2"/>
        <v>0.57003415999352192</v>
      </c>
      <c r="L16" s="23">
        <f t="shared" si="3"/>
        <v>0.71134819896639612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8.8534249999999997</v>
      </c>
      <c r="E17" s="21">
        <v>10.972790999999997</v>
      </c>
      <c r="F17" s="21">
        <f t="shared" si="0"/>
        <v>7.305162490009117</v>
      </c>
      <c r="G17" s="21">
        <v>5.4312082100091175</v>
      </c>
      <c r="H17" s="21">
        <v>0.99723779999999962</v>
      </c>
      <c r="I17" s="21">
        <v>0.87671648000000013</v>
      </c>
      <c r="J17" s="22">
        <f t="shared" si="1"/>
        <v>0.49497053302201044</v>
      </c>
      <c r="K17" s="22">
        <f t="shared" si="2"/>
        <v>0.58585331753873005</v>
      </c>
      <c r="L17" s="23">
        <f t="shared" si="3"/>
        <v>0.66575244985611404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7.4690690000000028</v>
      </c>
      <c r="E18" s="21">
        <v>14.705712000000005</v>
      </c>
      <c r="F18" s="21">
        <f t="shared" si="0"/>
        <v>7.7645889091704472</v>
      </c>
      <c r="G18" s="21">
        <v>5.2126024391704471</v>
      </c>
      <c r="H18" s="21">
        <v>1.0284855099999999</v>
      </c>
      <c r="I18" s="21">
        <v>1.5235009599999998</v>
      </c>
      <c r="J18" s="22">
        <f t="shared" si="1"/>
        <v>0.35446107194064763</v>
      </c>
      <c r="K18" s="22">
        <f t="shared" si="2"/>
        <v>0.42439889678041059</v>
      </c>
      <c r="L18" s="23">
        <f t="shared" si="3"/>
        <v>0.52799816215430062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14.816330999999996</v>
      </c>
      <c r="E19" s="21">
        <v>18.889056</v>
      </c>
      <c r="F19" s="21">
        <f t="shared" si="0"/>
        <v>12.99663655987238</v>
      </c>
      <c r="G19" s="21">
        <v>9.7699353098723805</v>
      </c>
      <c r="H19" s="21">
        <v>1.4898898400000002</v>
      </c>
      <c r="I19" s="21">
        <v>1.7368114100000001</v>
      </c>
      <c r="J19" s="22">
        <f t="shared" si="1"/>
        <v>0.51722729340589491</v>
      </c>
      <c r="K19" s="22">
        <f t="shared" si="2"/>
        <v>0.5961031165280245</v>
      </c>
      <c r="L19" s="23">
        <f t="shared" si="3"/>
        <v>0.688051142411372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9.5325330000000044</v>
      </c>
      <c r="E20" s="21">
        <v>14.951363000000001</v>
      </c>
      <c r="F20" s="21">
        <f t="shared" si="0"/>
        <v>10.72003429622484</v>
      </c>
      <c r="G20" s="21">
        <v>7.6515861262248404</v>
      </c>
      <c r="H20" s="21">
        <v>1.5390848000000001</v>
      </c>
      <c r="I20" s="21">
        <v>1.5293633699999998</v>
      </c>
      <c r="J20" s="22">
        <f t="shared" si="1"/>
        <v>0.51176512310114064</v>
      </c>
      <c r="K20" s="22">
        <f t="shared" si="2"/>
        <v>0.61470455410820002</v>
      </c>
      <c r="L20" s="23">
        <f t="shared" si="3"/>
        <v>0.71699378151843685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3.4011329999999997</v>
      </c>
      <c r="E21" s="21">
        <v>6.2427210000000013</v>
      </c>
      <c r="F21" s="21">
        <f t="shared" si="0"/>
        <v>3.5114267929358132</v>
      </c>
      <c r="G21" s="21">
        <v>2.3218107829358132</v>
      </c>
      <c r="H21" s="21">
        <v>0.49290720999999998</v>
      </c>
      <c r="I21" s="21">
        <v>0.69670879999999991</v>
      </c>
      <c r="J21" s="22">
        <f t="shared" si="1"/>
        <v>0.37192288153448033</v>
      </c>
      <c r="K21" s="22">
        <f t="shared" si="2"/>
        <v>0.45087999174331395</v>
      </c>
      <c r="L21" s="23">
        <f t="shared" si="3"/>
        <v>0.5624833775105138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4.8455450000000004</v>
      </c>
      <c r="E22" s="21">
        <v>9.3708049999999989</v>
      </c>
      <c r="F22" s="21">
        <f t="shared" si="0"/>
        <v>4.8135294920481098</v>
      </c>
      <c r="G22" s="21">
        <v>3.6126719420481095</v>
      </c>
      <c r="H22" s="21">
        <v>0.67073338000000005</v>
      </c>
      <c r="I22" s="21">
        <v>0.53012417000000023</v>
      </c>
      <c r="J22" s="22">
        <f t="shared" si="1"/>
        <v>0.38552418303956915</v>
      </c>
      <c r="K22" s="22">
        <f t="shared" si="2"/>
        <v>0.45710110519300207</v>
      </c>
      <c r="L22" s="23">
        <f t="shared" si="3"/>
        <v>0.5136729973623515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13.914439000000005</v>
      </c>
      <c r="E23" s="21">
        <v>16.554643999999996</v>
      </c>
      <c r="F23" s="21">
        <f t="shared" si="0"/>
        <v>11.846876736973009</v>
      </c>
      <c r="G23" s="21">
        <v>8.9423109869730091</v>
      </c>
      <c r="H23" s="21">
        <v>1.3521161899999996</v>
      </c>
      <c r="I23" s="21">
        <v>1.5524495599999999</v>
      </c>
      <c r="J23" s="22">
        <f t="shared" si="1"/>
        <v>0.54016933175808624</v>
      </c>
      <c r="K23" s="22">
        <f t="shared" si="2"/>
        <v>0.62184527658661892</v>
      </c>
      <c r="L23" s="23">
        <f t="shared" si="3"/>
        <v>0.71562256107549105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6.4064320000000032</v>
      </c>
      <c r="E24" s="21">
        <v>10.070149999999988</v>
      </c>
      <c r="F24" s="21">
        <f t="shared" si="0"/>
        <v>4.8860506211346948</v>
      </c>
      <c r="G24" s="21">
        <v>3.6043564911346948</v>
      </c>
      <c r="H24" s="21">
        <v>0.6373470699999999</v>
      </c>
      <c r="I24" s="21">
        <v>0.64434706000000008</v>
      </c>
      <c r="J24" s="22">
        <f t="shared" si="1"/>
        <v>0.35792480659520459</v>
      </c>
      <c r="K24" s="22">
        <f t="shared" si="2"/>
        <v>0.42121552917629823</v>
      </c>
      <c r="L24" s="23">
        <f t="shared" si="3"/>
        <v>0.48520137447155215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15.724571999999998</v>
      </c>
      <c r="E25" s="21">
        <v>20.754586000000007</v>
      </c>
      <c r="F25" s="21">
        <f t="shared" si="0"/>
        <v>12.725810342052224</v>
      </c>
      <c r="G25" s="21">
        <v>9.2458954320522242</v>
      </c>
      <c r="H25" s="21">
        <v>1.5330600499999991</v>
      </c>
      <c r="I25" s="21">
        <v>1.9468548599999997</v>
      </c>
      <c r="J25" s="22">
        <f t="shared" si="1"/>
        <v>0.44548686406234367</v>
      </c>
      <c r="K25" s="22">
        <f t="shared" si="2"/>
        <v>0.51935295081541111</v>
      </c>
      <c r="L25" s="23">
        <f t="shared" si="3"/>
        <v>0.61315654969230515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22.269866999999998</v>
      </c>
      <c r="E26" s="21">
        <v>25.78378</v>
      </c>
      <c r="F26" s="21">
        <f t="shared" si="0"/>
        <v>16.807184844653126</v>
      </c>
      <c r="G26" s="21">
        <v>13.040362964653127</v>
      </c>
      <c r="H26" s="21">
        <v>1.6302511900000001</v>
      </c>
      <c r="I26" s="21">
        <v>2.1365706900000005</v>
      </c>
      <c r="J26" s="22">
        <f t="shared" si="1"/>
        <v>0.50575838626660352</v>
      </c>
      <c r="K26" s="22">
        <f t="shared" si="2"/>
        <v>0.56898616706522964</v>
      </c>
      <c r="L26" s="23">
        <f t="shared" si="3"/>
        <v>0.65185108020054183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12.872281000000005</v>
      </c>
      <c r="E27" s="21">
        <v>13.586878999999996</v>
      </c>
      <c r="F27" s="21">
        <f t="shared" si="0"/>
        <v>10.563574334438952</v>
      </c>
      <c r="G27" s="21">
        <v>6.530777424438952</v>
      </c>
      <c r="H27" s="21">
        <v>1.3144003599999994</v>
      </c>
      <c r="I27" s="21">
        <v>2.7183965500000005</v>
      </c>
      <c r="J27" s="22">
        <f t="shared" si="1"/>
        <v>0.48066796093782493</v>
      </c>
      <c r="K27" s="22">
        <f t="shared" si="2"/>
        <v>0.57740837939595646</v>
      </c>
      <c r="L27" s="23">
        <f t="shared" si="3"/>
        <v>0.77748350702460478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5.4100129999999993</v>
      </c>
      <c r="E28" s="21">
        <v>7.7807689999999994</v>
      </c>
      <c r="F28" s="21">
        <f t="shared" si="0"/>
        <v>5.196988337565343</v>
      </c>
      <c r="G28" s="21">
        <v>3.5571478075653431</v>
      </c>
      <c r="H28" s="21">
        <v>0.50156332000000003</v>
      </c>
      <c r="I28" s="21">
        <v>1.13827721</v>
      </c>
      <c r="J28" s="22">
        <f t="shared" si="1"/>
        <v>0.45717175353301753</v>
      </c>
      <c r="K28" s="22">
        <f t="shared" si="2"/>
        <v>0.52163367497034585</v>
      </c>
      <c r="L28" s="23">
        <f t="shared" si="3"/>
        <v>0.66792733951687078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2.3921040000000002</v>
      </c>
      <c r="E29" s="21">
        <v>2.6213769999999994</v>
      </c>
      <c r="F29" s="21">
        <f t="shared" si="0"/>
        <v>1.6151613117733785</v>
      </c>
      <c r="G29" s="21">
        <v>0.87172716177337861</v>
      </c>
      <c r="H29" s="21">
        <v>0.27203921000000003</v>
      </c>
      <c r="I29" s="21">
        <v>0.47139493999999998</v>
      </c>
      <c r="J29" s="22">
        <f t="shared" si="1"/>
        <v>0.33254551396971088</v>
      </c>
      <c r="K29" s="22">
        <f t="shared" si="2"/>
        <v>0.43632273105828684</v>
      </c>
      <c r="L29" s="23">
        <f t="shared" si="3"/>
        <v>0.61614995163739472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1.6497809999999999</v>
      </c>
      <c r="E30" s="21">
        <v>1.9651989999999997</v>
      </c>
      <c r="F30" s="21">
        <f t="shared" si="0"/>
        <v>1.0677626529947888</v>
      </c>
      <c r="G30" s="21">
        <v>0.7481569329947888</v>
      </c>
      <c r="H30" s="21">
        <v>0.12561040000000001</v>
      </c>
      <c r="I30" s="21">
        <v>0.19399532</v>
      </c>
      <c r="J30" s="22">
        <f t="shared" si="1"/>
        <v>0.38070288708410138</v>
      </c>
      <c r="K30" s="22">
        <f t="shared" si="2"/>
        <v>0.44462028170927675</v>
      </c>
      <c r="L30" s="23">
        <f t="shared" si="3"/>
        <v>0.54333563827113129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15.388616000000001</v>
      </c>
      <c r="E31" s="21">
        <v>17.870314999999994</v>
      </c>
      <c r="F31" s="21">
        <f t="shared" si="0"/>
        <v>14.395922553952254</v>
      </c>
      <c r="G31" s="21">
        <v>12.456607823952254</v>
      </c>
      <c r="H31" s="21">
        <v>0.81485973999999994</v>
      </c>
      <c r="I31" s="21">
        <v>1.12445499</v>
      </c>
      <c r="J31" s="22">
        <f t="shared" si="1"/>
        <v>0.69705586185538748</v>
      </c>
      <c r="K31" s="22">
        <f t="shared" si="2"/>
        <v>0.74265437201035667</v>
      </c>
      <c r="L31" s="23">
        <f t="shared" si="3"/>
        <v>0.80557743688078576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9.3314819999999976</v>
      </c>
      <c r="E32" s="21">
        <v>11.923506</v>
      </c>
      <c r="F32" s="21">
        <f t="shared" si="0"/>
        <v>7.4045383699342331</v>
      </c>
      <c r="G32" s="21">
        <v>5.4459494499342327</v>
      </c>
      <c r="H32" s="21">
        <v>0.91424408000000013</v>
      </c>
      <c r="I32" s="21">
        <v>1.0443448400000004</v>
      </c>
      <c r="J32" s="22">
        <f t="shared" si="1"/>
        <v>0.45674061387097326</v>
      </c>
      <c r="K32" s="22">
        <f t="shared" si="2"/>
        <v>0.53341639027432308</v>
      </c>
      <c r="L32" s="23">
        <f t="shared" si="3"/>
        <v>0.6210034506574017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10.892225000000003</v>
      </c>
      <c r="E33" s="21">
        <v>12.391812000000007</v>
      </c>
      <c r="F33" s="21">
        <f t="shared" si="0"/>
        <v>8.7130817136630121</v>
      </c>
      <c r="G33" s="21">
        <v>6.7598547236630111</v>
      </c>
      <c r="H33" s="21">
        <v>0.95897889999999997</v>
      </c>
      <c r="I33" s="21">
        <v>0.99424809000000047</v>
      </c>
      <c r="J33" s="22">
        <f t="shared" si="1"/>
        <v>0.54550978691921792</v>
      </c>
      <c r="K33" s="22">
        <f t="shared" si="2"/>
        <v>0.62289789609969926</v>
      </c>
      <c r="L33" s="23">
        <f t="shared" si="3"/>
        <v>0.70313217418590657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10.648136000000001</v>
      </c>
      <c r="E34" s="21">
        <v>11.990931999999999</v>
      </c>
      <c r="F34" s="21">
        <f t="shared" si="0"/>
        <v>8.1775726374041025</v>
      </c>
      <c r="G34" s="21">
        <v>6.2303971274041032</v>
      </c>
      <c r="H34" s="21">
        <v>1.04853872</v>
      </c>
      <c r="I34" s="21">
        <v>0.89863678999999996</v>
      </c>
      <c r="J34" s="22">
        <f t="shared" si="1"/>
        <v>0.51959239927339296</v>
      </c>
      <c r="K34" s="22">
        <f t="shared" si="2"/>
        <v>0.60703670468685034</v>
      </c>
      <c r="L34" s="23">
        <f t="shared" si="3"/>
        <v>0.68197973580403115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7.1050030000000008</v>
      </c>
      <c r="E35" s="21">
        <v>5.9370880000000019</v>
      </c>
      <c r="F35" s="21">
        <f t="shared" si="0"/>
        <v>4.1761466430682939</v>
      </c>
      <c r="G35" s="21">
        <v>2.6189409230682941</v>
      </c>
      <c r="H35" s="21">
        <v>0.77169986000000002</v>
      </c>
      <c r="I35" s="21">
        <v>0.78550586000000011</v>
      </c>
      <c r="J35" s="22">
        <f t="shared" si="1"/>
        <v>0.44111539580823012</v>
      </c>
      <c r="K35" s="22">
        <f t="shared" si="2"/>
        <v>0.57109491775568988</v>
      </c>
      <c r="L35" s="23">
        <f t="shared" si="3"/>
        <v>0.70339982211284258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3.8510599999999986</v>
      </c>
      <c r="E36" s="21">
        <v>5.0637889999999981</v>
      </c>
      <c r="F36" s="21">
        <f t="shared" si="0"/>
        <v>3.603063545512212</v>
      </c>
      <c r="G36" s="21">
        <v>2.5346455755122124</v>
      </c>
      <c r="H36" s="21">
        <v>0.41966908999999991</v>
      </c>
      <c r="I36" s="21">
        <v>0.64874887999999986</v>
      </c>
      <c r="J36" s="22">
        <f t="shared" si="1"/>
        <v>0.50054328399390524</v>
      </c>
      <c r="K36" s="22">
        <f t="shared" si="2"/>
        <v>0.58341978023022156</v>
      </c>
      <c r="L36" s="23">
        <f t="shared" si="3"/>
        <v>0.7115350867724175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12.150102999999996</v>
      </c>
      <c r="E37" s="21">
        <v>13.944913</v>
      </c>
      <c r="F37" s="21">
        <f t="shared" si="0"/>
        <v>10.192474678765375</v>
      </c>
      <c r="G37" s="21">
        <v>7.9094870987653767</v>
      </c>
      <c r="H37" s="21">
        <v>1.0011062199999996</v>
      </c>
      <c r="I37" s="21">
        <v>1.2818813599999992</v>
      </c>
      <c r="J37" s="22">
        <f t="shared" si="1"/>
        <v>0.56719515559296618</v>
      </c>
      <c r="K37" s="22">
        <f t="shared" si="2"/>
        <v>0.63898522126064006</v>
      </c>
      <c r="L37" s="23">
        <f t="shared" si="3"/>
        <v>0.73090987937790475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14.565352999999998</v>
      </c>
      <c r="E38" s="21">
        <v>16.891252000000001</v>
      </c>
      <c r="F38" s="21">
        <f t="shared" si="0"/>
        <v>12.662231187592319</v>
      </c>
      <c r="G38" s="21">
        <v>9.4078945775923195</v>
      </c>
      <c r="H38" s="21">
        <v>1.3472126499999999</v>
      </c>
      <c r="I38" s="21">
        <v>1.9071239600000003</v>
      </c>
      <c r="J38" s="22">
        <f t="shared" si="1"/>
        <v>0.5569684578497982</v>
      </c>
      <c r="K38" s="22">
        <f t="shared" si="2"/>
        <v>0.63672646809083888</v>
      </c>
      <c r="L38" s="23">
        <f t="shared" si="3"/>
        <v>0.74963248358335532</v>
      </c>
      <c r="M38" s="4"/>
    </row>
    <row r="39" spans="1:13" ht="15.75" thickBot="1" x14ac:dyDescent="0.3">
      <c r="A39" s="41" t="s">
        <v>232</v>
      </c>
      <c r="B39" s="58"/>
      <c r="C39" s="43"/>
      <c r="D39" s="44">
        <v>0.53832000000000002</v>
      </c>
      <c r="E39" s="45">
        <v>0.74786899999999989</v>
      </c>
      <c r="F39" s="45">
        <f t="shared" si="0"/>
        <v>7.0931000300508001E-2</v>
      </c>
      <c r="G39" s="45">
        <v>4.1143000300507993E-2</v>
      </c>
      <c r="H39" s="45">
        <v>3.0000000000000001E-3</v>
      </c>
      <c r="I39" s="45">
        <v>2.6788000000000003E-2</v>
      </c>
      <c r="J39" s="46">
        <f t="shared" si="1"/>
        <v>5.5013645839723263E-2</v>
      </c>
      <c r="K39" s="46">
        <f t="shared" si="2"/>
        <v>5.902504355777282E-2</v>
      </c>
      <c r="L39" s="47">
        <f t="shared" si="3"/>
        <v>9.4844150914809966E-2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J15" sqref="J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145.93673400000006</v>
      </c>
      <c r="I6" s="14">
        <v>156.59388100000004</v>
      </c>
      <c r="J6" s="14">
        <v>113.25392601351083</v>
      </c>
      <c r="K6" s="14">
        <v>87.465765493510844</v>
      </c>
      <c r="L6" s="14">
        <v>13.51403356</v>
      </c>
      <c r="M6" s="14">
        <v>12.274126959999997</v>
      </c>
      <c r="N6" s="15">
        <v>0.55855161731070979</v>
      </c>
      <c r="O6" s="15">
        <v>0.64485149999897395</v>
      </c>
      <c r="P6" s="16">
        <v>0.72323340663298852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145.93673400000006</v>
      </c>
      <c r="I7" s="37">
        <f ca="1">SUM(I8:OFFSET(I6,MATCH("PROYECTOS",$A$8:$A$13,0),0))</f>
        <v>156.59388100000004</v>
      </c>
      <c r="J7" s="37">
        <f ca="1">SUM(J8:OFFSET(J6,MATCH("PROYECTOS",$A$8:$A$13,0),0))</f>
        <v>113.25392601351083</v>
      </c>
      <c r="K7" s="37">
        <f ca="1">SUM(K8:OFFSET(K6,MATCH("PROYECTOS",$A$8:$A$13,0),0))</f>
        <v>87.465765493510844</v>
      </c>
      <c r="L7" s="37">
        <f ca="1">SUM(L8:OFFSET(L6,MATCH("PROYECTOS",$A$8:$A$13,0),0))</f>
        <v>13.514033559999998</v>
      </c>
      <c r="M7" s="37">
        <f ca="1">SUM(M8:OFFSET(M6,MATCH("PROYECTOS",$A$8:$A$13,0),0))</f>
        <v>12.274126959999997</v>
      </c>
      <c r="N7" s="39">
        <f ca="1">IFERROR(K7/I7,0)</f>
        <v>0.55855161731070979</v>
      </c>
      <c r="O7" s="39">
        <f ca="1">IFERROR(SUM(K7,L7)/I7,0)</f>
        <v>0.64485149999897395</v>
      </c>
      <c r="P7" s="40">
        <f ca="1">IFERROR(SUM(K7,L7,M7)/I7,0)</f>
        <v>0.72323340663298852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9.9472000000000005E-2</v>
      </c>
      <c r="I8" s="21">
        <v>9.9472000000000005E-2</v>
      </c>
      <c r="J8" s="21">
        <f t="shared" ref="J8:J12" si="0">SUM(K8,L8,M8)</f>
        <v>3.7700000190734863E-2</v>
      </c>
      <c r="K8" s="21">
        <v>2.7300000190734863E-2</v>
      </c>
      <c r="L8" s="21">
        <v>1.04E-2</v>
      </c>
      <c r="M8" s="21">
        <v>0</v>
      </c>
      <c r="N8" s="22">
        <f t="shared" ref="N8:N13" si="1">IFERROR(K8/I8,0)</f>
        <v>0.27444909311901705</v>
      </c>
      <c r="O8" s="22">
        <f t="shared" ref="O8:O13" si="2">IFERROR(SUM(K8,L8)/I8,0)</f>
        <v>0.37900112786246243</v>
      </c>
      <c r="P8" s="23">
        <f t="shared" ref="P8:P13" si="3">IFERROR(SUM(K8,L8,M8)/I8,0)</f>
        <v>0.37900112786246243</v>
      </c>
      <c r="Q8" s="70">
        <v>60</v>
      </c>
      <c r="R8" s="21">
        <v>60</v>
      </c>
      <c r="S8" s="23">
        <f>IFERROR(R8/Q8,0)</f>
        <v>1</v>
      </c>
    </row>
    <row r="9" spans="1:19" x14ac:dyDescent="0.25">
      <c r="A9" s="17"/>
      <c r="B9" s="19">
        <v>5001503</v>
      </c>
      <c r="C9" s="19" t="s">
        <v>1028</v>
      </c>
      <c r="D9" s="68">
        <v>3000260</v>
      </c>
      <c r="E9" s="19" t="s">
        <v>1027</v>
      </c>
      <c r="F9" s="69">
        <v>65</v>
      </c>
      <c r="G9" s="19" t="s">
        <v>1014</v>
      </c>
      <c r="H9" s="20">
        <v>1.1690420000000001</v>
      </c>
      <c r="I9" s="21">
        <v>1.1702439999999998</v>
      </c>
      <c r="J9" s="21">
        <f t="shared" si="0"/>
        <v>0.71954165904449707</v>
      </c>
      <c r="K9" s="21">
        <v>0.56334801904449705</v>
      </c>
      <c r="L9" s="21">
        <v>7.7968519999999999E-2</v>
      </c>
      <c r="M9" s="21">
        <v>7.8225119999999995E-2</v>
      </c>
      <c r="N9" s="22">
        <f t="shared" si="1"/>
        <v>0.48139364016777453</v>
      </c>
      <c r="O9" s="22">
        <f t="shared" si="2"/>
        <v>0.54801950622647677</v>
      </c>
      <c r="P9" s="23">
        <f t="shared" si="3"/>
        <v>0.61486464279628616</v>
      </c>
      <c r="Q9" s="70">
        <v>3</v>
      </c>
      <c r="R9" s="21">
        <v>3</v>
      </c>
      <c r="S9" s="23">
        <f t="shared" ref="S9:S12" si="4">IFERROR(R9/Q9,0)</f>
        <v>1</v>
      </c>
    </row>
    <row r="10" spans="1:19" x14ac:dyDescent="0.25">
      <c r="A10" s="17"/>
      <c r="B10" s="19">
        <v>5002719</v>
      </c>
      <c r="C10" s="19" t="s">
        <v>1029</v>
      </c>
      <c r="D10" s="68">
        <v>3000260</v>
      </c>
      <c r="E10" s="19" t="s">
        <v>1027</v>
      </c>
      <c r="F10" s="69">
        <v>86</v>
      </c>
      <c r="G10" s="19" t="s">
        <v>500</v>
      </c>
      <c r="H10" s="20">
        <v>0.56881999999999999</v>
      </c>
      <c r="I10" s="21">
        <v>0.56881999999999999</v>
      </c>
      <c r="J10" s="21">
        <f t="shared" si="0"/>
        <v>6.7720757029438014E-2</v>
      </c>
      <c r="K10" s="21">
        <v>6.5127857029438019E-2</v>
      </c>
      <c r="L10" s="21">
        <v>-9.9900000000000002E-5</v>
      </c>
      <c r="M10" s="21">
        <v>2.6928E-3</v>
      </c>
      <c r="N10" s="22">
        <f t="shared" si="1"/>
        <v>0.11449642598614328</v>
      </c>
      <c r="O10" s="22">
        <f t="shared" si="2"/>
        <v>0.11432079925009321</v>
      </c>
      <c r="P10" s="23">
        <f t="shared" si="3"/>
        <v>0.11905481000920856</v>
      </c>
      <c r="Q10" s="70">
        <v>5150</v>
      </c>
      <c r="R10" s="21">
        <v>7704</v>
      </c>
      <c r="S10" s="23">
        <f t="shared" si="4"/>
        <v>1.4959223300970874</v>
      </c>
    </row>
    <row r="11" spans="1:19" ht="38.25" x14ac:dyDescent="0.25">
      <c r="A11" s="17"/>
      <c r="B11" s="19">
        <v>5004339</v>
      </c>
      <c r="C11" s="19" t="s">
        <v>1030</v>
      </c>
      <c r="D11" s="68">
        <v>3000144</v>
      </c>
      <c r="E11" s="19" t="s">
        <v>1026</v>
      </c>
      <c r="F11" s="69">
        <v>517</v>
      </c>
      <c r="G11" s="19" t="s">
        <v>1032</v>
      </c>
      <c r="H11" s="20">
        <v>144.04940000000005</v>
      </c>
      <c r="I11" s="21">
        <v>148.96977900000005</v>
      </c>
      <c r="J11" s="21">
        <f t="shared" si="0"/>
        <v>110.88485656685448</v>
      </c>
      <c r="K11" s="21">
        <v>85.951882586854481</v>
      </c>
      <c r="L11" s="21">
        <v>12.739764939999999</v>
      </c>
      <c r="M11" s="21">
        <v>12.193209039999998</v>
      </c>
      <c r="N11" s="22">
        <f t="shared" si="1"/>
        <v>0.57697529770017619</v>
      </c>
      <c r="O11" s="22">
        <f t="shared" si="2"/>
        <v>0.66249442128026825</v>
      </c>
      <c r="P11" s="23">
        <f t="shared" si="3"/>
        <v>0.74434464031026348</v>
      </c>
      <c r="Q11" s="70">
        <v>387500</v>
      </c>
      <c r="R11" s="21">
        <v>350825</v>
      </c>
      <c r="S11" s="23">
        <f t="shared" si="4"/>
        <v>0.90535483870967737</v>
      </c>
    </row>
    <row r="12" spans="1:19" ht="25.5" x14ac:dyDescent="0.25">
      <c r="A12" s="17"/>
      <c r="B12" s="19">
        <v>5004340</v>
      </c>
      <c r="C12" s="19" t="s">
        <v>1031</v>
      </c>
      <c r="D12" s="68">
        <v>3000144</v>
      </c>
      <c r="E12" s="19" t="s">
        <v>1026</v>
      </c>
      <c r="F12" s="69">
        <v>230</v>
      </c>
      <c r="G12" s="19" t="s">
        <v>1033</v>
      </c>
      <c r="H12" s="20">
        <v>0.05</v>
      </c>
      <c r="I12" s="21">
        <v>5.7855660000000002</v>
      </c>
      <c r="J12" s="21">
        <f t="shared" si="0"/>
        <v>1.5441070303916931</v>
      </c>
      <c r="K12" s="21">
        <v>0.85810703039169312</v>
      </c>
      <c r="L12" s="21">
        <v>0.68599999999999994</v>
      </c>
      <c r="M12" s="21">
        <v>0</v>
      </c>
      <c r="N12" s="22">
        <f t="shared" si="1"/>
        <v>0.14831859672704331</v>
      </c>
      <c r="O12" s="22">
        <f t="shared" si="2"/>
        <v>0.26688953689089245</v>
      </c>
      <c r="P12" s="23">
        <f t="shared" si="3"/>
        <v>0.26688953689089245</v>
      </c>
      <c r="Q12" s="70">
        <v>0</v>
      </c>
      <c r="R12" s="21">
        <v>0</v>
      </c>
      <c r="S12" s="23">
        <f t="shared" si="4"/>
        <v>0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M13" ca="1" si="5">OFFSET(I13,-MATCH("PROYECTOS",$A$8:$A$13,0)-1,0)-(OFFSET(I13,-MATCH("PROYECTOS",$A$8:$A$13,0),0))</f>
        <v>0</v>
      </c>
      <c r="J13" s="44">
        <f t="shared" ca="1" si="5"/>
        <v>0</v>
      </c>
      <c r="K13" s="44">
        <f t="shared" ca="1" si="5"/>
        <v>0</v>
      </c>
      <c r="L13" s="44">
        <f t="shared" ca="1" si="5"/>
        <v>0</v>
      </c>
      <c r="M13" s="44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131.00786500000001</v>
      </c>
      <c r="E6" s="14">
        <v>143.96175199999999</v>
      </c>
      <c r="F6" s="14">
        <v>100.01275734336095</v>
      </c>
      <c r="G6" s="14">
        <v>86.856320643360959</v>
      </c>
      <c r="H6" s="14">
        <v>8.5027371900000013</v>
      </c>
      <c r="I6" s="14">
        <v>4.6536995099999992</v>
      </c>
      <c r="J6" s="15">
        <v>0.60332914428105155</v>
      </c>
      <c r="K6" s="15">
        <v>0.66239161797198032</v>
      </c>
      <c r="L6" s="16">
        <v>0.69471756181017419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130.89551299999999</v>
      </c>
      <c r="E7" s="38">
        <f ca="1">SUM(E8:OFFSET(E6,MATCH("GOBIERNOS REGIONALES",$A$8:$A$50,0),0))</f>
        <v>143.84939999999997</v>
      </c>
      <c r="F7" s="38">
        <f ca="1">SUM(F8:OFFSET(F6,MATCH("GOBIERNOS REGIONALES",$A$8:$A$50,0),0))</f>
        <v>99.922732312477223</v>
      </c>
      <c r="G7" s="38">
        <f ca="1">SUM(G8:OFFSET(G6,MATCH("GOBIERNOS REGIONALES",$A$8:$A$50,0),0))</f>
        <v>86.801944782477221</v>
      </c>
      <c r="H7" s="38">
        <f ca="1">SUM(H8:OFFSET(H6,MATCH("GOBIERNOS REGIONALES",$A$8:$A$50,0),0))</f>
        <v>8.4878233499999993</v>
      </c>
      <c r="I7" s="38">
        <f ca="1">SUM(I8:OFFSET(I6,MATCH("GOBIERNOS REGIONALES",$A$8:$A$50,0),0))</f>
        <v>4.6329641800000001</v>
      </c>
      <c r="J7" s="39">
        <f ca="1">IFERROR(G7/E7,0)</f>
        <v>0.60342236243235803</v>
      </c>
      <c r="K7" s="39">
        <f ca="1">IFERROR(SUM(G7,H7)/E7,0)</f>
        <v>0.6624272894602079</v>
      </c>
      <c r="L7" s="40">
        <f ca="1">IFERROR(SUM(G7,H7,I7)/E7,0)</f>
        <v>0.69463433502313698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50.728712999999999</v>
      </c>
      <c r="E8" s="21">
        <v>56.704813000000001</v>
      </c>
      <c r="F8" s="21">
        <f t="shared" ref="F8:F12" si="0">SUM(G8,H8,I8)</f>
        <v>36.837089706279684</v>
      </c>
      <c r="G8" s="21">
        <v>25.061292846279684</v>
      </c>
      <c r="H8" s="21">
        <v>9.4134982699999998</v>
      </c>
      <c r="I8" s="21">
        <v>2.36229859</v>
      </c>
      <c r="J8" s="22">
        <f t="shared" ref="J8:J12" si="1">IFERROR(G8/E8,0)</f>
        <v>0.44196059417883421</v>
      </c>
      <c r="K8" s="22">
        <f t="shared" ref="K8:K12" si="2">IFERROR(SUM(G8,H8)/E8,0)</f>
        <v>0.60796939963949237</v>
      </c>
      <c r="L8" s="23">
        <f t="shared" ref="L8:L12" si="3">IFERROR(SUM(G8,H8,I8)/E8,0)</f>
        <v>0.64962897781321816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80.166800000000009</v>
      </c>
      <c r="E9" s="21">
        <v>87.144586999999973</v>
      </c>
      <c r="F9" s="21">
        <f t="shared" si="0"/>
        <v>63.085642606197538</v>
      </c>
      <c r="G9" s="21">
        <v>61.740651936197537</v>
      </c>
      <c r="H9" s="21">
        <v>-0.92567492000000007</v>
      </c>
      <c r="I9" s="21">
        <v>2.2706655899999997</v>
      </c>
      <c r="J9" s="22">
        <f t="shared" si="1"/>
        <v>0.70848522050138996</v>
      </c>
      <c r="K9" s="22">
        <f t="shared" si="2"/>
        <v>0.69786293228055063</v>
      </c>
      <c r="L9" s="23">
        <f t="shared" si="3"/>
        <v>0.72391923328751973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0.11235199999999999</v>
      </c>
      <c r="E10" s="38">
        <f ca="1">SUM(E11:OFFSET(E9,(MATCH("GOBIERNOS LOCALES",$A$8:$A$50,0)-MATCH("GOBIERNOS REGIONALES",$A$8:$A$50,0)),0))</f>
        <v>0.11235200000000001</v>
      </c>
      <c r="F10" s="38">
        <f ca="1">SUM(F11:OFFSET(F9,(MATCH("GOBIERNOS LOCALES",$A$8:$A$50,0)-MATCH("GOBIERNOS REGIONALES",$A$8:$A$50,0)),0))</f>
        <v>9.0025030883737922E-2</v>
      </c>
      <c r="G10" s="38">
        <f ca="1">SUM(G11:OFFSET(G9,(MATCH("GOBIERNOS LOCALES",$A$8:$A$50,0)-MATCH("GOBIERNOS REGIONALES",$A$8:$A$50,0)),0))</f>
        <v>5.4375860883737914E-2</v>
      </c>
      <c r="H10" s="38">
        <f ca="1">SUM(H11:OFFSET(H9,(MATCH("GOBIERNOS LOCALES",$A$8:$A$50,0)-MATCH("GOBIERNOS REGIONALES",$A$8:$A$50,0)),0))</f>
        <v>1.4913840000000001E-2</v>
      </c>
      <c r="I10" s="38">
        <f ca="1">SUM(I11:OFFSET(I9,(MATCH("GOBIERNOS LOCALES",$A$8:$A$50,0)-MATCH("GOBIERNOS REGIONALES",$A$8:$A$50,0)),0))</f>
        <v>2.0735330000000003E-2</v>
      </c>
      <c r="J10" s="39">
        <f t="shared" ca="1" si="1"/>
        <v>0.48397768516571055</v>
      </c>
      <c r="K10" s="39">
        <f t="shared" ca="1" si="2"/>
        <v>0.61671978143457973</v>
      </c>
      <c r="L10" s="40">
        <f t="shared" ca="1" si="3"/>
        <v>0.80127662065417538</v>
      </c>
      <c r="M10" s="4"/>
    </row>
    <row r="11" spans="1:13" ht="15.75" thickBot="1" x14ac:dyDescent="0.3">
      <c r="A11" s="24"/>
      <c r="B11" s="25">
        <v>457</v>
      </c>
      <c r="C11" s="26" t="s">
        <v>223</v>
      </c>
      <c r="D11" s="27">
        <v>0.11235199999999999</v>
      </c>
      <c r="E11" s="28">
        <v>0.11235200000000001</v>
      </c>
      <c r="F11" s="28">
        <f t="shared" si="0"/>
        <v>9.0025030883737922E-2</v>
      </c>
      <c r="G11" s="28">
        <v>5.4375860883737914E-2</v>
      </c>
      <c r="H11" s="28">
        <v>1.4913840000000001E-2</v>
      </c>
      <c r="I11" s="28">
        <v>2.0735330000000003E-2</v>
      </c>
      <c r="J11" s="29">
        <f t="shared" si="1"/>
        <v>0.48397768516571055</v>
      </c>
      <c r="K11" s="29">
        <f t="shared" si="2"/>
        <v>0.61671978143457973</v>
      </c>
      <c r="L11" s="30">
        <f t="shared" si="3"/>
        <v>0.80127662065417538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1037</v>
      </c>
      <c r="N2" s="72" t="s">
        <v>1051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131.00786500000001</v>
      </c>
      <c r="E6" s="14">
        <f ca="1">SUM(E7:OFFSET(E7,50,0))</f>
        <v>143.96175199999999</v>
      </c>
      <c r="F6" s="14">
        <f ca="1">SUM(F7:OFFSET(F7,50,0))</f>
        <v>100.01275734336095</v>
      </c>
      <c r="G6" s="14">
        <f ca="1">SUM(G7:OFFSET(G7,50,0))</f>
        <v>86.856320643360959</v>
      </c>
      <c r="H6" s="14">
        <f ca="1">SUM(H7:OFFSET(H7,50,0))</f>
        <v>8.5027371900000013</v>
      </c>
      <c r="I6" s="14">
        <f ca="1">SUM(I7:OFFSET(I7,50,0))</f>
        <v>4.6536995099999992</v>
      </c>
      <c r="J6" s="15">
        <f ca="1">IFERROR(G6/E6,0)</f>
        <v>0.60332914428105155</v>
      </c>
      <c r="K6" s="15">
        <f ca="1">IFERROR(SUM(G6,H6)/E6,0)</f>
        <v>0.66239161797198032</v>
      </c>
      <c r="L6" s="16">
        <f ca="1">IFERROR(SUM(G6,H6,I6)/E6,0)</f>
        <v>0.69471756181017419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99.595513000000011</v>
      </c>
      <c r="E7" s="21">
        <v>110.26269999999997</v>
      </c>
      <c r="F7" s="21">
        <f t="shared" ref="F7:F9" si="0">SUM(G7,H7,I7)</f>
        <v>73.846402079012492</v>
      </c>
      <c r="G7" s="21">
        <v>69.286582469012501</v>
      </c>
      <c r="H7" s="21">
        <v>3.2370060200000004</v>
      </c>
      <c r="I7" s="21">
        <v>1.32281359</v>
      </c>
      <c r="J7" s="22">
        <f t="shared" ref="J7:J9" si="1">IFERROR(G7/E7,0)</f>
        <v>0.62837734309981996</v>
      </c>
      <c r="K7" s="22">
        <f t="shared" ref="K7:K9" si="2">IFERROR(SUM(G7,H7)/E7,0)</f>
        <v>0.65773456018229659</v>
      </c>
      <c r="L7" s="23">
        <f t="shared" ref="L7:L9" si="3">IFERROR(SUM(G7,H7,I7)/E7,0)</f>
        <v>0.66973148742967947</v>
      </c>
      <c r="M7" s="4"/>
      <c r="N7" t="s">
        <v>268</v>
      </c>
      <c r="O7" s="5">
        <v>9.0025030883737908E-2</v>
      </c>
      <c r="P7" s="71">
        <v>0.80127662065417526</v>
      </c>
    </row>
    <row r="8" spans="1:16" x14ac:dyDescent="0.25">
      <c r="A8" s="17"/>
      <c r="B8" s="55">
        <v>20</v>
      </c>
      <c r="C8" s="19" t="s">
        <v>268</v>
      </c>
      <c r="D8" s="20">
        <v>0.11235200000000001</v>
      </c>
      <c r="E8" s="21">
        <v>0.11235200000000001</v>
      </c>
      <c r="F8" s="21">
        <f t="shared" si="0"/>
        <v>9.0025030883737908E-2</v>
      </c>
      <c r="G8" s="21">
        <v>5.4375860883737914E-2</v>
      </c>
      <c r="H8" s="21">
        <v>1.4913839999999999E-2</v>
      </c>
      <c r="I8" s="21">
        <v>2.073533E-2</v>
      </c>
      <c r="J8" s="22">
        <f t="shared" si="1"/>
        <v>0.48397768516571055</v>
      </c>
      <c r="K8" s="22">
        <f t="shared" si="2"/>
        <v>0.61671978143457973</v>
      </c>
      <c r="L8" s="23">
        <f t="shared" si="3"/>
        <v>0.80127662065417526</v>
      </c>
      <c r="M8" s="4"/>
      <c r="N8" t="s">
        <v>461</v>
      </c>
      <c r="O8" s="5">
        <v>26.07633023346472</v>
      </c>
      <c r="P8" s="71">
        <v>0.77638857742691936</v>
      </c>
    </row>
    <row r="9" spans="1:16" ht="15.75" thickBot="1" x14ac:dyDescent="0.3">
      <c r="A9" s="24"/>
      <c r="B9" s="56">
        <v>98</v>
      </c>
      <c r="C9" s="26" t="s">
        <v>461</v>
      </c>
      <c r="D9" s="27">
        <v>31.3</v>
      </c>
      <c r="E9" s="28">
        <v>33.586700000000008</v>
      </c>
      <c r="F9" s="28">
        <f t="shared" si="0"/>
        <v>26.07633023346472</v>
      </c>
      <c r="G9" s="28">
        <v>17.515362313464721</v>
      </c>
      <c r="H9" s="28">
        <v>5.2508173300000003</v>
      </c>
      <c r="I9" s="28">
        <v>3.3101505899999997</v>
      </c>
      <c r="J9" s="29">
        <f t="shared" si="1"/>
        <v>0.52149697092791836</v>
      </c>
      <c r="K9" s="29">
        <f t="shared" si="2"/>
        <v>0.67783317930802123</v>
      </c>
      <c r="L9" s="30">
        <f t="shared" si="3"/>
        <v>0.77638857742691936</v>
      </c>
      <c r="M9" s="4"/>
      <c r="N9" t="s">
        <v>263</v>
      </c>
      <c r="O9" s="5">
        <v>73.846402079012492</v>
      </c>
      <c r="P9" s="71">
        <v>0.66973148742967947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131.00786500000001</v>
      </c>
      <c r="E6" s="14">
        <v>143.96175199999999</v>
      </c>
      <c r="F6" s="14">
        <v>100.01275734336095</v>
      </c>
      <c r="G6" s="14">
        <v>86.856320643360959</v>
      </c>
      <c r="H6" s="14">
        <v>8.5027371900000013</v>
      </c>
      <c r="I6" s="14">
        <v>4.6536995099999992</v>
      </c>
      <c r="J6" s="15">
        <v>0.60332914428105155</v>
      </c>
      <c r="K6" s="15">
        <v>0.66239161797198032</v>
      </c>
      <c r="L6" s="16">
        <v>0.69471756181017419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131.00786500000001</v>
      </c>
      <c r="E7" s="38">
        <f ca="1">SUM(E8:OFFSET(E6,MATCH("PROYECTOS",$A$8:$A$50,0),0))</f>
        <v>143.96175199999999</v>
      </c>
      <c r="F7" s="38">
        <f ca="1">SUM(F8:OFFSET(F6,MATCH("PROYECTOS",$A$8:$A$50,0),0))</f>
        <v>100.01275734336096</v>
      </c>
      <c r="G7" s="38">
        <f ca="1">SUM(G8:OFFSET(G6,MATCH("PROYECTOS",$A$8:$A$50,0),0))</f>
        <v>86.856320643360959</v>
      </c>
      <c r="H7" s="38">
        <f ca="1">SUM(H8:OFFSET(H6,MATCH("PROYECTOS",$A$8:$A$50,0),0))</f>
        <v>8.5027371900000013</v>
      </c>
      <c r="I7" s="38">
        <f ca="1">SUM(I8:OFFSET(I6,MATCH("PROYECTOS",$A$8:$A$50,0),0))</f>
        <v>4.65369951</v>
      </c>
      <c r="J7" s="39">
        <f ca="1">IFERROR(G7/E7,0)</f>
        <v>0.60332914428105155</v>
      </c>
      <c r="K7" s="39">
        <f ca="1">IFERROR(SUM(G7,H7)/E7,0)</f>
        <v>0.66239161797198032</v>
      </c>
      <c r="L7" s="40">
        <f ca="1">IFERROR(SUM(G7,H7,I7)/E7,0)</f>
        <v>0.69471756181017419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82.754475000000014</v>
      </c>
      <c r="E8" s="21">
        <v>86.621751999999972</v>
      </c>
      <c r="F8" s="21">
        <f t="shared" ref="F8:F11" si="0">SUM(G8,H8,I8)</f>
        <v>64.45205040694178</v>
      </c>
      <c r="G8" s="21">
        <v>63.60838035694178</v>
      </c>
      <c r="H8" s="21">
        <v>1.0113438900000007</v>
      </c>
      <c r="I8" s="21">
        <v>-0.16767384000000007</v>
      </c>
      <c r="J8" s="22">
        <f t="shared" ref="J8:J12" si="1">IFERROR(G8/E8,0)</f>
        <v>0.73432341055560502</v>
      </c>
      <c r="K8" s="22">
        <f t="shared" ref="K8:K12" si="2">IFERROR(SUM(G8,H8)/E8,0)</f>
        <v>0.74599881386538802</v>
      </c>
      <c r="L8" s="23">
        <f t="shared" ref="L8:L12" si="3">IFERROR(SUM(G8,H8,I8)/E8,0)</f>
        <v>0.74406311254177593</v>
      </c>
      <c r="M8" s="4"/>
    </row>
    <row r="9" spans="1:13" ht="38.25" x14ac:dyDescent="0.25">
      <c r="A9" s="17"/>
      <c r="B9" s="19">
        <v>3000618</v>
      </c>
      <c r="C9" s="19" t="s">
        <v>1040</v>
      </c>
      <c r="D9" s="20">
        <v>4.9022440000000005</v>
      </c>
      <c r="E9" s="21">
        <v>9.7346819999999994</v>
      </c>
      <c r="F9" s="21">
        <f t="shared" si="0"/>
        <v>2.8435866727957335</v>
      </c>
      <c r="G9" s="21">
        <v>1.2246963727957336</v>
      </c>
      <c r="H9" s="21">
        <v>0.97560257999999977</v>
      </c>
      <c r="I9" s="21">
        <v>0.64328772000000001</v>
      </c>
      <c r="J9" s="22">
        <f t="shared" si="1"/>
        <v>0.12580753770854905</v>
      </c>
      <c r="K9" s="22">
        <f t="shared" si="2"/>
        <v>0.22602679294462147</v>
      </c>
      <c r="L9" s="23">
        <f t="shared" si="3"/>
        <v>0.292108840617057</v>
      </c>
      <c r="M9" s="4"/>
    </row>
    <row r="10" spans="1:13" ht="38.25" x14ac:dyDescent="0.25">
      <c r="A10" s="17"/>
      <c r="B10" s="19">
        <v>3000661</v>
      </c>
      <c r="C10" s="19" t="s">
        <v>1041</v>
      </c>
      <c r="D10" s="20">
        <v>5.7011459999999996</v>
      </c>
      <c r="E10" s="21">
        <v>8.976146</v>
      </c>
      <c r="F10" s="21">
        <f t="shared" si="0"/>
        <v>4.8131457455668691</v>
      </c>
      <c r="G10" s="21">
        <v>1.9460265855668695</v>
      </c>
      <c r="H10" s="21">
        <v>2.3702436899999997</v>
      </c>
      <c r="I10" s="21">
        <v>0.49687546999999999</v>
      </c>
      <c r="J10" s="22">
        <f t="shared" si="1"/>
        <v>0.21679979197830221</v>
      </c>
      <c r="K10" s="22">
        <f t="shared" si="2"/>
        <v>0.48086007909930045</v>
      </c>
      <c r="L10" s="23">
        <f t="shared" si="3"/>
        <v>0.5362151802752394</v>
      </c>
      <c r="M10" s="4"/>
    </row>
    <row r="11" spans="1:13" ht="25.5" x14ac:dyDescent="0.25">
      <c r="A11" s="17"/>
      <c r="B11" s="19">
        <v>3000694</v>
      </c>
      <c r="C11" s="19" t="s">
        <v>1042</v>
      </c>
      <c r="D11" s="20">
        <v>37.65</v>
      </c>
      <c r="E11" s="21">
        <v>38.629172000000004</v>
      </c>
      <c r="F11" s="21">
        <f t="shared" si="0"/>
        <v>27.903974518056575</v>
      </c>
      <c r="G11" s="21">
        <v>20.077217328056577</v>
      </c>
      <c r="H11" s="21">
        <v>4.1455470300000004</v>
      </c>
      <c r="I11" s="21">
        <v>3.68121016</v>
      </c>
      <c r="J11" s="22">
        <f t="shared" si="1"/>
        <v>0.51974236797145368</v>
      </c>
      <c r="K11" s="22">
        <f t="shared" si="2"/>
        <v>0.62705885484826274</v>
      </c>
      <c r="L11" s="23">
        <f t="shared" si="3"/>
        <v>0.72235497354322198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1052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3000618</v>
      </c>
      <c r="C18" s="19" t="s">
        <v>1040</v>
      </c>
      <c r="D18" s="23">
        <v>0.292108840617057</v>
      </c>
    </row>
    <row r="19" spans="1:4" ht="39" thickBot="1" x14ac:dyDescent="0.3">
      <c r="A19" s="24"/>
      <c r="B19" s="26">
        <v>3000661</v>
      </c>
      <c r="C19" s="26" t="s">
        <v>1041</v>
      </c>
      <c r="D19" s="30">
        <v>0.5362151802752394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F4" sqref="F4:G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1039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131.00786500000001</v>
      </c>
      <c r="I6" s="14">
        <v>143.96175199999999</v>
      </c>
      <c r="J6" s="14">
        <v>100.01275734336095</v>
      </c>
      <c r="K6" s="14">
        <v>86.856320643360959</v>
      </c>
      <c r="L6" s="14">
        <v>8.5027371900000013</v>
      </c>
      <c r="M6" s="14">
        <v>4.6536995099999992</v>
      </c>
      <c r="N6" s="15">
        <v>0.60332914428105155</v>
      </c>
      <c r="O6" s="15">
        <v>0.66239161797198032</v>
      </c>
      <c r="P6" s="16">
        <v>0.69471756181017419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131.00786500000001</v>
      </c>
      <c r="I7" s="37">
        <f ca="1">SUM(I8:OFFSET(I6,MATCH("PROYECTOS",$A$8:$A$15,0),0))</f>
        <v>143.96175199999999</v>
      </c>
      <c r="J7" s="37">
        <f ca="1">SUM(J8:OFFSET(J6,MATCH("PROYECTOS",$A$8:$A$15,0),0))</f>
        <v>100.01275734336096</v>
      </c>
      <c r="K7" s="37">
        <f ca="1">SUM(K8:OFFSET(K6,MATCH("PROYECTOS",$A$8:$A$15,0),0))</f>
        <v>86.856320643360959</v>
      </c>
      <c r="L7" s="37">
        <f ca="1">SUM(L8:OFFSET(L6,MATCH("PROYECTOS",$A$8:$A$15,0),0))</f>
        <v>8.5027371899999995</v>
      </c>
      <c r="M7" s="37">
        <f ca="1">SUM(M8:OFFSET(M6,MATCH("PROYECTOS",$A$8:$A$15,0),0))</f>
        <v>4.65369951</v>
      </c>
      <c r="N7" s="39">
        <f ca="1">IFERROR(K7/I7,0)</f>
        <v>0.60332914428105155</v>
      </c>
      <c r="O7" s="39">
        <f ca="1">IFERROR(SUM(K7,L7)/I7,0)</f>
        <v>0.66239161797198032</v>
      </c>
      <c r="P7" s="40">
        <f ca="1">IFERROR(SUM(K7,L7,M7)/I7,0)</f>
        <v>0.69471756181017419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15.912929000000002</v>
      </c>
      <c r="I8" s="21">
        <v>17.634856999999997</v>
      </c>
      <c r="J8" s="21">
        <f t="shared" ref="J8:J14" si="0">SUM(K8,L8,M8)</f>
        <v>8.7144721889222705</v>
      </c>
      <c r="K8" s="21">
        <v>8.2368629189222702</v>
      </c>
      <c r="L8" s="21">
        <v>1.7709152500000001</v>
      </c>
      <c r="M8" s="21">
        <v>-1.29330598</v>
      </c>
      <c r="N8" s="22">
        <f t="shared" ref="N8:N15" si="1">IFERROR(K8/I8,0)</f>
        <v>0.46707852062096517</v>
      </c>
      <c r="O8" s="22">
        <f t="shared" ref="O8:O15" si="2">IFERROR(SUM(K8,L8)/I8,0)</f>
        <v>0.56749981975596808</v>
      </c>
      <c r="P8" s="23">
        <f t="shared" ref="P8:P15" si="3">IFERROR(SUM(K8,L8,M8)/I8,0)</f>
        <v>0.49416177227421082</v>
      </c>
      <c r="Q8" s="70">
        <v>8</v>
      </c>
      <c r="R8" s="21">
        <v>8</v>
      </c>
      <c r="S8" s="23">
        <f>IFERROR(R8/Q8,0)</f>
        <v>1</v>
      </c>
    </row>
    <row r="9" spans="1:19" ht="38.25" x14ac:dyDescent="0.25">
      <c r="A9" s="17"/>
      <c r="B9" s="19">
        <v>5001537</v>
      </c>
      <c r="C9" s="19" t="s">
        <v>1043</v>
      </c>
      <c r="D9" s="68">
        <v>3000618</v>
      </c>
      <c r="E9" s="19" t="s">
        <v>1040</v>
      </c>
      <c r="F9" s="69">
        <v>309</v>
      </c>
      <c r="G9" s="19" t="s">
        <v>1049</v>
      </c>
      <c r="H9" s="20">
        <v>4.2382680000000006</v>
      </c>
      <c r="I9" s="21">
        <v>9.0707059999999995</v>
      </c>
      <c r="J9" s="21">
        <f t="shared" si="0"/>
        <v>2.7338854839385167</v>
      </c>
      <c r="K9" s="21">
        <v>1.1600027039385168</v>
      </c>
      <c r="L9" s="21">
        <v>0.97270392999999977</v>
      </c>
      <c r="M9" s="21">
        <v>0.60117885000000004</v>
      </c>
      <c r="N9" s="22">
        <f t="shared" si="1"/>
        <v>0.12788450027357484</v>
      </c>
      <c r="O9" s="22">
        <f t="shared" si="2"/>
        <v>0.23512024686264957</v>
      </c>
      <c r="P9" s="23">
        <f t="shared" si="3"/>
        <v>0.30139721030959626</v>
      </c>
      <c r="Q9" s="70">
        <v>71310</v>
      </c>
      <c r="R9" s="21">
        <v>108688</v>
      </c>
      <c r="S9" s="23">
        <f t="shared" ref="S9:S14" si="4">IFERROR(R9/Q9,0)</f>
        <v>1.5241621091011079</v>
      </c>
    </row>
    <row r="10" spans="1:19" ht="38.25" x14ac:dyDescent="0.25">
      <c r="A10" s="17"/>
      <c r="B10" s="19">
        <v>5001539</v>
      </c>
      <c r="C10" s="19" t="s">
        <v>1044</v>
      </c>
      <c r="D10" s="68">
        <v>3000618</v>
      </c>
      <c r="E10" s="19" t="s">
        <v>1040</v>
      </c>
      <c r="F10" s="69">
        <v>309</v>
      </c>
      <c r="G10" s="19" t="s">
        <v>1049</v>
      </c>
      <c r="H10" s="20">
        <v>0.66397600000000001</v>
      </c>
      <c r="I10" s="21">
        <v>0.66397600000000001</v>
      </c>
      <c r="J10" s="21">
        <f t="shared" si="0"/>
        <v>0.10970118885721683</v>
      </c>
      <c r="K10" s="21">
        <v>6.4693668857216835E-2</v>
      </c>
      <c r="L10" s="21">
        <v>2.89865E-3</v>
      </c>
      <c r="M10" s="21">
        <v>4.210887E-2</v>
      </c>
      <c r="N10" s="22">
        <f t="shared" si="1"/>
        <v>9.743374588421394E-2</v>
      </c>
      <c r="O10" s="22">
        <f t="shared" si="2"/>
        <v>0.10179934042377561</v>
      </c>
      <c r="P10" s="23">
        <f t="shared" si="3"/>
        <v>0.1652186055779378</v>
      </c>
      <c r="Q10" s="70">
        <v>4020</v>
      </c>
      <c r="R10" s="21">
        <v>4020</v>
      </c>
      <c r="S10" s="23">
        <f t="shared" si="4"/>
        <v>1</v>
      </c>
    </row>
    <row r="11" spans="1:19" ht="38.25" x14ac:dyDescent="0.25">
      <c r="A11" s="17"/>
      <c r="B11" s="19">
        <v>5004443</v>
      </c>
      <c r="C11" s="19" t="s">
        <v>1045</v>
      </c>
      <c r="D11" s="68">
        <v>3000661</v>
      </c>
      <c r="E11" s="19" t="s">
        <v>1041</v>
      </c>
      <c r="F11" s="69">
        <v>36</v>
      </c>
      <c r="G11" s="19" t="s">
        <v>533</v>
      </c>
      <c r="H11" s="20">
        <v>5.7011459999999996</v>
      </c>
      <c r="I11" s="21">
        <v>8.9761459999999982</v>
      </c>
      <c r="J11" s="21">
        <f t="shared" si="0"/>
        <v>4.8131457455668691</v>
      </c>
      <c r="K11" s="21">
        <v>1.9460265855668695</v>
      </c>
      <c r="L11" s="21">
        <v>2.3702436899999997</v>
      </c>
      <c r="M11" s="21">
        <v>0.49687547000000004</v>
      </c>
      <c r="N11" s="22">
        <f t="shared" si="1"/>
        <v>0.21679979197830226</v>
      </c>
      <c r="O11" s="22">
        <f t="shared" si="2"/>
        <v>0.48086007909930051</v>
      </c>
      <c r="P11" s="23">
        <f t="shared" si="3"/>
        <v>0.53621518027523951</v>
      </c>
      <c r="Q11" s="70">
        <v>985</v>
      </c>
      <c r="R11" s="21">
        <v>980</v>
      </c>
      <c r="S11" s="23">
        <f t="shared" si="4"/>
        <v>0.99492385786802029</v>
      </c>
    </row>
    <row r="12" spans="1:19" ht="25.5" x14ac:dyDescent="0.25">
      <c r="A12" s="17"/>
      <c r="B12" s="19">
        <v>5004446</v>
      </c>
      <c r="C12" s="19" t="s">
        <v>1046</v>
      </c>
      <c r="D12" s="68">
        <v>3000694</v>
      </c>
      <c r="E12" s="19" t="s">
        <v>1042</v>
      </c>
      <c r="F12" s="69">
        <v>497</v>
      </c>
      <c r="G12" s="19" t="s">
        <v>1050</v>
      </c>
      <c r="H12" s="20">
        <v>8.85</v>
      </c>
      <c r="I12" s="21">
        <v>10.817471999999999</v>
      </c>
      <c r="J12" s="21">
        <f t="shared" si="0"/>
        <v>5.2036017504031751</v>
      </c>
      <c r="K12" s="21">
        <v>3.2609622604031756</v>
      </c>
      <c r="L12" s="21">
        <v>1.2230695900000002</v>
      </c>
      <c r="M12" s="21">
        <v>0.7195699000000001</v>
      </c>
      <c r="N12" s="22">
        <f t="shared" si="1"/>
        <v>0.30145326564313513</v>
      </c>
      <c r="O12" s="22">
        <f t="shared" si="2"/>
        <v>0.41451753703667327</v>
      </c>
      <c r="P12" s="23">
        <f t="shared" si="3"/>
        <v>0.48103676629837133</v>
      </c>
      <c r="Q12" s="70">
        <v>500</v>
      </c>
      <c r="R12" s="21">
        <v>488</v>
      </c>
      <c r="S12" s="23">
        <f t="shared" si="4"/>
        <v>0.97599999999999998</v>
      </c>
    </row>
    <row r="13" spans="1:19" ht="25.5" x14ac:dyDescent="0.25">
      <c r="A13" s="17"/>
      <c r="B13" s="19">
        <v>5004447</v>
      </c>
      <c r="C13" s="19" t="s">
        <v>1047</v>
      </c>
      <c r="D13" s="68">
        <v>3000694</v>
      </c>
      <c r="E13" s="19" t="s">
        <v>1042</v>
      </c>
      <c r="F13" s="69">
        <v>497</v>
      </c>
      <c r="G13" s="19" t="s">
        <v>1050</v>
      </c>
      <c r="H13" s="20">
        <v>28.8</v>
      </c>
      <c r="I13" s="21">
        <v>27.811700000000005</v>
      </c>
      <c r="J13" s="21">
        <f t="shared" si="0"/>
        <v>22.700372767653402</v>
      </c>
      <c r="K13" s="21">
        <v>16.816255067653401</v>
      </c>
      <c r="L13" s="21">
        <v>2.9224774400000002</v>
      </c>
      <c r="M13" s="21">
        <v>2.9616402599999998</v>
      </c>
      <c r="N13" s="22">
        <f t="shared" si="1"/>
        <v>0.60464678777828751</v>
      </c>
      <c r="O13" s="22">
        <f t="shared" si="2"/>
        <v>0.70972765086828205</v>
      </c>
      <c r="P13" s="23">
        <f t="shared" si="3"/>
        <v>0.81621665585539172</v>
      </c>
      <c r="Q13" s="70">
        <v>500</v>
      </c>
      <c r="R13" s="21">
        <v>465</v>
      </c>
      <c r="S13" s="23">
        <f t="shared" si="4"/>
        <v>0.93</v>
      </c>
    </row>
    <row r="14" spans="1:19" ht="25.5" x14ac:dyDescent="0.25">
      <c r="A14" s="17"/>
      <c r="B14" s="19">
        <v>5004448</v>
      </c>
      <c r="C14" s="19" t="s">
        <v>1048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66.841546000000008</v>
      </c>
      <c r="I14" s="21">
        <v>68.986894999999976</v>
      </c>
      <c r="J14" s="21">
        <f t="shared" si="0"/>
        <v>55.737578218019507</v>
      </c>
      <c r="K14" s="21">
        <v>55.371517438019509</v>
      </c>
      <c r="L14" s="21">
        <v>-0.75957135999999958</v>
      </c>
      <c r="M14" s="21">
        <v>1.1256321399999998</v>
      </c>
      <c r="N14" s="22">
        <f t="shared" si="1"/>
        <v>0.80263820306769174</v>
      </c>
      <c r="O14" s="22">
        <f t="shared" si="2"/>
        <v>0.79162783131520165</v>
      </c>
      <c r="P14" s="23">
        <f t="shared" si="3"/>
        <v>0.80794443956376827</v>
      </c>
      <c r="Q14" s="70">
        <v>18</v>
      </c>
      <c r="R14" s="21">
        <v>18</v>
      </c>
      <c r="S14" s="23">
        <f t="shared" si="4"/>
        <v>1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M15" ca="1" si="5">OFFSET(I15,-MATCH("PROYECTOS",$A$8:$A$15,0)-1,0)-(OFFSET(I15,-MATCH("PROYECTOS",$A$8:$A$15,0),0))</f>
        <v>0</v>
      </c>
      <c r="J15" s="44">
        <f t="shared" ca="1" si="5"/>
        <v>0</v>
      </c>
      <c r="K15" s="44">
        <f t="shared" ca="1" si="5"/>
        <v>0</v>
      </c>
      <c r="L15" s="44">
        <f t="shared" ca="1" si="5"/>
        <v>0</v>
      </c>
      <c r="M15" s="44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M4" sqref="M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ht="15.75" thickBot="1" x14ac:dyDescent="0.3">
      <c r="A6" s="10" t="s">
        <v>248</v>
      </c>
      <c r="B6" s="11"/>
      <c r="C6" s="12"/>
      <c r="D6" s="13">
        <v>2199.1120099999985</v>
      </c>
      <c r="E6" s="14">
        <v>2673.3625299999994</v>
      </c>
      <c r="F6" s="14">
        <v>1331.6264757143547</v>
      </c>
      <c r="G6" s="14">
        <v>1009.4584216743547</v>
      </c>
      <c r="H6" s="14">
        <v>161.81550788000001</v>
      </c>
      <c r="I6" s="14">
        <v>160.35254615999997</v>
      </c>
      <c r="J6" s="15">
        <v>0.37759877695089672</v>
      </c>
      <c r="K6" s="15">
        <v>0.43812760761420372</v>
      </c>
      <c r="L6" s="16">
        <v>0.49810920171547213</v>
      </c>
      <c r="M6" s="4"/>
    </row>
    <row r="7" spans="1:13" x14ac:dyDescent="0.25">
      <c r="A7" s="34" t="s">
        <v>99</v>
      </c>
      <c r="B7" s="57"/>
      <c r="C7" s="36"/>
      <c r="D7" s="13">
        <f ca="1">SUM(D8:OFFSET(D6,MATCH("GOBIERNOS REGIONALES",$A$8:$A$54,0),0))</f>
        <v>2194.6120100000003</v>
      </c>
      <c r="E7" s="13">
        <f ca="1">SUM(E8:OFFSET(E6,MATCH("GOBIERNOS REGIONALES",$A$8:$A$54,0),0))</f>
        <v>2673.1125300000003</v>
      </c>
      <c r="F7" s="13">
        <f ca="1">SUM(F8:OFFSET(F6,MATCH("GOBIERNOS REGIONALES",$A$8:$A$54,0),0))</f>
        <v>1331.5348717140978</v>
      </c>
      <c r="G7" s="13">
        <f ca="1">SUM(G8:OFFSET(G6,MATCH("GOBIERNOS REGIONALES",$A$8:$A$54,0),0))</f>
        <v>1009.3856291740972</v>
      </c>
      <c r="H7" s="13">
        <f ca="1">SUM(H8:OFFSET(H6,MATCH("GOBIERNOS REGIONALES",$A$8:$A$54,0),0))</f>
        <v>161.80248988000002</v>
      </c>
      <c r="I7" s="13">
        <f ca="1">SUM(I8:OFFSET(I6,MATCH("GOBIERNOS REGIONALES",$A$8:$A$54,0),0))</f>
        <v>160.34675265999999</v>
      </c>
      <c r="J7" s="39">
        <f ca="1">IFERROR(G7/E7,0)</f>
        <v>0.37760686011003697</v>
      </c>
      <c r="K7" s="39">
        <f ca="1">IFERROR(SUM(G7,H7)/E7,0)</f>
        <v>0.43813648168941732</v>
      </c>
      <c r="L7" s="40">
        <f ca="1">IFERROR(SUM(G7,H7,I7)/E7,0)</f>
        <v>0.49812151818168948</v>
      </c>
      <c r="M7" s="4"/>
    </row>
    <row r="8" spans="1:13" ht="25.5" x14ac:dyDescent="0.25">
      <c r="A8" s="17"/>
      <c r="B8" s="18">
        <v>510</v>
      </c>
      <c r="C8" s="19" t="s">
        <v>161</v>
      </c>
      <c r="D8" s="20">
        <v>243.65247699999998</v>
      </c>
      <c r="E8" s="21">
        <v>246.01798599999995</v>
      </c>
      <c r="F8" s="21">
        <f t="shared" ref="F8:F54" si="0">SUM(G8,H8,I8)</f>
        <v>154.51656810849337</v>
      </c>
      <c r="G8" s="21">
        <v>117.22574901849339</v>
      </c>
      <c r="H8" s="21">
        <v>19.181737129999998</v>
      </c>
      <c r="I8" s="21">
        <v>18.109081959999997</v>
      </c>
      <c r="J8" s="22">
        <f t="shared" ref="J8:J54" si="1">IFERROR(G8/E8,0)</f>
        <v>0.47649259684002704</v>
      </c>
      <c r="K8" s="22">
        <f t="shared" ref="K8:K54" si="2">IFERROR(SUM(G8,H8)/E8,0)</f>
        <v>0.55446143741902432</v>
      </c>
      <c r="L8" s="23">
        <f t="shared" ref="L8:L54" si="3">IFERROR(SUM(G8,H8,I8)/E8,0)</f>
        <v>0.62807020990934137</v>
      </c>
      <c r="M8" s="4"/>
    </row>
    <row r="9" spans="1:13" ht="25.5" x14ac:dyDescent="0.25">
      <c r="A9" s="17"/>
      <c r="B9" s="18">
        <v>511</v>
      </c>
      <c r="C9" s="19" t="s">
        <v>162</v>
      </c>
      <c r="D9" s="20">
        <v>99.257817999999986</v>
      </c>
      <c r="E9" s="21">
        <v>126.47828800000002</v>
      </c>
      <c r="F9" s="21">
        <f t="shared" si="0"/>
        <v>61.755767242177328</v>
      </c>
      <c r="G9" s="21">
        <v>48.346582702177329</v>
      </c>
      <c r="H9" s="21">
        <v>6.7714366100000003</v>
      </c>
      <c r="I9" s="21">
        <v>6.6377479299999997</v>
      </c>
      <c r="J9" s="22">
        <f t="shared" si="1"/>
        <v>0.38225203287205567</v>
      </c>
      <c r="K9" s="22">
        <f t="shared" si="2"/>
        <v>0.43579036515877984</v>
      </c>
      <c r="L9" s="23">
        <f t="shared" si="3"/>
        <v>0.48827168851445329</v>
      </c>
      <c r="M9" s="4"/>
    </row>
    <row r="10" spans="1:13" x14ac:dyDescent="0.25">
      <c r="A10" s="17"/>
      <c r="B10" s="18">
        <v>512</v>
      </c>
      <c r="C10" s="19" t="s">
        <v>163</v>
      </c>
      <c r="D10" s="20">
        <v>89.02987899999998</v>
      </c>
      <c r="E10" s="21">
        <v>92.241984000000002</v>
      </c>
      <c r="F10" s="21">
        <f t="shared" si="0"/>
        <v>59.586018465761455</v>
      </c>
      <c r="G10" s="21">
        <v>47.167407875761455</v>
      </c>
      <c r="H10" s="21">
        <v>6.1244356700000004</v>
      </c>
      <c r="I10" s="21">
        <v>6.2941749200000006</v>
      </c>
      <c r="J10" s="22">
        <f t="shared" si="1"/>
        <v>0.51134424727639693</v>
      </c>
      <c r="K10" s="22">
        <f t="shared" si="2"/>
        <v>0.57773956320975761</v>
      </c>
      <c r="L10" s="23">
        <f t="shared" si="3"/>
        <v>0.64597503091175335</v>
      </c>
      <c r="M10" s="4"/>
    </row>
    <row r="11" spans="1:13" x14ac:dyDescent="0.25">
      <c r="A11" s="17"/>
      <c r="B11" s="18">
        <v>513</v>
      </c>
      <c r="C11" s="19" t="s">
        <v>164</v>
      </c>
      <c r="D11" s="20">
        <v>112.85907299999998</v>
      </c>
      <c r="E11" s="21">
        <v>114.30543099999998</v>
      </c>
      <c r="F11" s="21">
        <f t="shared" si="0"/>
        <v>64.551566759526139</v>
      </c>
      <c r="G11" s="21">
        <v>50.201348349526143</v>
      </c>
      <c r="H11" s="21">
        <v>7.1402737099999998</v>
      </c>
      <c r="I11" s="21">
        <v>7.2099446999999994</v>
      </c>
      <c r="J11" s="22">
        <f t="shared" si="1"/>
        <v>0.43918602913562477</v>
      </c>
      <c r="K11" s="22">
        <f t="shared" si="2"/>
        <v>0.50165264727907943</v>
      </c>
      <c r="L11" s="23">
        <f t="shared" si="3"/>
        <v>0.56472878143057037</v>
      </c>
      <c r="M11" s="4"/>
    </row>
    <row r="12" spans="1:13" x14ac:dyDescent="0.25">
      <c r="A12" s="17"/>
      <c r="B12" s="18">
        <v>514</v>
      </c>
      <c r="C12" s="19" t="s">
        <v>165</v>
      </c>
      <c r="D12" s="20">
        <v>110.77591299999996</v>
      </c>
      <c r="E12" s="21">
        <v>122.19621899999999</v>
      </c>
      <c r="F12" s="21">
        <f t="shared" si="0"/>
        <v>65.67205588715386</v>
      </c>
      <c r="G12" s="21">
        <v>49.460053567153864</v>
      </c>
      <c r="H12" s="21">
        <v>7.7567287800000013</v>
      </c>
      <c r="I12" s="21">
        <v>8.4552735399999985</v>
      </c>
      <c r="J12" s="22">
        <f t="shared" si="1"/>
        <v>0.40475927955801866</v>
      </c>
      <c r="K12" s="22">
        <f t="shared" si="2"/>
        <v>0.46823692922244897</v>
      </c>
      <c r="L12" s="23">
        <f t="shared" si="3"/>
        <v>0.53743116132876312</v>
      </c>
      <c r="M12" s="4"/>
    </row>
    <row r="13" spans="1:13" ht="25.5" x14ac:dyDescent="0.25">
      <c r="A13" s="17"/>
      <c r="B13" s="18">
        <v>515</v>
      </c>
      <c r="C13" s="19" t="s">
        <v>166</v>
      </c>
      <c r="D13" s="20">
        <v>86.65152999999998</v>
      </c>
      <c r="E13" s="21">
        <v>121.84736199999998</v>
      </c>
      <c r="F13" s="21">
        <f t="shared" si="0"/>
        <v>75.168244867093762</v>
      </c>
      <c r="G13" s="21">
        <v>53.745823667093759</v>
      </c>
      <c r="H13" s="21">
        <v>8.9264548899999987</v>
      </c>
      <c r="I13" s="21">
        <v>12.49596631</v>
      </c>
      <c r="J13" s="22">
        <f t="shared" si="1"/>
        <v>0.44109140144612874</v>
      </c>
      <c r="K13" s="22">
        <f t="shared" si="2"/>
        <v>0.51435072149607786</v>
      </c>
      <c r="L13" s="23">
        <f t="shared" si="3"/>
        <v>0.61690498368847557</v>
      </c>
      <c r="M13" s="4"/>
    </row>
    <row r="14" spans="1:13" ht="25.5" x14ac:dyDescent="0.25">
      <c r="A14" s="17"/>
      <c r="B14" s="18">
        <v>516</v>
      </c>
      <c r="C14" s="19" t="s">
        <v>167</v>
      </c>
      <c r="D14" s="20">
        <v>48.662029000000004</v>
      </c>
      <c r="E14" s="21">
        <v>101.60272800000003</v>
      </c>
      <c r="F14" s="21">
        <f t="shared" si="0"/>
        <v>35.123896744798678</v>
      </c>
      <c r="G14" s="21">
        <v>28.850978024798678</v>
      </c>
      <c r="H14" s="21">
        <v>2.7187737500000004</v>
      </c>
      <c r="I14" s="21">
        <v>3.5541449700000003</v>
      </c>
      <c r="J14" s="22">
        <f t="shared" si="1"/>
        <v>0.28395869473897067</v>
      </c>
      <c r="K14" s="22">
        <f t="shared" si="2"/>
        <v>0.31071756040643583</v>
      </c>
      <c r="L14" s="23">
        <f t="shared" si="3"/>
        <v>0.34569836298882317</v>
      </c>
      <c r="M14" s="4"/>
    </row>
    <row r="15" spans="1:13" ht="25.5" x14ac:dyDescent="0.25">
      <c r="A15" s="17"/>
      <c r="B15" s="18">
        <v>517</v>
      </c>
      <c r="C15" s="19" t="s">
        <v>168</v>
      </c>
      <c r="D15" s="20">
        <v>58.440655999999983</v>
      </c>
      <c r="E15" s="21">
        <v>83.279971999999972</v>
      </c>
      <c r="F15" s="21">
        <f t="shared" si="0"/>
        <v>38.86031412867279</v>
      </c>
      <c r="G15" s="21">
        <v>29.076041348672788</v>
      </c>
      <c r="H15" s="21">
        <v>5.0816681200000007</v>
      </c>
      <c r="I15" s="21">
        <v>4.7026046599999995</v>
      </c>
      <c r="J15" s="22">
        <f t="shared" si="1"/>
        <v>0.34913606057255636</v>
      </c>
      <c r="K15" s="22">
        <f t="shared" si="2"/>
        <v>0.41015515073267317</v>
      </c>
      <c r="L15" s="23">
        <f t="shared" si="3"/>
        <v>0.46662256477070868</v>
      </c>
      <c r="M15" s="4"/>
    </row>
    <row r="16" spans="1:13" ht="25.5" x14ac:dyDescent="0.25">
      <c r="A16" s="17"/>
      <c r="B16" s="18">
        <v>518</v>
      </c>
      <c r="C16" s="19" t="s">
        <v>169</v>
      </c>
      <c r="D16" s="20">
        <v>71.4208</v>
      </c>
      <c r="E16" s="21">
        <v>73.762382000000002</v>
      </c>
      <c r="F16" s="21">
        <f t="shared" si="0"/>
        <v>41.863896208130001</v>
      </c>
      <c r="G16" s="21">
        <v>33.024419378130005</v>
      </c>
      <c r="H16" s="21">
        <v>4.731104460000001</v>
      </c>
      <c r="I16" s="21">
        <v>4.1083723700000006</v>
      </c>
      <c r="J16" s="22">
        <f t="shared" si="1"/>
        <v>0.44771357001635337</v>
      </c>
      <c r="K16" s="22">
        <f t="shared" si="2"/>
        <v>0.51185337043657297</v>
      </c>
      <c r="L16" s="23">
        <f t="shared" si="3"/>
        <v>0.56755076331632026</v>
      </c>
      <c r="M16" s="4"/>
    </row>
    <row r="17" spans="1:13" ht="25.5" x14ac:dyDescent="0.25">
      <c r="A17" s="17"/>
      <c r="B17" s="18">
        <v>519</v>
      </c>
      <c r="C17" s="19" t="s">
        <v>170</v>
      </c>
      <c r="D17" s="20">
        <v>55.887765999999992</v>
      </c>
      <c r="E17" s="21">
        <v>60.885238000000008</v>
      </c>
      <c r="F17" s="21">
        <f t="shared" si="0"/>
        <v>37.535163689876015</v>
      </c>
      <c r="G17" s="21">
        <v>29.265446919876013</v>
      </c>
      <c r="H17" s="21">
        <v>4.1453910800000004</v>
      </c>
      <c r="I17" s="21">
        <v>4.12432569</v>
      </c>
      <c r="J17" s="22">
        <f t="shared" si="1"/>
        <v>0.48066572261532442</v>
      </c>
      <c r="K17" s="22">
        <f t="shared" si="2"/>
        <v>0.54875104536630059</v>
      </c>
      <c r="L17" s="23">
        <f t="shared" si="3"/>
        <v>0.61649038293774938</v>
      </c>
      <c r="M17" s="4"/>
    </row>
    <row r="18" spans="1:13" x14ac:dyDescent="0.25">
      <c r="A18" s="17"/>
      <c r="B18" s="18">
        <v>520</v>
      </c>
      <c r="C18" s="19" t="s">
        <v>171</v>
      </c>
      <c r="D18" s="20">
        <v>120.74197599999998</v>
      </c>
      <c r="E18" s="21">
        <v>133.98311900000002</v>
      </c>
      <c r="F18" s="21">
        <f t="shared" si="0"/>
        <v>60.102978950078722</v>
      </c>
      <c r="G18" s="21">
        <v>45.849002160078726</v>
      </c>
      <c r="H18" s="21">
        <v>6.8108698599999995</v>
      </c>
      <c r="I18" s="21">
        <v>7.4431069300000026</v>
      </c>
      <c r="J18" s="22">
        <f t="shared" si="1"/>
        <v>0.34219984205680959</v>
      </c>
      <c r="K18" s="22">
        <f t="shared" si="2"/>
        <v>0.39303363299132271</v>
      </c>
      <c r="L18" s="23">
        <f t="shared" si="3"/>
        <v>0.44858620547621908</v>
      </c>
      <c r="M18" s="4"/>
    </row>
    <row r="19" spans="1:13" x14ac:dyDescent="0.25">
      <c r="A19" s="17"/>
      <c r="B19" s="18">
        <v>521</v>
      </c>
      <c r="C19" s="19" t="s">
        <v>172</v>
      </c>
      <c r="D19" s="20">
        <v>68.793936000000002</v>
      </c>
      <c r="E19" s="21">
        <v>86.876034000000018</v>
      </c>
      <c r="F19" s="21">
        <f t="shared" si="0"/>
        <v>58.804175597519446</v>
      </c>
      <c r="G19" s="21">
        <v>44.50391797751945</v>
      </c>
      <c r="H19" s="21">
        <v>7.1103886800000007</v>
      </c>
      <c r="I19" s="21">
        <v>7.1898689399999984</v>
      </c>
      <c r="J19" s="22">
        <f t="shared" si="1"/>
        <v>0.51226921773983647</v>
      </c>
      <c r="K19" s="22">
        <f t="shared" si="2"/>
        <v>0.59411444423809034</v>
      </c>
      <c r="L19" s="23">
        <f t="shared" si="3"/>
        <v>0.67687454053806639</v>
      </c>
      <c r="M19" s="4"/>
    </row>
    <row r="20" spans="1:13" x14ac:dyDescent="0.25">
      <c r="A20" s="17"/>
      <c r="B20" s="18">
        <v>522</v>
      </c>
      <c r="C20" s="19" t="s">
        <v>173</v>
      </c>
      <c r="D20" s="20">
        <v>43.040734999999991</v>
      </c>
      <c r="E20" s="21">
        <v>45.514108999999998</v>
      </c>
      <c r="F20" s="21">
        <f t="shared" si="0"/>
        <v>26.620271258049392</v>
      </c>
      <c r="G20" s="21">
        <v>20.600853588049389</v>
      </c>
      <c r="H20" s="21">
        <v>2.8944594700000006</v>
      </c>
      <c r="I20" s="21">
        <v>3.1249582</v>
      </c>
      <c r="J20" s="22">
        <f t="shared" si="1"/>
        <v>0.45262565917855035</v>
      </c>
      <c r="K20" s="22">
        <f t="shared" si="2"/>
        <v>0.51622043305405341</v>
      </c>
      <c r="L20" s="23">
        <f t="shared" si="3"/>
        <v>0.58487954269409936</v>
      </c>
      <c r="M20" s="4"/>
    </row>
    <row r="21" spans="1:13" ht="25.5" x14ac:dyDescent="0.25">
      <c r="A21" s="17"/>
      <c r="B21" s="18">
        <v>523</v>
      </c>
      <c r="C21" s="19" t="s">
        <v>174</v>
      </c>
      <c r="D21" s="20">
        <v>88.071166000000005</v>
      </c>
      <c r="E21" s="21">
        <v>105.31110200000002</v>
      </c>
      <c r="F21" s="21">
        <f t="shared" si="0"/>
        <v>49.868210722998292</v>
      </c>
      <c r="G21" s="21">
        <v>35.835926502998291</v>
      </c>
      <c r="H21" s="21">
        <v>6.3555364700000005</v>
      </c>
      <c r="I21" s="21">
        <v>7.676747749999997</v>
      </c>
      <c r="J21" s="22">
        <f t="shared" si="1"/>
        <v>0.34028631191228331</v>
      </c>
      <c r="K21" s="22">
        <f t="shared" si="2"/>
        <v>0.40063642077355044</v>
      </c>
      <c r="L21" s="23">
        <f t="shared" si="3"/>
        <v>0.47353232257505273</v>
      </c>
      <c r="M21" s="4"/>
    </row>
    <row r="22" spans="1:13" ht="25.5" x14ac:dyDescent="0.25">
      <c r="A22" s="17"/>
      <c r="B22" s="18">
        <v>524</v>
      </c>
      <c r="C22" s="19" t="s">
        <v>175</v>
      </c>
      <c r="D22" s="20">
        <v>116.928624</v>
      </c>
      <c r="E22" s="21">
        <v>131.04504599999999</v>
      </c>
      <c r="F22" s="21">
        <f t="shared" si="0"/>
        <v>68.83920005196191</v>
      </c>
      <c r="G22" s="21">
        <v>52.822970951961906</v>
      </c>
      <c r="H22" s="21">
        <v>8.5788546200000013</v>
      </c>
      <c r="I22" s="21">
        <v>7.437374479999999</v>
      </c>
      <c r="J22" s="22">
        <f t="shared" si="1"/>
        <v>0.40309017825795501</v>
      </c>
      <c r="K22" s="22">
        <f t="shared" si="2"/>
        <v>0.46855510716492033</v>
      </c>
      <c r="L22" s="23">
        <f t="shared" si="3"/>
        <v>0.52530944246424938</v>
      </c>
      <c r="M22" s="4"/>
    </row>
    <row r="23" spans="1:13" ht="25.5" x14ac:dyDescent="0.25">
      <c r="A23" s="17"/>
      <c r="B23" s="18">
        <v>525</v>
      </c>
      <c r="C23" s="19" t="s">
        <v>176</v>
      </c>
      <c r="D23" s="20">
        <v>45.529508999999997</v>
      </c>
      <c r="E23" s="21">
        <v>49.661628</v>
      </c>
      <c r="F23" s="21">
        <f t="shared" si="0"/>
        <v>34.737090721757262</v>
      </c>
      <c r="G23" s="21">
        <v>27.636291831757262</v>
      </c>
      <c r="H23" s="21">
        <v>2.96528072</v>
      </c>
      <c r="I23" s="21">
        <v>4.1355181700000001</v>
      </c>
      <c r="J23" s="22">
        <f t="shared" si="1"/>
        <v>0.55649186192118516</v>
      </c>
      <c r="K23" s="22">
        <f t="shared" si="2"/>
        <v>0.61620155810754451</v>
      </c>
      <c r="L23" s="23">
        <f t="shared" si="3"/>
        <v>0.69947547272830568</v>
      </c>
      <c r="M23" s="4"/>
    </row>
    <row r="24" spans="1:13" ht="25.5" x14ac:dyDescent="0.25">
      <c r="A24" s="17"/>
      <c r="B24" s="18">
        <v>526</v>
      </c>
      <c r="C24" s="19" t="s">
        <v>177</v>
      </c>
      <c r="D24" s="20">
        <v>44.423856999999998</v>
      </c>
      <c r="E24" s="21">
        <v>46.625322999999995</v>
      </c>
      <c r="F24" s="21">
        <f t="shared" si="0"/>
        <v>17.407217835226973</v>
      </c>
      <c r="G24" s="21">
        <v>13.616924595226976</v>
      </c>
      <c r="H24" s="21">
        <v>1.7774009400000002</v>
      </c>
      <c r="I24" s="21">
        <v>2.012892299999999</v>
      </c>
      <c r="J24" s="22">
        <f t="shared" si="1"/>
        <v>0.29204997883289685</v>
      </c>
      <c r="K24" s="22">
        <f t="shared" si="2"/>
        <v>0.33017091453129405</v>
      </c>
      <c r="L24" s="23">
        <f t="shared" si="3"/>
        <v>0.37334256826975709</v>
      </c>
      <c r="M24" s="4"/>
    </row>
    <row r="25" spans="1:13" ht="25.5" x14ac:dyDescent="0.25">
      <c r="A25" s="17"/>
      <c r="B25" s="18">
        <v>527</v>
      </c>
      <c r="C25" s="19" t="s">
        <v>178</v>
      </c>
      <c r="D25" s="20">
        <v>41.11613599999999</v>
      </c>
      <c r="E25" s="21">
        <v>66.473854999999986</v>
      </c>
      <c r="F25" s="21">
        <f t="shared" si="0"/>
        <v>27.459772253965792</v>
      </c>
      <c r="G25" s="21">
        <v>19.508280483965791</v>
      </c>
      <c r="H25" s="21">
        <v>4.0202180999999992</v>
      </c>
      <c r="I25" s="21">
        <v>3.9312736699999999</v>
      </c>
      <c r="J25" s="22">
        <f t="shared" si="1"/>
        <v>0.29347298248259851</v>
      </c>
      <c r="K25" s="22">
        <f t="shared" si="2"/>
        <v>0.35395116747728556</v>
      </c>
      <c r="L25" s="23">
        <f t="shared" si="3"/>
        <v>0.41309131618687978</v>
      </c>
      <c r="M25" s="4"/>
    </row>
    <row r="26" spans="1:13" ht="25.5" x14ac:dyDescent="0.25">
      <c r="A26" s="17"/>
      <c r="B26" s="18">
        <v>528</v>
      </c>
      <c r="C26" s="19" t="s">
        <v>179</v>
      </c>
      <c r="D26" s="20">
        <v>68.714286000000001</v>
      </c>
      <c r="E26" s="21">
        <v>69.143761000000026</v>
      </c>
      <c r="F26" s="21">
        <f t="shared" si="0"/>
        <v>32.071456974299636</v>
      </c>
      <c r="G26" s="21">
        <v>23.145999054299637</v>
      </c>
      <c r="H26" s="21">
        <v>4.3107744100000005</v>
      </c>
      <c r="I26" s="21">
        <v>4.614683509999999</v>
      </c>
      <c r="J26" s="22">
        <f t="shared" si="1"/>
        <v>0.33475180868885085</v>
      </c>
      <c r="K26" s="22">
        <f t="shared" si="2"/>
        <v>0.3970969045826076</v>
      </c>
      <c r="L26" s="23">
        <f t="shared" si="3"/>
        <v>0.46383732256478821</v>
      </c>
      <c r="M26" s="4"/>
    </row>
    <row r="27" spans="1:13" x14ac:dyDescent="0.25">
      <c r="A27" s="17"/>
      <c r="B27" s="18">
        <v>529</v>
      </c>
      <c r="C27" s="19" t="s">
        <v>180</v>
      </c>
      <c r="D27" s="20">
        <v>76.415937</v>
      </c>
      <c r="E27" s="21">
        <v>76.365087999999986</v>
      </c>
      <c r="F27" s="21">
        <f t="shared" si="0"/>
        <v>44.345703761076258</v>
      </c>
      <c r="G27" s="21">
        <v>32.614458401076263</v>
      </c>
      <c r="H27" s="21">
        <v>6.7313422599999999</v>
      </c>
      <c r="I27" s="21">
        <v>4.9999031</v>
      </c>
      <c r="J27" s="22">
        <f t="shared" si="1"/>
        <v>0.42708597940823784</v>
      </c>
      <c r="K27" s="22">
        <f t="shared" si="2"/>
        <v>0.51523283337375669</v>
      </c>
      <c r="L27" s="23">
        <f t="shared" si="3"/>
        <v>0.58070651029795539</v>
      </c>
      <c r="M27" s="4"/>
    </row>
    <row r="28" spans="1:13" ht="25.5" x14ac:dyDescent="0.25">
      <c r="A28" s="17"/>
      <c r="B28" s="18">
        <v>530</v>
      </c>
      <c r="C28" s="19" t="s">
        <v>181</v>
      </c>
      <c r="D28" s="20">
        <v>69.812943000000004</v>
      </c>
      <c r="E28" s="21">
        <v>84.699207999999999</v>
      </c>
      <c r="F28" s="21">
        <f t="shared" si="0"/>
        <v>35.430619004260876</v>
      </c>
      <c r="G28" s="21">
        <v>27.094800344260875</v>
      </c>
      <c r="H28" s="21">
        <v>5.2136810000000011</v>
      </c>
      <c r="I28" s="21">
        <v>3.1221376599999995</v>
      </c>
      <c r="J28" s="22">
        <f t="shared" si="1"/>
        <v>0.31989437663054504</v>
      </c>
      <c r="K28" s="22">
        <f t="shared" si="2"/>
        <v>0.38144962753678729</v>
      </c>
      <c r="L28" s="23">
        <f t="shared" si="3"/>
        <v>0.41831110161338081</v>
      </c>
      <c r="M28" s="4"/>
    </row>
    <row r="29" spans="1:13" ht="25.5" x14ac:dyDescent="0.25">
      <c r="A29" s="17"/>
      <c r="B29" s="18">
        <v>531</v>
      </c>
      <c r="C29" s="19" t="s">
        <v>182</v>
      </c>
      <c r="D29" s="20">
        <v>44.533156999999989</v>
      </c>
      <c r="E29" s="21">
        <v>48.478845999999997</v>
      </c>
      <c r="F29" s="21">
        <f t="shared" si="0"/>
        <v>27.574912636604065</v>
      </c>
      <c r="G29" s="21">
        <v>21.681922306604065</v>
      </c>
      <c r="H29" s="21">
        <v>2.9145814799999998</v>
      </c>
      <c r="I29" s="21">
        <v>2.9784088499999997</v>
      </c>
      <c r="J29" s="22">
        <f t="shared" si="1"/>
        <v>0.44724501706587788</v>
      </c>
      <c r="K29" s="22">
        <f t="shared" si="2"/>
        <v>0.50736570310696061</v>
      </c>
      <c r="L29" s="23">
        <f t="shared" si="3"/>
        <v>0.56880299165132908</v>
      </c>
      <c r="M29" s="4"/>
    </row>
    <row r="30" spans="1:13" ht="25.5" x14ac:dyDescent="0.25">
      <c r="A30" s="17"/>
      <c r="B30" s="18">
        <v>532</v>
      </c>
      <c r="C30" s="19" t="s">
        <v>183</v>
      </c>
      <c r="D30" s="20">
        <v>40.063999999999993</v>
      </c>
      <c r="E30" s="21">
        <v>69.190442000000019</v>
      </c>
      <c r="F30" s="21">
        <f t="shared" si="0"/>
        <v>22.537496536897446</v>
      </c>
      <c r="G30" s="21">
        <v>17.878275196897448</v>
      </c>
      <c r="H30" s="21">
        <v>2.3056254900000006</v>
      </c>
      <c r="I30" s="21">
        <v>2.3535958499999987</v>
      </c>
      <c r="J30" s="22">
        <f t="shared" si="1"/>
        <v>0.25839226748829619</v>
      </c>
      <c r="K30" s="22">
        <f t="shared" si="2"/>
        <v>0.29171515751984128</v>
      </c>
      <c r="L30" s="23">
        <f t="shared" si="3"/>
        <v>0.32573135660699265</v>
      </c>
      <c r="M30" s="4"/>
    </row>
    <row r="31" spans="1:13" x14ac:dyDescent="0.25">
      <c r="A31" s="17"/>
      <c r="B31" s="18">
        <v>533</v>
      </c>
      <c r="C31" s="19" t="s">
        <v>184</v>
      </c>
      <c r="D31" s="20">
        <v>47.117866000000014</v>
      </c>
      <c r="E31" s="21">
        <v>48.103629000000005</v>
      </c>
      <c r="F31" s="21">
        <f t="shared" si="0"/>
        <v>19.365975188343388</v>
      </c>
      <c r="G31" s="21">
        <v>13.215748948343389</v>
      </c>
      <c r="H31" s="21">
        <v>3.5482021200000005</v>
      </c>
      <c r="I31" s="21">
        <v>2.6020241199999998</v>
      </c>
      <c r="J31" s="22">
        <f t="shared" si="1"/>
        <v>0.27473496746666221</v>
      </c>
      <c r="K31" s="22">
        <f t="shared" si="2"/>
        <v>0.34849659821597634</v>
      </c>
      <c r="L31" s="23">
        <f t="shared" si="3"/>
        <v>0.40258865268446559</v>
      </c>
      <c r="M31" s="4"/>
    </row>
    <row r="32" spans="1:13" x14ac:dyDescent="0.25">
      <c r="A32" s="17"/>
      <c r="B32" s="18">
        <v>534</v>
      </c>
      <c r="C32" s="19" t="s">
        <v>185</v>
      </c>
      <c r="D32" s="20">
        <v>24.518182000000007</v>
      </c>
      <c r="E32" s="21">
        <v>35.487267999999993</v>
      </c>
      <c r="F32" s="21">
        <f t="shared" si="0"/>
        <v>15.963211571466692</v>
      </c>
      <c r="G32" s="21">
        <v>11.515044611466692</v>
      </c>
      <c r="H32" s="21">
        <v>1.8291919900000004</v>
      </c>
      <c r="I32" s="21">
        <v>2.61897497</v>
      </c>
      <c r="J32" s="22">
        <f t="shared" si="1"/>
        <v>0.32448382928397573</v>
      </c>
      <c r="K32" s="22">
        <f t="shared" si="2"/>
        <v>0.37602885072659564</v>
      </c>
      <c r="L32" s="23">
        <f t="shared" si="3"/>
        <v>0.44982926190504985</v>
      </c>
      <c r="M32" s="4"/>
    </row>
    <row r="33" spans="1:13" x14ac:dyDescent="0.25">
      <c r="A33" s="17"/>
      <c r="B33" s="18">
        <v>535</v>
      </c>
      <c r="C33" s="19" t="s">
        <v>186</v>
      </c>
      <c r="D33" s="20">
        <v>47.344181999999989</v>
      </c>
      <c r="E33" s="21">
        <v>53.688117999999996</v>
      </c>
      <c r="F33" s="21">
        <f t="shared" si="0"/>
        <v>29.999609626478016</v>
      </c>
      <c r="G33" s="21">
        <v>23.943743876478013</v>
      </c>
      <c r="H33" s="21">
        <v>3.0596552799999999</v>
      </c>
      <c r="I33" s="21">
        <v>2.9962104700000003</v>
      </c>
      <c r="J33" s="22">
        <f t="shared" si="1"/>
        <v>0.44597845423596361</v>
      </c>
      <c r="K33" s="22">
        <f t="shared" si="2"/>
        <v>0.50296788493271483</v>
      </c>
      <c r="L33" s="23">
        <f t="shared" si="3"/>
        <v>0.55877558655488757</v>
      </c>
      <c r="M33" s="4"/>
    </row>
    <row r="34" spans="1:13" x14ac:dyDescent="0.25">
      <c r="A34" s="17"/>
      <c r="B34" s="18">
        <v>536</v>
      </c>
      <c r="C34" s="19" t="s">
        <v>187</v>
      </c>
      <c r="D34" s="20">
        <v>13.023967000000001</v>
      </c>
      <c r="E34" s="21">
        <v>13.153967000000003</v>
      </c>
      <c r="F34" s="21">
        <f t="shared" si="0"/>
        <v>8.6613444836206526</v>
      </c>
      <c r="G34" s="21">
        <v>6.5992139936206513</v>
      </c>
      <c r="H34" s="21">
        <v>0.98180719999999999</v>
      </c>
      <c r="I34" s="21">
        <v>1.0803232899999999</v>
      </c>
      <c r="J34" s="22">
        <f t="shared" si="1"/>
        <v>0.50169002200025659</v>
      </c>
      <c r="K34" s="22">
        <f t="shared" si="2"/>
        <v>0.57632964972624989</v>
      </c>
      <c r="L34" s="23">
        <f t="shared" si="3"/>
        <v>0.65845873595552207</v>
      </c>
      <c r="M34" s="4"/>
    </row>
    <row r="35" spans="1:13" ht="25.5" x14ac:dyDescent="0.25">
      <c r="A35" s="17"/>
      <c r="B35" s="18">
        <v>537</v>
      </c>
      <c r="C35" s="19" t="s">
        <v>188</v>
      </c>
      <c r="D35" s="20">
        <v>27.514019000000005</v>
      </c>
      <c r="E35" s="21">
        <v>68.108539000000007</v>
      </c>
      <c r="F35" s="21">
        <f t="shared" si="0"/>
        <v>21.037845909639518</v>
      </c>
      <c r="G35" s="21">
        <v>17.481652669639516</v>
      </c>
      <c r="H35" s="21">
        <v>1.7935521700000001</v>
      </c>
      <c r="I35" s="21">
        <v>1.7626410699999999</v>
      </c>
      <c r="J35" s="22">
        <f t="shared" si="1"/>
        <v>0.25667343517146235</v>
      </c>
      <c r="K35" s="22">
        <f t="shared" si="2"/>
        <v>0.28300716947752347</v>
      </c>
      <c r="L35" s="23">
        <f t="shared" si="3"/>
        <v>0.30888705320252891</v>
      </c>
      <c r="M35" s="4"/>
    </row>
    <row r="36" spans="1:13" ht="25.5" x14ac:dyDescent="0.25">
      <c r="A36" s="17"/>
      <c r="B36" s="18">
        <v>538</v>
      </c>
      <c r="C36" s="19" t="s">
        <v>189</v>
      </c>
      <c r="D36" s="20">
        <v>26.163712999999998</v>
      </c>
      <c r="E36" s="21">
        <v>27.723807999999998</v>
      </c>
      <c r="F36" s="21">
        <f t="shared" si="0"/>
        <v>11.979969112606705</v>
      </c>
      <c r="G36" s="21">
        <v>8.1385607126067043</v>
      </c>
      <c r="H36" s="21">
        <v>1.8316565300000005</v>
      </c>
      <c r="I36" s="21">
        <v>2.0097518700000006</v>
      </c>
      <c r="J36" s="22">
        <f t="shared" si="1"/>
        <v>0.29355854407182103</v>
      </c>
      <c r="K36" s="22">
        <f t="shared" si="2"/>
        <v>0.35962654346064959</v>
      </c>
      <c r="L36" s="23">
        <f t="shared" si="3"/>
        <v>0.43211845618779016</v>
      </c>
      <c r="M36" s="4"/>
    </row>
    <row r="37" spans="1:13" ht="25.5" x14ac:dyDescent="0.25">
      <c r="A37" s="17"/>
      <c r="B37" s="18">
        <v>539</v>
      </c>
      <c r="C37" s="19" t="s">
        <v>190</v>
      </c>
      <c r="D37" s="20">
        <v>18.231728000000004</v>
      </c>
      <c r="E37" s="21">
        <v>31.908872999999996</v>
      </c>
      <c r="F37" s="21">
        <f t="shared" si="0"/>
        <v>7.4791065358812414</v>
      </c>
      <c r="G37" s="21">
        <v>5.9572475058812415</v>
      </c>
      <c r="H37" s="21">
        <v>0.85373240000000006</v>
      </c>
      <c r="I37" s="21">
        <v>0.66812662999999994</v>
      </c>
      <c r="J37" s="22">
        <f t="shared" si="1"/>
        <v>0.18669564123688237</v>
      </c>
      <c r="K37" s="22">
        <f t="shared" si="2"/>
        <v>0.21345097038937233</v>
      </c>
      <c r="L37" s="23">
        <f t="shared" si="3"/>
        <v>0.23438955477622925</v>
      </c>
      <c r="M37" s="4"/>
    </row>
    <row r="38" spans="1:13" ht="25.5" x14ac:dyDescent="0.25">
      <c r="A38" s="17"/>
      <c r="B38" s="18">
        <v>541</v>
      </c>
      <c r="C38" s="19" t="s">
        <v>191</v>
      </c>
      <c r="D38" s="20">
        <v>30.943989999999996</v>
      </c>
      <c r="E38" s="21">
        <v>32.77668899999999</v>
      </c>
      <c r="F38" s="21">
        <f t="shared" si="0"/>
        <v>21.304558379571908</v>
      </c>
      <c r="G38" s="21">
        <v>13.084916039571908</v>
      </c>
      <c r="H38" s="21">
        <v>7.3957531600000008</v>
      </c>
      <c r="I38" s="21">
        <v>0.82388918</v>
      </c>
      <c r="J38" s="22">
        <f t="shared" si="1"/>
        <v>0.39921408900001804</v>
      </c>
      <c r="K38" s="22">
        <f t="shared" si="2"/>
        <v>0.62485473134799907</v>
      </c>
      <c r="L38" s="23">
        <f t="shared" si="3"/>
        <v>0.64999116840544557</v>
      </c>
      <c r="M38" s="4"/>
    </row>
    <row r="39" spans="1:13" ht="25.5" x14ac:dyDescent="0.25">
      <c r="A39" s="17"/>
      <c r="B39" s="18">
        <v>542</v>
      </c>
      <c r="C39" s="19" t="s">
        <v>192</v>
      </c>
      <c r="D39" s="20">
        <v>9.8161760000000022</v>
      </c>
      <c r="E39" s="21">
        <v>23.271728000000003</v>
      </c>
      <c r="F39" s="21">
        <f t="shared" si="0"/>
        <v>8.6284515663247792</v>
      </c>
      <c r="G39" s="21">
        <v>6.950501446324779</v>
      </c>
      <c r="H39" s="21">
        <v>1.0259391199999999</v>
      </c>
      <c r="I39" s="21">
        <v>0.65201100000000001</v>
      </c>
      <c r="J39" s="22">
        <f t="shared" si="1"/>
        <v>0.29866718304393974</v>
      </c>
      <c r="K39" s="22">
        <f t="shared" si="2"/>
        <v>0.34275239751533615</v>
      </c>
      <c r="L39" s="23">
        <f t="shared" si="3"/>
        <v>0.37076969816443273</v>
      </c>
      <c r="M39" s="4"/>
    </row>
    <row r="40" spans="1:13" x14ac:dyDescent="0.25">
      <c r="A40" s="17"/>
      <c r="B40" s="18">
        <v>543</v>
      </c>
      <c r="C40" s="19" t="s">
        <v>193</v>
      </c>
      <c r="D40" s="20">
        <v>5.8678409999999994</v>
      </c>
      <c r="E40" s="21">
        <v>7.2684519999999999</v>
      </c>
      <c r="F40" s="21">
        <f t="shared" si="0"/>
        <v>4.1752957099400936</v>
      </c>
      <c r="G40" s="21">
        <v>2.6341791299400938</v>
      </c>
      <c r="H40" s="21">
        <v>0.57259395999999996</v>
      </c>
      <c r="I40" s="21">
        <v>0.96852261999999989</v>
      </c>
      <c r="J40" s="22">
        <f t="shared" si="1"/>
        <v>0.36241267465756033</v>
      </c>
      <c r="K40" s="22">
        <f t="shared" si="2"/>
        <v>0.44119065379259487</v>
      </c>
      <c r="L40" s="23">
        <f t="shared" si="3"/>
        <v>0.57444084516759464</v>
      </c>
      <c r="M40" s="4"/>
    </row>
    <row r="41" spans="1:13" ht="25.5" x14ac:dyDescent="0.25">
      <c r="A41" s="17"/>
      <c r="B41" s="18">
        <v>544</v>
      </c>
      <c r="C41" s="19" t="s">
        <v>194</v>
      </c>
      <c r="D41" s="20">
        <v>11.276949</v>
      </c>
      <c r="E41" s="21">
        <v>11.708422000000002</v>
      </c>
      <c r="F41" s="21">
        <f t="shared" si="0"/>
        <v>7.1754663259949263</v>
      </c>
      <c r="G41" s="21">
        <v>5.1594664859949262</v>
      </c>
      <c r="H41" s="21">
        <v>0.65708443000000005</v>
      </c>
      <c r="I41" s="21">
        <v>1.3589154099999998</v>
      </c>
      <c r="J41" s="22">
        <f t="shared" si="1"/>
        <v>0.44066283962048219</v>
      </c>
      <c r="K41" s="22">
        <f t="shared" si="2"/>
        <v>0.49678350472804322</v>
      </c>
      <c r="L41" s="23">
        <f t="shared" si="3"/>
        <v>0.61284657539631937</v>
      </c>
      <c r="M41" s="4"/>
    </row>
    <row r="42" spans="1:13" x14ac:dyDescent="0.25">
      <c r="A42" s="17"/>
      <c r="B42" s="18">
        <v>545</v>
      </c>
      <c r="C42" s="19" t="s">
        <v>195</v>
      </c>
      <c r="D42" s="20">
        <v>13.404955999999999</v>
      </c>
      <c r="E42" s="21">
        <v>47.207887999999997</v>
      </c>
      <c r="F42" s="21">
        <f t="shared" si="0"/>
        <v>7.4119359127738988</v>
      </c>
      <c r="G42" s="21">
        <v>5.1186360227738987</v>
      </c>
      <c r="H42" s="21">
        <v>1.3700920999999999</v>
      </c>
      <c r="I42" s="21">
        <v>0.92320778999999997</v>
      </c>
      <c r="J42" s="22">
        <f t="shared" si="1"/>
        <v>0.10842755818209658</v>
      </c>
      <c r="K42" s="22">
        <f t="shared" si="2"/>
        <v>0.13745008297710543</v>
      </c>
      <c r="L42" s="23">
        <f t="shared" si="3"/>
        <v>0.15700630184459638</v>
      </c>
      <c r="M42" s="4"/>
    </row>
    <row r="43" spans="1:13" x14ac:dyDescent="0.25">
      <c r="A43" s="17"/>
      <c r="B43" s="18">
        <v>546</v>
      </c>
      <c r="C43" s="19" t="s">
        <v>196</v>
      </c>
      <c r="D43" s="20">
        <v>18.284731000000001</v>
      </c>
      <c r="E43" s="21">
        <v>30.128979999999995</v>
      </c>
      <c r="F43" s="21">
        <f t="shared" si="0"/>
        <v>4.112154392796155</v>
      </c>
      <c r="G43" s="21">
        <v>2.5966621327961548</v>
      </c>
      <c r="H43" s="21">
        <v>0.36830040000000003</v>
      </c>
      <c r="I43" s="21">
        <v>1.14719186</v>
      </c>
      <c r="J43" s="22">
        <f t="shared" si="1"/>
        <v>8.6184866955209077E-2</v>
      </c>
      <c r="K43" s="22">
        <f t="shared" si="2"/>
        <v>9.8408991369643289E-2</v>
      </c>
      <c r="L43" s="23">
        <f t="shared" si="3"/>
        <v>0.13648501850365183</v>
      </c>
      <c r="M43" s="4"/>
    </row>
    <row r="44" spans="1:13" x14ac:dyDescent="0.25">
      <c r="A44" s="17"/>
      <c r="B44" s="18">
        <v>547</v>
      </c>
      <c r="C44" s="19" t="s">
        <v>197</v>
      </c>
      <c r="D44" s="20">
        <v>7.1944089999999985</v>
      </c>
      <c r="E44" s="21">
        <v>5.9551909999999992</v>
      </c>
      <c r="F44" s="21">
        <f t="shared" si="0"/>
        <v>1.6179178989262577</v>
      </c>
      <c r="G44" s="21">
        <v>1.1957635389262578</v>
      </c>
      <c r="H44" s="21">
        <v>0.20503487999999997</v>
      </c>
      <c r="I44" s="21">
        <v>0.21711948000000003</v>
      </c>
      <c r="J44" s="22">
        <f t="shared" si="1"/>
        <v>0.20079348234611752</v>
      </c>
      <c r="K44" s="22">
        <f t="shared" si="2"/>
        <v>0.23522308838226311</v>
      </c>
      <c r="L44" s="23">
        <f t="shared" si="3"/>
        <v>0.27168194923156253</v>
      </c>
      <c r="M44" s="4"/>
    </row>
    <row r="45" spans="1:13" x14ac:dyDescent="0.25">
      <c r="A45" s="17"/>
      <c r="B45" s="18">
        <v>548</v>
      </c>
      <c r="C45" s="19" t="s">
        <v>198</v>
      </c>
      <c r="D45" s="20">
        <v>6.24437</v>
      </c>
      <c r="E45" s="21">
        <v>4.8696630000000019</v>
      </c>
      <c r="F45" s="21">
        <f t="shared" si="0"/>
        <v>1.7834915481679761</v>
      </c>
      <c r="G45" s="21">
        <v>1.229001428167976</v>
      </c>
      <c r="H45" s="21">
        <v>0.30065312999999999</v>
      </c>
      <c r="I45" s="21">
        <v>0.25383699000000004</v>
      </c>
      <c r="J45" s="22">
        <f t="shared" si="1"/>
        <v>0.25237915399237598</v>
      </c>
      <c r="K45" s="22">
        <f t="shared" si="2"/>
        <v>0.3141191819984207</v>
      </c>
      <c r="L45" s="23">
        <f t="shared" si="3"/>
        <v>0.36624537430371984</v>
      </c>
      <c r="M45" s="4"/>
    </row>
    <row r="46" spans="1:13" x14ac:dyDescent="0.25">
      <c r="A46" s="17"/>
      <c r="B46" s="18">
        <v>549</v>
      </c>
      <c r="C46" s="19" t="s">
        <v>199</v>
      </c>
      <c r="D46" s="20">
        <v>8.0086110000000001</v>
      </c>
      <c r="E46" s="21">
        <v>16.469673</v>
      </c>
      <c r="F46" s="21">
        <f t="shared" si="0"/>
        <v>5.3310199675734644</v>
      </c>
      <c r="G46" s="21">
        <v>2.8185077675734647</v>
      </c>
      <c r="H46" s="21">
        <v>0.22800232000000001</v>
      </c>
      <c r="I46" s="21">
        <v>2.2845098799999999</v>
      </c>
      <c r="J46" s="22">
        <f t="shared" si="1"/>
        <v>0.17113319539334293</v>
      </c>
      <c r="K46" s="22">
        <f t="shared" si="2"/>
        <v>0.18497696266182484</v>
      </c>
      <c r="L46" s="23">
        <f t="shared" si="3"/>
        <v>0.32368705605590736</v>
      </c>
      <c r="M46" s="4"/>
    </row>
    <row r="47" spans="1:13" ht="25.5" x14ac:dyDescent="0.25">
      <c r="A47" s="17"/>
      <c r="B47" s="18">
        <v>550</v>
      </c>
      <c r="C47" s="19" t="s">
        <v>200</v>
      </c>
      <c r="D47" s="20">
        <v>9.8656550000000021</v>
      </c>
      <c r="E47" s="21">
        <v>22.445906999999995</v>
      </c>
      <c r="F47" s="21">
        <f t="shared" si="0"/>
        <v>3.3133996616869732</v>
      </c>
      <c r="G47" s="21">
        <v>2.5327421316869732</v>
      </c>
      <c r="H47" s="21">
        <v>0.30650334999999995</v>
      </c>
      <c r="I47" s="21">
        <v>0.47415417999999998</v>
      </c>
      <c r="J47" s="22">
        <f t="shared" si="1"/>
        <v>0.11283759358385356</v>
      </c>
      <c r="K47" s="22">
        <f t="shared" si="2"/>
        <v>0.12649279361653656</v>
      </c>
      <c r="L47" s="23">
        <f t="shared" si="3"/>
        <v>0.14761709837285586</v>
      </c>
      <c r="M47" s="4"/>
    </row>
    <row r="48" spans="1:13" ht="38.25" x14ac:dyDescent="0.25">
      <c r="A48" s="17"/>
      <c r="B48" s="18">
        <v>551</v>
      </c>
      <c r="C48" s="19" t="s">
        <v>201</v>
      </c>
      <c r="D48" s="20">
        <v>2.3849439999999995</v>
      </c>
      <c r="E48" s="21">
        <v>2.1748489999999996</v>
      </c>
      <c r="F48" s="21">
        <f t="shared" si="0"/>
        <v>1.0369223401394936</v>
      </c>
      <c r="G48" s="21">
        <v>0.90538368013949366</v>
      </c>
      <c r="H48" s="21">
        <v>3.9242399999999997E-2</v>
      </c>
      <c r="I48" s="21">
        <v>9.2296260000000019E-2</v>
      </c>
      <c r="J48" s="22">
        <f t="shared" si="1"/>
        <v>0.41629726024174268</v>
      </c>
      <c r="K48" s="22">
        <f t="shared" si="2"/>
        <v>0.434340995691882</v>
      </c>
      <c r="L48" s="23">
        <f t="shared" si="3"/>
        <v>0.47677900403177131</v>
      </c>
      <c r="M48" s="4"/>
    </row>
    <row r="49" spans="1:13" x14ac:dyDescent="0.25">
      <c r="A49" s="17"/>
      <c r="B49" s="18">
        <v>552</v>
      </c>
      <c r="C49" s="19" t="s">
        <v>202</v>
      </c>
      <c r="D49" s="20">
        <v>14.197221000000001</v>
      </c>
      <c r="E49" s="21">
        <v>24.263995999999999</v>
      </c>
      <c r="F49" s="21">
        <f t="shared" si="0"/>
        <v>10.44243670225967</v>
      </c>
      <c r="G49" s="21">
        <v>8.9305621722596698</v>
      </c>
      <c r="H49" s="21">
        <v>0.84363641999999983</v>
      </c>
      <c r="I49" s="21">
        <v>0.66823811</v>
      </c>
      <c r="J49" s="22">
        <f t="shared" si="1"/>
        <v>0.36805817855639567</v>
      </c>
      <c r="K49" s="22">
        <f t="shared" si="2"/>
        <v>0.4028272421516913</v>
      </c>
      <c r="L49" s="23">
        <f t="shared" si="3"/>
        <v>0.43036755785236985</v>
      </c>
      <c r="M49" s="4"/>
    </row>
    <row r="50" spans="1:13" x14ac:dyDescent="0.25">
      <c r="A50" s="17"/>
      <c r="B50" s="18">
        <v>553</v>
      </c>
      <c r="C50" s="19" t="s">
        <v>203</v>
      </c>
      <c r="D50" s="20">
        <v>1.280897</v>
      </c>
      <c r="E50" s="21">
        <v>1.9533829999999999</v>
      </c>
      <c r="F50" s="21">
        <f t="shared" si="0"/>
        <v>0.11607847167936086</v>
      </c>
      <c r="G50" s="21">
        <v>8.0700001679360867E-2</v>
      </c>
      <c r="H50" s="21">
        <v>1.596697E-2</v>
      </c>
      <c r="I50" s="21">
        <v>1.9411500000000002E-2</v>
      </c>
      <c r="J50" s="22">
        <f t="shared" si="1"/>
        <v>4.1312943585236933E-2</v>
      </c>
      <c r="K50" s="22">
        <f t="shared" si="2"/>
        <v>4.9486952471359112E-2</v>
      </c>
      <c r="L50" s="23">
        <f t="shared" si="3"/>
        <v>5.9424327783829833E-2</v>
      </c>
      <c r="M50" s="4"/>
    </row>
    <row r="51" spans="1:13" x14ac:dyDescent="0.25">
      <c r="A51" s="17"/>
      <c r="B51" s="18">
        <v>554</v>
      </c>
      <c r="C51" s="19" t="s">
        <v>204</v>
      </c>
      <c r="D51" s="20">
        <v>7.1033999999999997</v>
      </c>
      <c r="E51" s="21">
        <v>8.4583559999999984</v>
      </c>
      <c r="F51" s="21">
        <f t="shared" si="0"/>
        <v>0.16608200184641303</v>
      </c>
      <c r="G51" s="21">
        <v>0.14392063184641302</v>
      </c>
      <c r="H51" s="21">
        <v>8.8718500000000006E-3</v>
      </c>
      <c r="I51" s="21">
        <v>1.3289519999999999E-2</v>
      </c>
      <c r="J51" s="22">
        <f t="shared" si="1"/>
        <v>1.7015201517459545E-2</v>
      </c>
      <c r="K51" s="22">
        <f t="shared" si="2"/>
        <v>1.806408737660286E-2</v>
      </c>
      <c r="L51" s="23">
        <f t="shared" si="3"/>
        <v>1.963525794450045E-2</v>
      </c>
      <c r="M51" s="4"/>
    </row>
    <row r="52" spans="1:13" x14ac:dyDescent="0.25">
      <c r="A52" s="34" t="s">
        <v>205</v>
      </c>
      <c r="B52" s="57"/>
      <c r="C52" s="36"/>
      <c r="D52" s="37">
        <f ca="1">SUM(D53:OFFSET(D51,(MATCH("GOBIERNOS LOCALES",$A$8:$A$54,0)-MATCH("GOBIERNOS REGIONALES",$A$8:$A$54,0)),0))</f>
        <v>4.5</v>
      </c>
      <c r="E52" s="37">
        <f ca="1">SUM(E53:OFFSET(E51,(MATCH("GOBIERNOS LOCALES",$A$8:$A$54,0)-MATCH("GOBIERNOS REGIONALES",$A$8:$A$54,0)),0))</f>
        <v>0.25</v>
      </c>
      <c r="F52" s="37">
        <f ca="1">SUM(F53:OFFSET(F51,(MATCH("GOBIERNOS LOCALES",$A$8:$A$54,0)-MATCH("GOBIERNOS REGIONALES",$A$8:$A$54,0)),0))</f>
        <v>9.1604000257492074E-2</v>
      </c>
      <c r="G52" s="37">
        <f ca="1">SUM(G53:OFFSET(G51,(MATCH("GOBIERNOS LOCALES",$A$8:$A$54,0)-MATCH("GOBIERNOS REGIONALES",$A$8:$A$54,0)),0))</f>
        <v>7.2792500257492065E-2</v>
      </c>
      <c r="H52" s="37">
        <f ca="1">SUM(H53:OFFSET(H51,(MATCH("GOBIERNOS LOCALES",$A$8:$A$54,0)-MATCH("GOBIERNOS REGIONALES",$A$8:$A$54,0)),0))</f>
        <v>1.3018E-2</v>
      </c>
      <c r="I52" s="37">
        <f ca="1">SUM(I53:OFFSET(I51,(MATCH("GOBIERNOS LOCALES",$A$8:$A$54,0)-MATCH("GOBIERNOS REGIONALES",$A$8:$A$54,0)),0))</f>
        <v>5.7935E-3</v>
      </c>
      <c r="J52" s="39">
        <f t="shared" ca="1" si="1"/>
        <v>0.29117000102996826</v>
      </c>
      <c r="K52" s="39">
        <f t="shared" ca="1" si="2"/>
        <v>0.34324200102996827</v>
      </c>
      <c r="L52" s="40">
        <f t="shared" ca="1" si="3"/>
        <v>0.3664160010299683</v>
      </c>
      <c r="M52" s="4"/>
    </row>
    <row r="53" spans="1:13" ht="15.75" thickBot="1" x14ac:dyDescent="0.3">
      <c r="A53" s="24"/>
      <c r="B53" s="25">
        <v>440</v>
      </c>
      <c r="C53" s="26" t="s">
        <v>206</v>
      </c>
      <c r="D53" s="27">
        <v>4.5</v>
      </c>
      <c r="E53" s="28">
        <v>0.25</v>
      </c>
      <c r="F53" s="28">
        <f t="shared" si="0"/>
        <v>9.1604000257492074E-2</v>
      </c>
      <c r="G53" s="28">
        <v>7.2792500257492065E-2</v>
      </c>
      <c r="H53" s="28">
        <v>1.3018E-2</v>
      </c>
      <c r="I53" s="28">
        <v>5.7935E-3</v>
      </c>
      <c r="J53" s="29">
        <f t="shared" si="1"/>
        <v>0.29117000102996826</v>
      </c>
      <c r="K53" s="29">
        <f t="shared" si="2"/>
        <v>0.34324200102996827</v>
      </c>
      <c r="L53" s="30">
        <f t="shared" si="3"/>
        <v>0.3664160010299683</v>
      </c>
      <c r="M53" s="4"/>
    </row>
    <row r="54" spans="1:13" x14ac:dyDescent="0.25">
      <c r="A54" t="s">
        <v>232</v>
      </c>
      <c r="D54" s="5"/>
      <c r="E54" s="5"/>
      <c r="F54" s="5">
        <f t="shared" si="0"/>
        <v>0</v>
      </c>
      <c r="G54" s="5"/>
      <c r="H54" s="5"/>
      <c r="I54" s="5"/>
      <c r="J54" s="4">
        <f t="shared" si="1"/>
        <v>0</v>
      </c>
      <c r="K54" s="4">
        <f t="shared" si="2"/>
        <v>0</v>
      </c>
      <c r="L54" s="4">
        <f t="shared" si="3"/>
        <v>0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5" workbookViewId="0">
      <selection activeCell="D6" sqref="D6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1054</v>
      </c>
      <c r="N2" s="72" t="s">
        <v>1088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2199.1120099999985</v>
      </c>
      <c r="E6" s="14">
        <f ca="1">SUM(E7:OFFSET(E7,50,0))</f>
        <v>2673.3625299999994</v>
      </c>
      <c r="F6" s="14">
        <f ca="1">SUM(F7:OFFSET(F7,50,0))</f>
        <v>1331.6264757143547</v>
      </c>
      <c r="G6" s="14">
        <f ca="1">SUM(G7:OFFSET(G7,50,0))</f>
        <v>1009.4584216743547</v>
      </c>
      <c r="H6" s="14">
        <f ca="1">SUM(H7:OFFSET(H7,50,0))</f>
        <v>161.81550788000001</v>
      </c>
      <c r="I6" s="14">
        <f ca="1">SUM(I7:OFFSET(I7,50,0))</f>
        <v>160.35254615999997</v>
      </c>
      <c r="J6" s="15">
        <f ca="1">IFERROR(G6/E6,0)</f>
        <v>0.37759877695089672</v>
      </c>
      <c r="K6" s="15">
        <f ca="1">IFERROR(SUM(G6,H6)/E6,0)</f>
        <v>0.43812760761420372</v>
      </c>
      <c r="L6" s="16">
        <f ca="1">IFERROR(SUM(G6,H6,I6)/E6,0)</f>
        <v>0.49810920171547213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35.443989999999999</v>
      </c>
      <c r="E7" s="21">
        <v>33.026688999999998</v>
      </c>
      <c r="F7" s="21">
        <f t="shared" ref="F7:F31" si="0">SUM(G7,H7,I7)</f>
        <v>21.396162379829402</v>
      </c>
      <c r="G7" s="21">
        <v>13.1577085398294</v>
      </c>
      <c r="H7" s="21">
        <v>7.4087711599999997</v>
      </c>
      <c r="I7" s="21">
        <v>0.82968267999999978</v>
      </c>
      <c r="J7" s="22">
        <f t="shared" ref="J7:J31" si="1">IFERROR(G7/E7,0)</f>
        <v>0.39839623462798229</v>
      </c>
      <c r="K7" s="22">
        <f t="shared" ref="K7:K31" si="2">IFERROR(SUM(G7,H7)/E7,0)</f>
        <v>0.62272302560603043</v>
      </c>
      <c r="L7" s="23">
        <f t="shared" ref="L7:L31" si="3">IFERROR(SUM(G7,H7,I7)/E7,0)</f>
        <v>0.64784460773011199</v>
      </c>
      <c r="M7" s="4"/>
      <c r="N7" t="s">
        <v>268</v>
      </c>
      <c r="O7" s="5">
        <v>60.587667145687426</v>
      </c>
      <c r="P7" s="71">
        <v>0.66038701679586576</v>
      </c>
    </row>
    <row r="8" spans="1:16" x14ac:dyDescent="0.25">
      <c r="A8" s="17"/>
      <c r="B8" s="55">
        <v>2</v>
      </c>
      <c r="C8" s="19" t="s">
        <v>250</v>
      </c>
      <c r="D8" s="20">
        <v>53.087966999999999</v>
      </c>
      <c r="E8" s="21">
        <v>82.344408999999985</v>
      </c>
      <c r="F8" s="21">
        <f t="shared" si="0"/>
        <v>31.198841020518099</v>
      </c>
      <c r="G8" s="21">
        <v>24.477489190518099</v>
      </c>
      <c r="H8" s="21">
        <v>3.2874326899999997</v>
      </c>
      <c r="I8" s="21">
        <v>3.4339191399999991</v>
      </c>
      <c r="J8" s="22">
        <f t="shared" si="1"/>
        <v>0.29725745181458652</v>
      </c>
      <c r="K8" s="22">
        <f t="shared" si="2"/>
        <v>0.33718041355446615</v>
      </c>
      <c r="L8" s="23">
        <f t="shared" si="3"/>
        <v>0.37888232363800323</v>
      </c>
      <c r="M8" s="4"/>
      <c r="N8" t="s">
        <v>249</v>
      </c>
      <c r="O8" s="5">
        <v>21.396162379829402</v>
      </c>
      <c r="P8" s="71">
        <v>0.64784460773011199</v>
      </c>
    </row>
    <row r="9" spans="1:16" x14ac:dyDescent="0.25">
      <c r="A9" s="17"/>
      <c r="B9" s="55">
        <v>3</v>
      </c>
      <c r="C9" s="19" t="s">
        <v>251</v>
      </c>
      <c r="D9" s="20">
        <v>29.508676999999999</v>
      </c>
      <c r="E9" s="21">
        <v>43.647295000000007</v>
      </c>
      <c r="F9" s="21">
        <f t="shared" si="0"/>
        <v>14.665972862068394</v>
      </c>
      <c r="G9" s="21">
        <v>11.128113992068393</v>
      </c>
      <c r="H9" s="21">
        <v>1.51081683</v>
      </c>
      <c r="I9" s="21">
        <v>2.0270420400000004</v>
      </c>
      <c r="J9" s="22">
        <f t="shared" si="1"/>
        <v>0.25495540999891037</v>
      </c>
      <c r="K9" s="22">
        <f t="shared" si="2"/>
        <v>0.28956962446512186</v>
      </c>
      <c r="L9" s="23">
        <f t="shared" si="3"/>
        <v>0.33601103715747771</v>
      </c>
      <c r="M9" s="4"/>
      <c r="N9" t="s">
        <v>261</v>
      </c>
      <c r="O9" s="5">
        <v>59.586018465761455</v>
      </c>
      <c r="P9" s="71">
        <v>0.64632537320990358</v>
      </c>
    </row>
    <row r="10" spans="1:16" x14ac:dyDescent="0.25">
      <c r="A10" s="17"/>
      <c r="B10" s="55">
        <v>4</v>
      </c>
      <c r="C10" s="19" t="s">
        <v>252</v>
      </c>
      <c r="D10" s="20">
        <v>112.85907299999998</v>
      </c>
      <c r="E10" s="21">
        <v>114.30543099999998</v>
      </c>
      <c r="F10" s="21">
        <f t="shared" si="0"/>
        <v>64.551566759526139</v>
      </c>
      <c r="G10" s="21">
        <v>50.201348349526143</v>
      </c>
      <c r="H10" s="21">
        <v>7.1402737099999989</v>
      </c>
      <c r="I10" s="21">
        <v>7.2099446999999985</v>
      </c>
      <c r="J10" s="22">
        <f t="shared" si="1"/>
        <v>0.43918602913562477</v>
      </c>
      <c r="K10" s="22">
        <f t="shared" si="2"/>
        <v>0.50165264727907943</v>
      </c>
      <c r="L10" s="23">
        <f t="shared" si="3"/>
        <v>0.56472878143057037</v>
      </c>
      <c r="M10" s="4"/>
      <c r="N10" t="s">
        <v>259</v>
      </c>
      <c r="O10" s="5">
        <v>75.168244867093762</v>
      </c>
      <c r="P10" s="71">
        <v>0.61690498368847546</v>
      </c>
    </row>
    <row r="11" spans="1:16" x14ac:dyDescent="0.25">
      <c r="A11" s="17"/>
      <c r="B11" s="55">
        <v>5</v>
      </c>
      <c r="C11" s="19" t="s">
        <v>253</v>
      </c>
      <c r="D11" s="20">
        <v>55.765429000000005</v>
      </c>
      <c r="E11" s="21">
        <v>110.06108400000002</v>
      </c>
      <c r="F11" s="21">
        <f t="shared" si="0"/>
        <v>35.28997874664509</v>
      </c>
      <c r="G11" s="21">
        <v>28.994898656645091</v>
      </c>
      <c r="H11" s="21">
        <v>2.7276456000000002</v>
      </c>
      <c r="I11" s="21">
        <v>3.5674344900000006</v>
      </c>
      <c r="J11" s="22">
        <f t="shared" si="1"/>
        <v>0.26344369510884597</v>
      </c>
      <c r="K11" s="22">
        <f t="shared" si="2"/>
        <v>0.28822671105660819</v>
      </c>
      <c r="L11" s="23">
        <f t="shared" si="3"/>
        <v>0.32063993433541943</v>
      </c>
      <c r="M11" s="4"/>
      <c r="N11" t="s">
        <v>264</v>
      </c>
      <c r="O11" s="5">
        <v>37.535163689876008</v>
      </c>
      <c r="P11" s="71">
        <v>0.61649038293774938</v>
      </c>
    </row>
    <row r="12" spans="1:16" x14ac:dyDescent="0.25">
      <c r="A12" s="17"/>
      <c r="B12" s="55">
        <v>6</v>
      </c>
      <c r="C12" s="19" t="s">
        <v>254</v>
      </c>
      <c r="D12" s="20">
        <v>71.191120999999967</v>
      </c>
      <c r="E12" s="21">
        <v>98.08899599999998</v>
      </c>
      <c r="F12" s="21">
        <f t="shared" si="0"/>
        <v>34.045825312532514</v>
      </c>
      <c r="G12" s="21">
        <v>25.730257852532517</v>
      </c>
      <c r="H12" s="21">
        <v>3.5692632200000007</v>
      </c>
      <c r="I12" s="21">
        <v>4.7463042400000006</v>
      </c>
      <c r="J12" s="22">
        <f t="shared" si="1"/>
        <v>0.26231543701938309</v>
      </c>
      <c r="K12" s="22">
        <f t="shared" si="2"/>
        <v>0.2987034455172986</v>
      </c>
      <c r="L12" s="23">
        <f t="shared" si="3"/>
        <v>0.34709117944822804</v>
      </c>
      <c r="M12" s="4"/>
      <c r="N12" t="s">
        <v>255</v>
      </c>
      <c r="O12" s="5">
        <v>43.62570791852896</v>
      </c>
      <c r="P12" s="71">
        <v>0.57870474222340851</v>
      </c>
    </row>
    <row r="13" spans="1:16" x14ac:dyDescent="0.25">
      <c r="A13" s="17"/>
      <c r="B13" s="55">
        <v>7</v>
      </c>
      <c r="C13" s="19" t="s">
        <v>255</v>
      </c>
      <c r="D13" s="20">
        <v>75.435936999999981</v>
      </c>
      <c r="E13" s="21">
        <v>75.385087999999996</v>
      </c>
      <c r="F13" s="21">
        <f t="shared" si="0"/>
        <v>43.62570791852896</v>
      </c>
      <c r="G13" s="21">
        <v>32.054461438528961</v>
      </c>
      <c r="H13" s="21">
        <v>6.6513428400000008</v>
      </c>
      <c r="I13" s="21">
        <v>4.9199036399999994</v>
      </c>
      <c r="J13" s="22">
        <f t="shared" si="1"/>
        <v>0.42520957776860274</v>
      </c>
      <c r="K13" s="22">
        <f t="shared" si="2"/>
        <v>0.51344112350878945</v>
      </c>
      <c r="L13" s="23">
        <f t="shared" si="3"/>
        <v>0.57870474222340851</v>
      </c>
      <c r="M13" s="4"/>
      <c r="N13" t="s">
        <v>271</v>
      </c>
      <c r="O13" s="5">
        <v>27.574912636604065</v>
      </c>
      <c r="P13" s="71">
        <v>0.56880299165132908</v>
      </c>
    </row>
    <row r="14" spans="1:16" x14ac:dyDescent="0.25">
      <c r="A14" s="17"/>
      <c r="B14" s="55">
        <v>8</v>
      </c>
      <c r="C14" s="19" t="s">
        <v>256</v>
      </c>
      <c r="D14" s="20">
        <v>99.257818</v>
      </c>
      <c r="E14" s="21">
        <v>119.94177400000004</v>
      </c>
      <c r="F14" s="21">
        <f t="shared" si="0"/>
        <v>61.260091926924908</v>
      </c>
      <c r="G14" s="21">
        <v>47.867319946924908</v>
      </c>
      <c r="H14" s="21">
        <v>6.7550240499999994</v>
      </c>
      <c r="I14" s="21">
        <v>6.6377479299999989</v>
      </c>
      <c r="J14" s="22">
        <f t="shared" si="1"/>
        <v>0.39908797702896154</v>
      </c>
      <c r="K14" s="22">
        <f t="shared" si="2"/>
        <v>0.45540717112392298</v>
      </c>
      <c r="L14" s="23">
        <f t="shared" si="3"/>
        <v>0.51074858978594806</v>
      </c>
      <c r="M14" s="4"/>
      <c r="N14" t="s">
        <v>252</v>
      </c>
      <c r="O14" s="5">
        <v>64.551566759526139</v>
      </c>
      <c r="P14" s="71">
        <v>0.56472878143057037</v>
      </c>
    </row>
    <row r="15" spans="1:16" x14ac:dyDescent="0.25">
      <c r="A15" s="17"/>
      <c r="B15" s="55">
        <v>9</v>
      </c>
      <c r="C15" s="19" t="s">
        <v>257</v>
      </c>
      <c r="D15" s="20">
        <v>27.514018999999998</v>
      </c>
      <c r="E15" s="21">
        <v>68.108538999999979</v>
      </c>
      <c r="F15" s="21">
        <f t="shared" si="0"/>
        <v>21.037845909639518</v>
      </c>
      <c r="G15" s="21">
        <v>17.481652669639516</v>
      </c>
      <c r="H15" s="21">
        <v>1.7935521700000006</v>
      </c>
      <c r="I15" s="21">
        <v>1.7626410699999999</v>
      </c>
      <c r="J15" s="22">
        <f t="shared" si="1"/>
        <v>0.25667343517146246</v>
      </c>
      <c r="K15" s="22">
        <f t="shared" si="2"/>
        <v>0.28300716947752358</v>
      </c>
      <c r="L15" s="23">
        <f t="shared" si="3"/>
        <v>0.30888705320252907</v>
      </c>
      <c r="M15" s="4"/>
      <c r="N15" t="s">
        <v>272</v>
      </c>
      <c r="O15" s="5">
        <v>29.999609626478016</v>
      </c>
      <c r="P15" s="71">
        <v>0.55877558655488746</v>
      </c>
    </row>
    <row r="16" spans="1:16" x14ac:dyDescent="0.25">
      <c r="A16" s="17"/>
      <c r="B16" s="55">
        <v>10</v>
      </c>
      <c r="C16" s="19" t="s">
        <v>258</v>
      </c>
      <c r="D16" s="20">
        <v>89.953365999999988</v>
      </c>
      <c r="E16" s="21">
        <v>96.286950999999988</v>
      </c>
      <c r="F16" s="21">
        <f t="shared" si="0"/>
        <v>52.144308556984242</v>
      </c>
      <c r="G16" s="21">
        <v>41.253216426984238</v>
      </c>
      <c r="H16" s="21">
        <v>4.7426816599999997</v>
      </c>
      <c r="I16" s="21">
        <v>6.1484104699999991</v>
      </c>
      <c r="J16" s="22">
        <f t="shared" si="1"/>
        <v>0.42844036495645443</v>
      </c>
      <c r="K16" s="22">
        <f t="shared" si="2"/>
        <v>0.47769607002078868</v>
      </c>
      <c r="L16" s="23">
        <f t="shared" si="3"/>
        <v>0.54155114494158452</v>
      </c>
      <c r="M16" s="4"/>
      <c r="N16" t="s">
        <v>258</v>
      </c>
      <c r="O16" s="5">
        <v>52.144308556984242</v>
      </c>
      <c r="P16" s="71">
        <v>0.54155114494158452</v>
      </c>
    </row>
    <row r="17" spans="1:16" x14ac:dyDescent="0.25">
      <c r="A17" s="17"/>
      <c r="B17" s="55">
        <v>11</v>
      </c>
      <c r="C17" s="19" t="s">
        <v>259</v>
      </c>
      <c r="D17" s="20">
        <v>86.651529999999994</v>
      </c>
      <c r="E17" s="21">
        <v>121.84736199999999</v>
      </c>
      <c r="F17" s="21">
        <f t="shared" si="0"/>
        <v>75.168244867093762</v>
      </c>
      <c r="G17" s="21">
        <v>53.745823667093759</v>
      </c>
      <c r="H17" s="21">
        <v>8.9264548900000023</v>
      </c>
      <c r="I17" s="21">
        <v>12.49596631</v>
      </c>
      <c r="J17" s="22">
        <f t="shared" si="1"/>
        <v>0.44109140144612868</v>
      </c>
      <c r="K17" s="22">
        <f t="shared" si="2"/>
        <v>0.51435072149607775</v>
      </c>
      <c r="L17" s="23">
        <f t="shared" si="3"/>
        <v>0.61690498368847546</v>
      </c>
      <c r="M17" s="4"/>
      <c r="N17" t="s">
        <v>263</v>
      </c>
      <c r="O17" s="5">
        <v>410.2380256532868</v>
      </c>
      <c r="P17" s="71">
        <v>0.54150550174598644</v>
      </c>
    </row>
    <row r="18" spans="1:16" x14ac:dyDescent="0.25">
      <c r="A18" s="17"/>
      <c r="B18" s="55">
        <v>12</v>
      </c>
      <c r="C18" s="19" t="s">
        <v>260</v>
      </c>
      <c r="D18" s="20">
        <v>62.106496999999997</v>
      </c>
      <c r="E18" s="21">
        <v>87.408203999999998</v>
      </c>
      <c r="F18" s="21">
        <f t="shared" si="0"/>
        <v>40.013314940491647</v>
      </c>
      <c r="G18" s="21">
        <v>30.062125030491643</v>
      </c>
      <c r="H18" s="21">
        <v>5.1368774899999998</v>
      </c>
      <c r="I18" s="21">
        <v>4.8143124199999994</v>
      </c>
      <c r="J18" s="22">
        <f t="shared" si="1"/>
        <v>0.34392795704270096</v>
      </c>
      <c r="K18" s="22">
        <f t="shared" si="2"/>
        <v>0.4026967825639301</v>
      </c>
      <c r="L18" s="23">
        <f t="shared" si="3"/>
        <v>0.4577752786282126</v>
      </c>
      <c r="M18" s="4"/>
      <c r="N18" t="s">
        <v>256</v>
      </c>
      <c r="O18" s="5">
        <v>61.260091926924908</v>
      </c>
      <c r="P18" s="71">
        <v>0.51074858978594806</v>
      </c>
    </row>
    <row r="19" spans="1:16" x14ac:dyDescent="0.25">
      <c r="A19" s="17"/>
      <c r="B19" s="55">
        <v>13</v>
      </c>
      <c r="C19" s="19" t="s">
        <v>261</v>
      </c>
      <c r="D19" s="20">
        <v>88.979878999999997</v>
      </c>
      <c r="E19" s="21">
        <v>92.191983999999991</v>
      </c>
      <c r="F19" s="21">
        <f t="shared" si="0"/>
        <v>59.586018465761455</v>
      </c>
      <c r="G19" s="21">
        <v>47.167407875761455</v>
      </c>
      <c r="H19" s="21">
        <v>6.1244356699999996</v>
      </c>
      <c r="I19" s="21">
        <v>6.2941749199999997</v>
      </c>
      <c r="J19" s="22">
        <f t="shared" si="1"/>
        <v>0.51162157304003197</v>
      </c>
      <c r="K19" s="22">
        <f t="shared" si="2"/>
        <v>0.57805289824071315</v>
      </c>
      <c r="L19" s="23">
        <f t="shared" si="3"/>
        <v>0.64632537320990358</v>
      </c>
      <c r="M19" s="4"/>
      <c r="N19" t="s">
        <v>262</v>
      </c>
      <c r="O19" s="5">
        <v>49.868210722998285</v>
      </c>
      <c r="P19" s="71">
        <v>0.47353232257505268</v>
      </c>
    </row>
    <row r="20" spans="1:16" x14ac:dyDescent="0.25">
      <c r="A20" s="17"/>
      <c r="B20" s="55">
        <v>14</v>
      </c>
      <c r="C20" s="19" t="s">
        <v>262</v>
      </c>
      <c r="D20" s="20">
        <v>88.071165999999977</v>
      </c>
      <c r="E20" s="21">
        <v>105.31110200000002</v>
      </c>
      <c r="F20" s="21">
        <f t="shared" si="0"/>
        <v>49.868210722998285</v>
      </c>
      <c r="G20" s="21">
        <v>35.835926502998291</v>
      </c>
      <c r="H20" s="21">
        <v>6.3555364699999997</v>
      </c>
      <c r="I20" s="21">
        <v>7.6767477499999979</v>
      </c>
      <c r="J20" s="22">
        <f t="shared" si="1"/>
        <v>0.34028631191228331</v>
      </c>
      <c r="K20" s="22">
        <f t="shared" si="2"/>
        <v>0.40063642077355033</v>
      </c>
      <c r="L20" s="23">
        <f t="shared" si="3"/>
        <v>0.47353232257505268</v>
      </c>
      <c r="M20" s="4"/>
      <c r="N20" t="s">
        <v>260</v>
      </c>
      <c r="O20" s="5">
        <v>40.013314940491647</v>
      </c>
      <c r="P20" s="71">
        <v>0.4577752786282126</v>
      </c>
    </row>
    <row r="21" spans="1:16" x14ac:dyDescent="0.25">
      <c r="A21" s="17"/>
      <c r="B21" s="55">
        <v>15</v>
      </c>
      <c r="C21" s="19" t="s">
        <v>263</v>
      </c>
      <c r="D21" s="20">
        <v>703.40590399999917</v>
      </c>
      <c r="E21" s="21">
        <v>757.58791799999915</v>
      </c>
      <c r="F21" s="21">
        <f t="shared" si="0"/>
        <v>410.2380256532868</v>
      </c>
      <c r="G21" s="21">
        <v>309.98243971328679</v>
      </c>
      <c r="H21" s="21">
        <v>50.85851098000002</v>
      </c>
      <c r="I21" s="21">
        <v>49.397074959999998</v>
      </c>
      <c r="J21" s="22">
        <f t="shared" si="1"/>
        <v>0.40917025251884648</v>
      </c>
      <c r="K21" s="22">
        <f t="shared" si="2"/>
        <v>0.47630240942317564</v>
      </c>
      <c r="L21" s="23">
        <f t="shared" si="3"/>
        <v>0.54150550174598644</v>
      </c>
      <c r="M21" s="4"/>
      <c r="N21" t="s">
        <v>269</v>
      </c>
      <c r="O21" s="5">
        <v>70.545415652338392</v>
      </c>
      <c r="P21" s="71">
        <v>0.44579274416685827</v>
      </c>
    </row>
    <row r="22" spans="1:16" x14ac:dyDescent="0.25">
      <c r="A22" s="17"/>
      <c r="B22" s="55">
        <v>16</v>
      </c>
      <c r="C22" s="19" t="s">
        <v>264</v>
      </c>
      <c r="D22" s="20">
        <v>55.887765999999985</v>
      </c>
      <c r="E22" s="21">
        <v>60.885238000000001</v>
      </c>
      <c r="F22" s="21">
        <f t="shared" si="0"/>
        <v>37.535163689876008</v>
      </c>
      <c r="G22" s="21">
        <v>29.265446919876013</v>
      </c>
      <c r="H22" s="21">
        <v>4.1453910799999996</v>
      </c>
      <c r="I22" s="21">
        <v>4.12432569</v>
      </c>
      <c r="J22" s="22">
        <f t="shared" si="1"/>
        <v>0.48066572261532448</v>
      </c>
      <c r="K22" s="22">
        <f t="shared" si="2"/>
        <v>0.54875104536630059</v>
      </c>
      <c r="L22" s="23">
        <f t="shared" si="3"/>
        <v>0.61649038293774938</v>
      </c>
      <c r="M22" s="4"/>
      <c r="N22" t="s">
        <v>273</v>
      </c>
      <c r="O22" s="5">
        <v>24.591663137791471</v>
      </c>
      <c r="P22" s="71">
        <v>0.41851741540634008</v>
      </c>
    </row>
    <row r="23" spans="1:16" x14ac:dyDescent="0.25">
      <c r="A23" s="17"/>
      <c r="B23" s="55">
        <v>17</v>
      </c>
      <c r="C23" s="19" t="s">
        <v>265</v>
      </c>
      <c r="D23" s="20">
        <v>26.163712999999991</v>
      </c>
      <c r="E23" s="21">
        <v>34.230321999999987</v>
      </c>
      <c r="F23" s="21">
        <f t="shared" si="0"/>
        <v>12.4642444276669</v>
      </c>
      <c r="G23" s="21">
        <v>8.6064234676669003</v>
      </c>
      <c r="H23" s="21">
        <v>1.8480690900000001</v>
      </c>
      <c r="I23" s="21">
        <v>2.0097518700000001</v>
      </c>
      <c r="J23" s="22">
        <f t="shared" si="1"/>
        <v>0.25142689185532358</v>
      </c>
      <c r="K23" s="22">
        <f t="shared" si="2"/>
        <v>0.30541613244733434</v>
      </c>
      <c r="L23" s="23">
        <f t="shared" si="3"/>
        <v>0.36412875191962568</v>
      </c>
      <c r="M23" s="4"/>
      <c r="N23" t="s">
        <v>267</v>
      </c>
      <c r="O23" s="5">
        <v>27.459772253965792</v>
      </c>
      <c r="P23" s="71">
        <v>0.41309131618687978</v>
      </c>
    </row>
    <row r="24" spans="1:16" x14ac:dyDescent="0.25">
      <c r="A24" s="17"/>
      <c r="B24" s="55">
        <v>18</v>
      </c>
      <c r="C24" s="19" t="s">
        <v>266</v>
      </c>
      <c r="D24" s="20">
        <v>13.404955999999999</v>
      </c>
      <c r="E24" s="21">
        <v>47.207887999999997</v>
      </c>
      <c r="F24" s="21">
        <f t="shared" si="0"/>
        <v>7.4119359127738988</v>
      </c>
      <c r="G24" s="21">
        <v>5.1186360227738987</v>
      </c>
      <c r="H24" s="21">
        <v>1.3700920999999999</v>
      </c>
      <c r="I24" s="21">
        <v>0.92320778999999997</v>
      </c>
      <c r="J24" s="22">
        <f t="shared" si="1"/>
        <v>0.10842755818209658</v>
      </c>
      <c r="K24" s="22">
        <f t="shared" si="2"/>
        <v>0.13745008297710543</v>
      </c>
      <c r="L24" s="23">
        <f t="shared" si="3"/>
        <v>0.15700630184459638</v>
      </c>
      <c r="M24" s="4"/>
      <c r="N24" t="s">
        <v>270</v>
      </c>
      <c r="O24" s="5">
        <v>19.365975188343388</v>
      </c>
      <c r="P24" s="71">
        <v>0.40258865268446564</v>
      </c>
    </row>
    <row r="25" spans="1:16" x14ac:dyDescent="0.25">
      <c r="A25" s="17"/>
      <c r="B25" s="55">
        <v>19</v>
      </c>
      <c r="C25" s="19" t="s">
        <v>267</v>
      </c>
      <c r="D25" s="20">
        <v>41.11613599999999</v>
      </c>
      <c r="E25" s="21">
        <v>66.473854999999986</v>
      </c>
      <c r="F25" s="21">
        <f t="shared" si="0"/>
        <v>27.459772253965792</v>
      </c>
      <c r="G25" s="21">
        <v>19.508280483965791</v>
      </c>
      <c r="H25" s="21">
        <v>4.0202181000000001</v>
      </c>
      <c r="I25" s="21">
        <v>3.9312736699999999</v>
      </c>
      <c r="J25" s="22">
        <f t="shared" si="1"/>
        <v>0.29347298248259851</v>
      </c>
      <c r="K25" s="22">
        <f t="shared" si="2"/>
        <v>0.35395116747728556</v>
      </c>
      <c r="L25" s="23">
        <f t="shared" si="3"/>
        <v>0.41309131618687978</v>
      </c>
      <c r="M25" s="4"/>
      <c r="N25" t="s">
        <v>250</v>
      </c>
      <c r="O25" s="5">
        <v>31.198841020518099</v>
      </c>
      <c r="P25" s="71">
        <v>0.37888232363800323</v>
      </c>
    </row>
    <row r="26" spans="1:16" x14ac:dyDescent="0.25">
      <c r="A26" s="17"/>
      <c r="B26" s="55">
        <v>20</v>
      </c>
      <c r="C26" s="19" t="s">
        <v>268</v>
      </c>
      <c r="D26" s="20">
        <v>75.03830600000002</v>
      </c>
      <c r="E26" s="21">
        <v>91.745697000000021</v>
      </c>
      <c r="F26" s="21">
        <f t="shared" si="0"/>
        <v>60.587667145687426</v>
      </c>
      <c r="G26" s="21">
        <v>45.732919405687426</v>
      </c>
      <c r="H26" s="21">
        <v>7.4110418099999995</v>
      </c>
      <c r="I26" s="21">
        <v>7.4437059299999992</v>
      </c>
      <c r="J26" s="22">
        <f t="shared" si="1"/>
        <v>0.49847481572555297</v>
      </c>
      <c r="K26" s="22">
        <f t="shared" si="2"/>
        <v>0.57925290180843481</v>
      </c>
      <c r="L26" s="23">
        <f t="shared" si="3"/>
        <v>0.66038701679586576</v>
      </c>
      <c r="M26" s="4"/>
      <c r="N26" t="s">
        <v>265</v>
      </c>
      <c r="O26" s="5">
        <v>12.4642444276669</v>
      </c>
      <c r="P26" s="71">
        <v>0.36412875191962568</v>
      </c>
    </row>
    <row r="27" spans="1:16" x14ac:dyDescent="0.25">
      <c r="A27" s="17"/>
      <c r="B27" s="55">
        <v>21</v>
      </c>
      <c r="C27" s="19" t="s">
        <v>269</v>
      </c>
      <c r="D27" s="20">
        <v>134.93919700000001</v>
      </c>
      <c r="E27" s="21">
        <v>158.24711499999998</v>
      </c>
      <c r="F27" s="21">
        <f t="shared" si="0"/>
        <v>70.545415652338392</v>
      </c>
      <c r="G27" s="21">
        <v>54.779564332338396</v>
      </c>
      <c r="H27" s="21">
        <v>7.6545062799999997</v>
      </c>
      <c r="I27" s="21">
        <v>8.1113450399999998</v>
      </c>
      <c r="J27" s="22">
        <f t="shared" si="1"/>
        <v>0.34616469521316962</v>
      </c>
      <c r="K27" s="22">
        <f t="shared" si="2"/>
        <v>0.39453528497084073</v>
      </c>
      <c r="L27" s="23">
        <f t="shared" si="3"/>
        <v>0.44579274416685827</v>
      </c>
      <c r="M27" s="4"/>
      <c r="N27" t="s">
        <v>254</v>
      </c>
      <c r="O27" s="5">
        <v>34.045825312532514</v>
      </c>
      <c r="P27" s="71">
        <v>0.34709117944822804</v>
      </c>
    </row>
    <row r="28" spans="1:16" x14ac:dyDescent="0.25">
      <c r="A28" s="17"/>
      <c r="B28" s="55">
        <v>22</v>
      </c>
      <c r="C28" s="19" t="s">
        <v>270</v>
      </c>
      <c r="D28" s="20">
        <v>47.117866000000006</v>
      </c>
      <c r="E28" s="21">
        <v>48.103628999999998</v>
      </c>
      <c r="F28" s="21">
        <f t="shared" si="0"/>
        <v>19.365975188343388</v>
      </c>
      <c r="G28" s="21">
        <v>13.215748948343389</v>
      </c>
      <c r="H28" s="21">
        <v>3.5482021200000005</v>
      </c>
      <c r="I28" s="21">
        <v>2.6020241199999998</v>
      </c>
      <c r="J28" s="22">
        <f t="shared" si="1"/>
        <v>0.27473496746666221</v>
      </c>
      <c r="K28" s="22">
        <f t="shared" si="2"/>
        <v>0.34849659821597639</v>
      </c>
      <c r="L28" s="23">
        <f t="shared" si="3"/>
        <v>0.40258865268446564</v>
      </c>
      <c r="M28" s="4"/>
      <c r="N28" t="s">
        <v>251</v>
      </c>
      <c r="O28" s="5">
        <v>14.665972862068394</v>
      </c>
      <c r="P28" s="71">
        <v>0.33601103715747771</v>
      </c>
    </row>
    <row r="29" spans="1:16" x14ac:dyDescent="0.25">
      <c r="A29" s="17"/>
      <c r="B29" s="55">
        <v>23</v>
      </c>
      <c r="C29" s="19" t="s">
        <v>271</v>
      </c>
      <c r="D29" s="20">
        <v>44.533156999999996</v>
      </c>
      <c r="E29" s="21">
        <v>48.47884599999999</v>
      </c>
      <c r="F29" s="21">
        <f t="shared" si="0"/>
        <v>27.574912636604065</v>
      </c>
      <c r="G29" s="21">
        <v>21.681922306604065</v>
      </c>
      <c r="H29" s="21">
        <v>2.9145814800000003</v>
      </c>
      <c r="I29" s="21">
        <v>2.9784088499999997</v>
      </c>
      <c r="J29" s="22">
        <f t="shared" si="1"/>
        <v>0.44724501706587794</v>
      </c>
      <c r="K29" s="22">
        <f t="shared" si="2"/>
        <v>0.50736570310696072</v>
      </c>
      <c r="L29" s="23">
        <f t="shared" si="3"/>
        <v>0.56880299165132908</v>
      </c>
      <c r="M29" s="4"/>
      <c r="N29" t="s">
        <v>253</v>
      </c>
      <c r="O29" s="5">
        <v>35.28997874664509</v>
      </c>
      <c r="P29" s="71">
        <v>0.32063993433541943</v>
      </c>
    </row>
    <row r="30" spans="1:16" x14ac:dyDescent="0.25">
      <c r="A30" s="17"/>
      <c r="B30" s="55">
        <v>24</v>
      </c>
      <c r="C30" s="19" t="s">
        <v>272</v>
      </c>
      <c r="D30" s="20">
        <v>47.344181999999996</v>
      </c>
      <c r="E30" s="21">
        <v>53.688118000000003</v>
      </c>
      <c r="F30" s="21">
        <f t="shared" si="0"/>
        <v>29.999609626478016</v>
      </c>
      <c r="G30" s="21">
        <v>23.943743876478013</v>
      </c>
      <c r="H30" s="21">
        <v>3.0596552800000003</v>
      </c>
      <c r="I30" s="21">
        <v>2.9962104700000003</v>
      </c>
      <c r="J30" s="22">
        <f t="shared" si="1"/>
        <v>0.44597845423596355</v>
      </c>
      <c r="K30" s="22">
        <f t="shared" si="2"/>
        <v>0.50296788493271483</v>
      </c>
      <c r="L30" s="23">
        <f t="shared" si="3"/>
        <v>0.55877558655488746</v>
      </c>
      <c r="M30" s="4"/>
      <c r="N30" t="s">
        <v>257</v>
      </c>
      <c r="O30" s="5">
        <v>21.037845909639518</v>
      </c>
      <c r="P30" s="71">
        <v>0.30888705320252907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34.334358000000002</v>
      </c>
      <c r="E31" s="28">
        <v>58.758995999999989</v>
      </c>
      <c r="F31" s="28">
        <f t="shared" si="0"/>
        <v>24.591663137791471</v>
      </c>
      <c r="G31" s="28">
        <v>18.465546057791471</v>
      </c>
      <c r="H31" s="28">
        <v>2.855131109999999</v>
      </c>
      <c r="I31" s="28">
        <v>3.2709859699999999</v>
      </c>
      <c r="J31" s="29">
        <f t="shared" si="1"/>
        <v>0.31425904652610936</v>
      </c>
      <c r="K31" s="29">
        <f t="shared" si="2"/>
        <v>0.36284958251824917</v>
      </c>
      <c r="L31" s="30">
        <f t="shared" si="3"/>
        <v>0.41851741540634008</v>
      </c>
      <c r="M31" s="4"/>
      <c r="N31" t="s">
        <v>266</v>
      </c>
      <c r="O31" s="5">
        <v>7.4119359127738988</v>
      </c>
      <c r="P31" s="71">
        <v>0.15700630184459638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2199.1120099999985</v>
      </c>
      <c r="E6" s="14">
        <v>2673.3625299999994</v>
      </c>
      <c r="F6" s="14">
        <v>1331.6264757143547</v>
      </c>
      <c r="G6" s="14">
        <v>1009.4584216743547</v>
      </c>
      <c r="H6" s="14">
        <v>161.81550788000001</v>
      </c>
      <c r="I6" s="14">
        <v>160.35254615999997</v>
      </c>
      <c r="J6" s="15">
        <v>0.37759877695089672</v>
      </c>
      <c r="K6" s="15">
        <v>0.43812760761420372</v>
      </c>
      <c r="L6" s="16">
        <v>0.49810920171547213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1728.9160649999994</v>
      </c>
      <c r="E7" s="38">
        <f ca="1">SUM(E8:OFFSET(E6,MATCH("PROYECTOS",$A$8:$A$50,0),0))</f>
        <v>1883.0794500000002</v>
      </c>
      <c r="F7" s="38">
        <f ca="1">SUM(F8:OFFSET(F6,MATCH("PROYECTOS",$A$8:$A$50,0),0))</f>
        <v>1123.9418726684278</v>
      </c>
      <c r="G7" s="38">
        <f ca="1">SUM(G8:OFFSET(G6,MATCH("PROYECTOS",$A$8:$A$50,0),0))</f>
        <v>856.13415681842798</v>
      </c>
      <c r="H7" s="38">
        <f ca="1">SUM(H8:OFFSET(H6,MATCH("PROYECTOS",$A$8:$A$50,0),0))</f>
        <v>135.21654390000003</v>
      </c>
      <c r="I7" s="38">
        <f ca="1">SUM(I8:OFFSET(I6,MATCH("PROYECTOS",$A$8:$A$50,0),0))</f>
        <v>132.59117194999993</v>
      </c>
      <c r="J7" s="39">
        <f ca="1">IFERROR(G7/E7,0)</f>
        <v>0.45464579671262828</v>
      </c>
      <c r="K7" s="39">
        <f ca="1">IFERROR(SUM(G7,H7)/E7,0)</f>
        <v>0.52645187154393724</v>
      </c>
      <c r="L7" s="40">
        <f ca="1">IFERROR(SUM(G7,H7,I7)/E7,0)</f>
        <v>0.59686375562562055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1508.9335389999997</v>
      </c>
      <c r="E8" s="21">
        <v>1567.608731</v>
      </c>
      <c r="F8" s="21">
        <f t="shared" ref="F8:F13" si="0">SUM(G8,H8,I8)</f>
        <v>1049.5787578463724</v>
      </c>
      <c r="G8" s="21">
        <v>806.48437993637242</v>
      </c>
      <c r="H8" s="21">
        <v>123.38321415000003</v>
      </c>
      <c r="I8" s="21">
        <v>119.71116375999995</v>
      </c>
      <c r="J8" s="22">
        <f t="shared" ref="J8:J14" si="1">IFERROR(G8/E8,0)</f>
        <v>0.51446790515252139</v>
      </c>
      <c r="K8" s="22">
        <f t="shared" ref="K8:K14" si="2">IFERROR(SUM(G8,H8)/E8,0)</f>
        <v>0.59317581976798295</v>
      </c>
      <c r="L8" s="23">
        <f t="shared" ref="L8:L14" si="3">IFERROR(SUM(G8,H8,I8)/E8,0)</f>
        <v>0.66954128099097221</v>
      </c>
      <c r="M8" s="4"/>
    </row>
    <row r="9" spans="1:13" ht="38.25" x14ac:dyDescent="0.25">
      <c r="A9" s="17"/>
      <c r="B9" s="19">
        <v>3000402</v>
      </c>
      <c r="C9" s="19" t="s">
        <v>1057</v>
      </c>
      <c r="D9" s="20">
        <v>35.860388999999991</v>
      </c>
      <c r="E9" s="21">
        <v>42.824909999999988</v>
      </c>
      <c r="F9" s="21">
        <f t="shared" si="0"/>
        <v>22.846835443624343</v>
      </c>
      <c r="G9" s="21">
        <v>15.201038963624342</v>
      </c>
      <c r="H9" s="21">
        <v>4.6867419200000011</v>
      </c>
      <c r="I9" s="21">
        <v>2.9590545600000002</v>
      </c>
      <c r="J9" s="22">
        <f t="shared" si="1"/>
        <v>0.35495787296749359</v>
      </c>
      <c r="K9" s="22">
        <f t="shared" si="2"/>
        <v>0.46439749397311869</v>
      </c>
      <c r="L9" s="23">
        <f t="shared" si="3"/>
        <v>0.53349406790637388</v>
      </c>
      <c r="M9" s="4"/>
    </row>
    <row r="10" spans="1:13" ht="38.25" x14ac:dyDescent="0.25">
      <c r="A10" s="17"/>
      <c r="B10" s="19">
        <v>3000403</v>
      </c>
      <c r="C10" s="19" t="s">
        <v>1058</v>
      </c>
      <c r="D10" s="20">
        <v>69.551507000000001</v>
      </c>
      <c r="E10" s="21">
        <v>139.05839899999992</v>
      </c>
      <c r="F10" s="21">
        <f t="shared" si="0"/>
        <v>17.91644800802899</v>
      </c>
      <c r="G10" s="21">
        <v>11.887400918028991</v>
      </c>
      <c r="H10" s="21">
        <v>2.7854805799999998</v>
      </c>
      <c r="I10" s="21">
        <v>3.24356651</v>
      </c>
      <c r="J10" s="22">
        <f t="shared" si="1"/>
        <v>8.5484954547973738E-2</v>
      </c>
      <c r="K10" s="22">
        <f t="shared" si="2"/>
        <v>0.10551596741760991</v>
      </c>
      <c r="L10" s="23">
        <f t="shared" si="3"/>
        <v>0.12884117850392482</v>
      </c>
      <c r="M10" s="4"/>
    </row>
    <row r="11" spans="1:13" ht="51" x14ac:dyDescent="0.25">
      <c r="A11" s="17"/>
      <c r="B11" s="19">
        <v>3000404</v>
      </c>
      <c r="C11" s="19" t="s">
        <v>1059</v>
      </c>
      <c r="D11" s="20">
        <v>4.2533220000000007</v>
      </c>
      <c r="E11" s="21">
        <v>5.663238999999999</v>
      </c>
      <c r="F11" s="21">
        <f t="shared" si="0"/>
        <v>0.92252504990639528</v>
      </c>
      <c r="G11" s="21">
        <v>0.63005426990639535</v>
      </c>
      <c r="H11" s="21">
        <v>0.17910682999999994</v>
      </c>
      <c r="I11" s="21">
        <v>0.11336395000000002</v>
      </c>
      <c r="J11" s="22">
        <f t="shared" si="1"/>
        <v>0.11125334281431447</v>
      </c>
      <c r="K11" s="22">
        <f t="shared" si="2"/>
        <v>0.14287956060240359</v>
      </c>
      <c r="L11" s="23">
        <f t="shared" si="3"/>
        <v>0.16289707178284291</v>
      </c>
      <c r="M11" s="4"/>
    </row>
    <row r="12" spans="1:13" ht="38.25" x14ac:dyDescent="0.25">
      <c r="A12" s="17"/>
      <c r="B12" s="19">
        <v>3000405</v>
      </c>
      <c r="C12" s="19" t="s">
        <v>1060</v>
      </c>
      <c r="D12" s="20">
        <v>91.543945999999949</v>
      </c>
      <c r="E12" s="21">
        <v>98.977293999999944</v>
      </c>
      <c r="F12" s="21">
        <f t="shared" si="0"/>
        <v>24.316445960904346</v>
      </c>
      <c r="G12" s="21">
        <v>17.059683740904347</v>
      </c>
      <c r="H12" s="21">
        <v>3.4047874500000006</v>
      </c>
      <c r="I12" s="21">
        <v>3.85197477</v>
      </c>
      <c r="J12" s="22">
        <f t="shared" si="1"/>
        <v>0.17235956906342942</v>
      </c>
      <c r="K12" s="22">
        <f t="shared" si="2"/>
        <v>0.2067592511763795</v>
      </c>
      <c r="L12" s="23">
        <f t="shared" si="3"/>
        <v>0.2456770131632853</v>
      </c>
      <c r="M12" s="4"/>
    </row>
    <row r="13" spans="1:13" ht="25.5" x14ac:dyDescent="0.25">
      <c r="A13" s="17"/>
      <c r="B13" s="19">
        <v>3000406</v>
      </c>
      <c r="C13" s="19" t="s">
        <v>1061</v>
      </c>
      <c r="D13" s="20">
        <v>18.773361999999999</v>
      </c>
      <c r="E13" s="21">
        <v>28.946876999999994</v>
      </c>
      <c r="F13" s="21">
        <f t="shared" si="0"/>
        <v>8.360860359591463</v>
      </c>
      <c r="G13" s="21">
        <v>4.8715989895914635</v>
      </c>
      <c r="H13" s="21">
        <v>0.77721297</v>
      </c>
      <c r="I13" s="21">
        <v>2.7120484</v>
      </c>
      <c r="J13" s="22">
        <f t="shared" si="1"/>
        <v>0.16829445848653948</v>
      </c>
      <c r="K13" s="22">
        <f t="shared" si="2"/>
        <v>0.19514408962291388</v>
      </c>
      <c r="L13" s="23">
        <f t="shared" si="3"/>
        <v>0.28883462487478234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470.19594499999903</v>
      </c>
      <c r="E14" s="45">
        <f t="shared" ref="E14:I14" ca="1" si="4">OFFSET(E14,-MATCH("PROYECTOS",$A$8:$A$50,0)-1,0)-(OFFSET(E14,-MATCH("PROYECTOS",$A$8:$A$50,0),0))</f>
        <v>790.28307999999925</v>
      </c>
      <c r="F14" s="45">
        <f t="shared" ca="1" si="4"/>
        <v>207.68460304592691</v>
      </c>
      <c r="G14" s="45">
        <f t="shared" ca="1" si="4"/>
        <v>153.32426485592669</v>
      </c>
      <c r="H14" s="45">
        <f t="shared" ca="1" si="4"/>
        <v>26.598963979999979</v>
      </c>
      <c r="I14" s="45">
        <f t="shared" ca="1" si="4"/>
        <v>27.761374210000042</v>
      </c>
      <c r="J14" s="46">
        <f t="shared" ca="1" si="1"/>
        <v>0.1940118278325367</v>
      </c>
      <c r="K14" s="46">
        <f t="shared" ca="1" si="2"/>
        <v>0.22766934202352762</v>
      </c>
      <c r="L14" s="47">
        <f t="shared" ca="1" si="3"/>
        <v>0.26279773451043253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1089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3000402</v>
      </c>
      <c r="C20" s="19" t="s">
        <v>1057</v>
      </c>
      <c r="D20" s="23">
        <v>0.53349406790637388</v>
      </c>
    </row>
    <row r="21" spans="1:4" ht="38.25" x14ac:dyDescent="0.25">
      <c r="A21" s="17"/>
      <c r="B21" s="19">
        <v>3000403</v>
      </c>
      <c r="C21" s="19" t="s">
        <v>1058</v>
      </c>
      <c r="D21" s="23">
        <v>0.12884117850392482</v>
      </c>
    </row>
    <row r="22" spans="1:4" ht="51" x14ac:dyDescent="0.25">
      <c r="A22" s="17"/>
      <c r="B22" s="19">
        <v>3000404</v>
      </c>
      <c r="C22" s="19" t="s">
        <v>1059</v>
      </c>
      <c r="D22" s="23">
        <v>0.16289707178284291</v>
      </c>
    </row>
    <row r="23" spans="1:4" ht="38.25" x14ac:dyDescent="0.25">
      <c r="A23" s="17"/>
      <c r="B23" s="19">
        <v>3000405</v>
      </c>
      <c r="C23" s="19" t="s">
        <v>1060</v>
      </c>
      <c r="D23" s="23">
        <v>0.2456770131632853</v>
      </c>
    </row>
    <row r="24" spans="1:4" ht="26.25" thickBot="1" x14ac:dyDescent="0.3">
      <c r="A24" s="24"/>
      <c r="B24" s="26">
        <v>3000406</v>
      </c>
      <c r="C24" s="26" t="s">
        <v>1061</v>
      </c>
      <c r="D24" s="30">
        <v>0.28883462487478234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topLeftCell="A7"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1056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2199.1120099999985</v>
      </c>
      <c r="I6" s="14">
        <v>2673.3625299999994</v>
      </c>
      <c r="J6" s="14">
        <v>1331.6264757143547</v>
      </c>
      <c r="K6" s="14">
        <v>1009.4584216743547</v>
      </c>
      <c r="L6" s="14">
        <v>161.81550788000001</v>
      </c>
      <c r="M6" s="14">
        <v>160.35254615999997</v>
      </c>
      <c r="N6" s="15">
        <v>0.37759877695089672</v>
      </c>
      <c r="O6" s="15">
        <v>0.43812760761420372</v>
      </c>
      <c r="P6" s="16">
        <v>0.49810920171547213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1728.9160650000003</v>
      </c>
      <c r="I7" s="37">
        <f ca="1">SUM(I8:OFFSET(I6,MATCH("PROYECTOS",$A$8:$A$25,0),0))</f>
        <v>1883.0794500000004</v>
      </c>
      <c r="J7" s="37">
        <f ca="1">SUM(J8:OFFSET(J6,MATCH("PROYECTOS",$A$8:$A$25,0),0))</f>
        <v>1123.9418726684278</v>
      </c>
      <c r="K7" s="37">
        <f ca="1">SUM(K8:OFFSET(K6,MATCH("PROYECTOS",$A$8:$A$25,0),0))</f>
        <v>856.1341568184281</v>
      </c>
      <c r="L7" s="37">
        <f ca="1">SUM(L8:OFFSET(L6,MATCH("PROYECTOS",$A$8:$A$25,0),0))</f>
        <v>135.21654389999995</v>
      </c>
      <c r="M7" s="37">
        <f ca="1">SUM(M8:OFFSET(M6,MATCH("PROYECTOS",$A$8:$A$25,0),0))</f>
        <v>132.59117194999996</v>
      </c>
      <c r="N7" s="39">
        <f ca="1">IFERROR(K7/I7,0)</f>
        <v>0.45464579671262828</v>
      </c>
      <c r="O7" s="39">
        <f ca="1">IFERROR(SUM(K7,L7)/I7,0)</f>
        <v>0.52645187154393713</v>
      </c>
      <c r="P7" s="40">
        <f ca="1">IFERROR(SUM(K7,L7,M7)/I7,0)</f>
        <v>0.59686375562562044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1062</v>
      </c>
      <c r="D8" s="68">
        <v>3000001</v>
      </c>
      <c r="E8" s="19" t="s">
        <v>275</v>
      </c>
      <c r="F8" s="69">
        <v>3</v>
      </c>
      <c r="G8" s="19" t="s">
        <v>1079</v>
      </c>
      <c r="H8" s="20">
        <v>1109.9254690000002</v>
      </c>
      <c r="I8" s="21">
        <v>1132.9939120000004</v>
      </c>
      <c r="J8" s="21">
        <f t="shared" ref="J8:J24" si="0">SUM(K8,L8,M8)</f>
        <v>799.29557853482243</v>
      </c>
      <c r="K8" s="21">
        <v>617.39169810482235</v>
      </c>
      <c r="L8" s="21">
        <v>90.812046190000004</v>
      </c>
      <c r="M8" s="21">
        <v>91.091834239999983</v>
      </c>
      <c r="N8" s="22">
        <f t="shared" ref="N8:N25" si="1">IFERROR(K8/I8,0)</f>
        <v>0.54492057862427612</v>
      </c>
      <c r="O8" s="22">
        <f t="shared" ref="O8:O25" si="2">IFERROR(SUM(K8,L8)/I8,0)</f>
        <v>0.62507285943370738</v>
      </c>
      <c r="P8" s="23">
        <f t="shared" ref="P8:P25" si="3">IFERROR(SUM(K8,L8,M8)/I8,0)</f>
        <v>0.70547208600960443</v>
      </c>
      <c r="Q8" s="70">
        <v>303446.35800000001</v>
      </c>
      <c r="R8" s="21">
        <v>281412.01399999997</v>
      </c>
      <c r="S8" s="23">
        <f>IFERROR(R8/Q8,0)</f>
        <v>0.92738636197439539</v>
      </c>
    </row>
    <row r="9" spans="1:19" ht="25.5" x14ac:dyDescent="0.25">
      <c r="A9" s="17"/>
      <c r="B9" s="19">
        <v>5001549</v>
      </c>
      <c r="C9" s="19" t="s">
        <v>1063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285.20943899999997</v>
      </c>
      <c r="I9" s="21">
        <v>319.70537300000001</v>
      </c>
      <c r="J9" s="21">
        <f t="shared" si="0"/>
        <v>201.40186692730367</v>
      </c>
      <c r="K9" s="21">
        <v>154.11289941730365</v>
      </c>
      <c r="L9" s="21">
        <v>25.425787930000006</v>
      </c>
      <c r="M9" s="21">
        <v>21.863179579999994</v>
      </c>
      <c r="N9" s="22">
        <f t="shared" si="1"/>
        <v>0.48204663553559873</v>
      </c>
      <c r="O9" s="22">
        <f t="shared" si="2"/>
        <v>0.56157544573798468</v>
      </c>
      <c r="P9" s="23">
        <f t="shared" si="3"/>
        <v>0.62996084500370175</v>
      </c>
      <c r="Q9" s="70">
        <v>215571.10100000002</v>
      </c>
      <c r="R9" s="21">
        <v>182125.05</v>
      </c>
      <c r="S9" s="23">
        <f t="shared" ref="S9:S24" si="4">IFERROR(R9/Q9,0)</f>
        <v>0.84484909691118559</v>
      </c>
    </row>
    <row r="10" spans="1:19" x14ac:dyDescent="0.25">
      <c r="A10" s="17"/>
      <c r="B10" s="19">
        <v>5001550</v>
      </c>
      <c r="C10" s="19" t="s">
        <v>1064</v>
      </c>
      <c r="D10" s="68">
        <v>3000001</v>
      </c>
      <c r="E10" s="19" t="s">
        <v>275</v>
      </c>
      <c r="F10" s="69">
        <v>101</v>
      </c>
      <c r="G10" s="19" t="s">
        <v>1080</v>
      </c>
      <c r="H10" s="20">
        <v>73.596051000000003</v>
      </c>
      <c r="I10" s="21">
        <v>72.891912999999974</v>
      </c>
      <c r="J10" s="21">
        <f t="shared" si="0"/>
        <v>31.176878256422341</v>
      </c>
      <c r="K10" s="21">
        <v>21.512942426422342</v>
      </c>
      <c r="L10" s="21">
        <v>5.1081553</v>
      </c>
      <c r="M10" s="21">
        <v>4.5557805299999998</v>
      </c>
      <c r="N10" s="22">
        <f t="shared" si="1"/>
        <v>0.29513483102607485</v>
      </c>
      <c r="O10" s="22">
        <f t="shared" si="2"/>
        <v>0.36521332244939642</v>
      </c>
      <c r="P10" s="23">
        <f t="shared" si="3"/>
        <v>0.42771381588547897</v>
      </c>
      <c r="Q10" s="70">
        <v>6685511</v>
      </c>
      <c r="R10" s="21">
        <v>5263683.8900000006</v>
      </c>
      <c r="S10" s="23">
        <f t="shared" si="4"/>
        <v>0.78732708539407092</v>
      </c>
    </row>
    <row r="11" spans="1:19" x14ac:dyDescent="0.25">
      <c r="A11" s="17"/>
      <c r="B11" s="19">
        <v>5001551</v>
      </c>
      <c r="C11" s="19" t="s">
        <v>1065</v>
      </c>
      <c r="D11" s="68">
        <v>3000001</v>
      </c>
      <c r="E11" s="19" t="s">
        <v>275</v>
      </c>
      <c r="F11" s="69">
        <v>6</v>
      </c>
      <c r="G11" s="19" t="s">
        <v>634</v>
      </c>
      <c r="H11" s="20">
        <v>16.061503000000002</v>
      </c>
      <c r="I11" s="21">
        <v>15.748252000000001</v>
      </c>
      <c r="J11" s="21">
        <f t="shared" si="0"/>
        <v>5.7155305249562529</v>
      </c>
      <c r="K11" s="21">
        <v>4.5439951049562524</v>
      </c>
      <c r="L11" s="21">
        <v>0.57490514999999986</v>
      </c>
      <c r="M11" s="21">
        <v>0.59663027000000024</v>
      </c>
      <c r="N11" s="22">
        <f t="shared" si="1"/>
        <v>0.28853964903255624</v>
      </c>
      <c r="O11" s="22">
        <f t="shared" si="2"/>
        <v>0.32504561490102218</v>
      </c>
      <c r="P11" s="23">
        <f t="shared" si="3"/>
        <v>0.3629311065733678</v>
      </c>
      <c r="Q11" s="70">
        <v>261284.9</v>
      </c>
      <c r="R11" s="21">
        <v>287963.891</v>
      </c>
      <c r="S11" s="23">
        <f t="shared" si="4"/>
        <v>1.1021068994036778</v>
      </c>
    </row>
    <row r="12" spans="1:19" x14ac:dyDescent="0.25">
      <c r="A12" s="17"/>
      <c r="B12" s="19">
        <v>5001552</v>
      </c>
      <c r="C12" s="19" t="s">
        <v>1066</v>
      </c>
      <c r="D12" s="68">
        <v>3000001</v>
      </c>
      <c r="E12" s="19" t="s">
        <v>275</v>
      </c>
      <c r="F12" s="69">
        <v>3</v>
      </c>
      <c r="G12" s="19" t="s">
        <v>1079</v>
      </c>
      <c r="H12" s="20">
        <v>2.6620039999999996</v>
      </c>
      <c r="I12" s="21">
        <v>2.7085159999999999</v>
      </c>
      <c r="J12" s="21">
        <f t="shared" si="0"/>
        <v>1.3191080318083526</v>
      </c>
      <c r="K12" s="21">
        <v>0.75575396180835241</v>
      </c>
      <c r="L12" s="21">
        <v>0.23202496999999997</v>
      </c>
      <c r="M12" s="21">
        <v>0.3313291000000001</v>
      </c>
      <c r="N12" s="22">
        <f t="shared" si="1"/>
        <v>0.27902879724851265</v>
      </c>
      <c r="O12" s="22">
        <f t="shared" si="2"/>
        <v>0.36469377762891281</v>
      </c>
      <c r="P12" s="23">
        <f t="shared" si="3"/>
        <v>0.48702242549364766</v>
      </c>
      <c r="Q12" s="70">
        <v>2170</v>
      </c>
      <c r="R12" s="21">
        <v>2246</v>
      </c>
      <c r="S12" s="23">
        <f t="shared" si="4"/>
        <v>1.0350230414746544</v>
      </c>
    </row>
    <row r="13" spans="1:19" x14ac:dyDescent="0.25">
      <c r="A13" s="17"/>
      <c r="B13" s="19">
        <v>5001553</v>
      </c>
      <c r="C13" s="19" t="s">
        <v>1067</v>
      </c>
      <c r="D13" s="68">
        <v>3000001</v>
      </c>
      <c r="E13" s="19" t="s">
        <v>275</v>
      </c>
      <c r="F13" s="69">
        <v>152</v>
      </c>
      <c r="G13" s="19" t="s">
        <v>1081</v>
      </c>
      <c r="H13" s="20">
        <v>21.479072999999996</v>
      </c>
      <c r="I13" s="21">
        <v>23.560764999999996</v>
      </c>
      <c r="J13" s="21">
        <f t="shared" si="0"/>
        <v>10.669795571059526</v>
      </c>
      <c r="K13" s="21">
        <v>8.1670909210595255</v>
      </c>
      <c r="L13" s="21">
        <v>1.2302946099999998</v>
      </c>
      <c r="M13" s="21">
        <v>1.2724100399999998</v>
      </c>
      <c r="N13" s="22">
        <f t="shared" si="1"/>
        <v>0.3466394627279516</v>
      </c>
      <c r="O13" s="22">
        <f t="shared" si="2"/>
        <v>0.39885740259535402</v>
      </c>
      <c r="P13" s="23">
        <f t="shared" si="3"/>
        <v>0.45286286633984624</v>
      </c>
      <c r="Q13" s="70">
        <v>1396805</v>
      </c>
      <c r="R13" s="21">
        <v>838360.88</v>
      </c>
      <c r="S13" s="23">
        <f t="shared" si="4"/>
        <v>0.60019893972315397</v>
      </c>
    </row>
    <row r="14" spans="1:19" ht="38.25" x14ac:dyDescent="0.25">
      <c r="A14" s="17"/>
      <c r="B14" s="19">
        <v>5003195</v>
      </c>
      <c r="C14" s="19" t="s">
        <v>1068</v>
      </c>
      <c r="D14" s="68">
        <v>3000402</v>
      </c>
      <c r="E14" s="19" t="s">
        <v>1057</v>
      </c>
      <c r="F14" s="69">
        <v>3</v>
      </c>
      <c r="G14" s="19" t="s">
        <v>1079</v>
      </c>
      <c r="H14" s="20">
        <v>29.904519999999994</v>
      </c>
      <c r="I14" s="21">
        <v>36.63416999999999</v>
      </c>
      <c r="J14" s="21">
        <f t="shared" si="0"/>
        <v>20.681386947193534</v>
      </c>
      <c r="K14" s="21">
        <v>13.685576477193536</v>
      </c>
      <c r="L14" s="21">
        <v>4.3870949600000007</v>
      </c>
      <c r="M14" s="21">
        <v>2.6087155099999997</v>
      </c>
      <c r="N14" s="22">
        <f t="shared" si="1"/>
        <v>0.37357408335424386</v>
      </c>
      <c r="O14" s="22">
        <f t="shared" si="2"/>
        <v>0.49332826258090573</v>
      </c>
      <c r="P14" s="23">
        <f t="shared" si="3"/>
        <v>0.56453816060780249</v>
      </c>
      <c r="Q14" s="70">
        <v>44230.584999999999</v>
      </c>
      <c r="R14" s="21">
        <v>37433.761999999995</v>
      </c>
      <c r="S14" s="23">
        <f t="shared" si="4"/>
        <v>0.84633205733091699</v>
      </c>
    </row>
    <row r="15" spans="1:19" ht="38.25" x14ac:dyDescent="0.25">
      <c r="A15" s="17"/>
      <c r="B15" s="19">
        <v>5003196</v>
      </c>
      <c r="C15" s="19" t="s">
        <v>1069</v>
      </c>
      <c r="D15" s="68">
        <v>3000402</v>
      </c>
      <c r="E15" s="19" t="s">
        <v>1057</v>
      </c>
      <c r="F15" s="69">
        <v>3</v>
      </c>
      <c r="G15" s="19" t="s">
        <v>1079</v>
      </c>
      <c r="H15" s="20">
        <v>5.9558690000000016</v>
      </c>
      <c r="I15" s="21">
        <v>6.1907400000000008</v>
      </c>
      <c r="J15" s="21">
        <f t="shared" si="0"/>
        <v>2.1654484964308063</v>
      </c>
      <c r="K15" s="21">
        <v>1.5154624864308062</v>
      </c>
      <c r="L15" s="21">
        <v>0.29964696000000002</v>
      </c>
      <c r="M15" s="21">
        <v>0.35033904999999999</v>
      </c>
      <c r="N15" s="22">
        <f t="shared" si="1"/>
        <v>0.2447950465422237</v>
      </c>
      <c r="O15" s="22">
        <f t="shared" si="2"/>
        <v>0.29319749277643803</v>
      </c>
      <c r="P15" s="23">
        <f t="shared" si="3"/>
        <v>0.34978831229074486</v>
      </c>
      <c r="Q15" s="70">
        <v>25922</v>
      </c>
      <c r="R15" s="21">
        <v>19164.001</v>
      </c>
      <c r="S15" s="23">
        <f t="shared" si="4"/>
        <v>0.7392948460766916</v>
      </c>
    </row>
    <row r="16" spans="1:19" ht="51" x14ac:dyDescent="0.25">
      <c r="A16" s="17"/>
      <c r="B16" s="19">
        <v>5003197</v>
      </c>
      <c r="C16" s="19" t="s">
        <v>1070</v>
      </c>
      <c r="D16" s="68">
        <v>3000403</v>
      </c>
      <c r="E16" s="19" t="s">
        <v>1058</v>
      </c>
      <c r="F16" s="69">
        <v>240</v>
      </c>
      <c r="G16" s="19" t="s">
        <v>1082</v>
      </c>
      <c r="H16" s="20">
        <v>6.5882829999999979</v>
      </c>
      <c r="I16" s="21">
        <v>9.0950350000000029</v>
      </c>
      <c r="J16" s="21">
        <f t="shared" si="0"/>
        <v>2.1057433799269183</v>
      </c>
      <c r="K16" s="21">
        <v>1.2178212199269183</v>
      </c>
      <c r="L16" s="21">
        <v>0.29387804000000001</v>
      </c>
      <c r="M16" s="21">
        <v>0.59404411999999995</v>
      </c>
      <c r="N16" s="22">
        <f t="shared" si="1"/>
        <v>0.13389956387489635</v>
      </c>
      <c r="O16" s="22">
        <f t="shared" si="2"/>
        <v>0.16621148351016987</v>
      </c>
      <c r="P16" s="23">
        <f t="shared" si="3"/>
        <v>0.23152669340216037</v>
      </c>
      <c r="Q16" s="70">
        <v>4083</v>
      </c>
      <c r="R16" s="21">
        <v>2768.2159999999999</v>
      </c>
      <c r="S16" s="23">
        <f t="shared" si="4"/>
        <v>0.67798579475875576</v>
      </c>
    </row>
    <row r="17" spans="1:19" ht="38.25" x14ac:dyDescent="0.25">
      <c r="A17" s="17"/>
      <c r="B17" s="19">
        <v>5003198</v>
      </c>
      <c r="C17" s="19" t="s">
        <v>1071</v>
      </c>
      <c r="D17" s="68">
        <v>3000403</v>
      </c>
      <c r="E17" s="19" t="s">
        <v>1058</v>
      </c>
      <c r="F17" s="69">
        <v>240</v>
      </c>
      <c r="G17" s="19" t="s">
        <v>1082</v>
      </c>
      <c r="H17" s="20">
        <v>4.5880890000000019</v>
      </c>
      <c r="I17" s="21">
        <v>5.2827510000000002</v>
      </c>
      <c r="J17" s="21">
        <f t="shared" si="0"/>
        <v>0.99369708720330452</v>
      </c>
      <c r="K17" s="21">
        <v>0.73207240720330446</v>
      </c>
      <c r="L17" s="21">
        <v>8.6742430000000009E-2</v>
      </c>
      <c r="M17" s="21">
        <v>0.17488224999999999</v>
      </c>
      <c r="N17" s="22">
        <f t="shared" si="1"/>
        <v>0.13857787489951814</v>
      </c>
      <c r="O17" s="22">
        <f t="shared" si="2"/>
        <v>0.15499781027031265</v>
      </c>
      <c r="P17" s="23">
        <f t="shared" si="3"/>
        <v>0.18810220038826447</v>
      </c>
      <c r="Q17" s="70">
        <v>7151</v>
      </c>
      <c r="R17" s="21">
        <v>5880.01</v>
      </c>
      <c r="S17" s="23">
        <f t="shared" si="4"/>
        <v>0.82226401901831914</v>
      </c>
    </row>
    <row r="18" spans="1:19" ht="51" x14ac:dyDescent="0.25">
      <c r="A18" s="17"/>
      <c r="B18" s="19">
        <v>5003199</v>
      </c>
      <c r="C18" s="19" t="s">
        <v>1072</v>
      </c>
      <c r="D18" s="68">
        <v>3000403</v>
      </c>
      <c r="E18" s="19" t="s">
        <v>1058</v>
      </c>
      <c r="F18" s="69">
        <v>66</v>
      </c>
      <c r="G18" s="19" t="s">
        <v>573</v>
      </c>
      <c r="H18" s="20">
        <v>58.375135</v>
      </c>
      <c r="I18" s="21">
        <v>124.68061299999994</v>
      </c>
      <c r="J18" s="21">
        <f t="shared" si="0"/>
        <v>14.817007540898768</v>
      </c>
      <c r="K18" s="21">
        <v>9.9375072908987683</v>
      </c>
      <c r="L18" s="21">
        <v>2.40486011</v>
      </c>
      <c r="M18" s="21">
        <v>2.47464014</v>
      </c>
      <c r="N18" s="22">
        <f t="shared" si="1"/>
        <v>7.9703708955126601E-2</v>
      </c>
      <c r="O18" s="22">
        <f t="shared" si="2"/>
        <v>9.8991872945786485E-2</v>
      </c>
      <c r="P18" s="23">
        <f t="shared" si="3"/>
        <v>0.11883970718766658</v>
      </c>
      <c r="Q18" s="70">
        <v>1835.0730000000001</v>
      </c>
      <c r="R18" s="21">
        <v>997.67099999999994</v>
      </c>
      <c r="S18" s="23">
        <f t="shared" si="4"/>
        <v>0.54366829003532824</v>
      </c>
    </row>
    <row r="19" spans="1:19" ht="51" x14ac:dyDescent="0.25">
      <c r="A19" s="17"/>
      <c r="B19" s="19">
        <v>5003200</v>
      </c>
      <c r="C19" s="19" t="s">
        <v>1073</v>
      </c>
      <c r="D19" s="68">
        <v>3000404</v>
      </c>
      <c r="E19" s="19" t="s">
        <v>1059</v>
      </c>
      <c r="F19" s="69">
        <v>27</v>
      </c>
      <c r="G19" s="19" t="s">
        <v>1083</v>
      </c>
      <c r="H19" s="20">
        <v>4.2533219999999998</v>
      </c>
      <c r="I19" s="21">
        <v>5.6632389999999999</v>
      </c>
      <c r="J19" s="21">
        <f t="shared" si="0"/>
        <v>0.92252504990639528</v>
      </c>
      <c r="K19" s="21">
        <v>0.63005426990639535</v>
      </c>
      <c r="L19" s="21">
        <v>0.17910682999999997</v>
      </c>
      <c r="M19" s="21">
        <v>0.11336395</v>
      </c>
      <c r="N19" s="22">
        <f t="shared" si="1"/>
        <v>0.11125334281431445</v>
      </c>
      <c r="O19" s="22">
        <f t="shared" si="2"/>
        <v>0.14287956060240356</v>
      </c>
      <c r="P19" s="23">
        <f t="shared" si="3"/>
        <v>0.16289707178284288</v>
      </c>
      <c r="Q19" s="70">
        <v>249.5</v>
      </c>
      <c r="R19" s="21">
        <v>160.58600000000001</v>
      </c>
      <c r="S19" s="23">
        <f t="shared" si="4"/>
        <v>0.6436312625250501</v>
      </c>
    </row>
    <row r="20" spans="1:19" ht="38.25" x14ac:dyDescent="0.25">
      <c r="A20" s="17"/>
      <c r="B20" s="19">
        <v>5003201</v>
      </c>
      <c r="C20" s="19" t="s">
        <v>1074</v>
      </c>
      <c r="D20" s="68">
        <v>3000405</v>
      </c>
      <c r="E20" s="19" t="s">
        <v>1060</v>
      </c>
      <c r="F20" s="69">
        <v>7</v>
      </c>
      <c r="G20" s="19" t="s">
        <v>1084</v>
      </c>
      <c r="H20" s="20">
        <v>26.083456000000002</v>
      </c>
      <c r="I20" s="21">
        <v>33.439774999999997</v>
      </c>
      <c r="J20" s="21">
        <f t="shared" si="0"/>
        <v>8.9828970902547525</v>
      </c>
      <c r="K20" s="21">
        <v>6.3681548302547526</v>
      </c>
      <c r="L20" s="21">
        <v>1.2427865799999998</v>
      </c>
      <c r="M20" s="21">
        <v>1.3719556800000001</v>
      </c>
      <c r="N20" s="22">
        <f t="shared" si="1"/>
        <v>0.19043653344721229</v>
      </c>
      <c r="O20" s="22">
        <f t="shared" si="2"/>
        <v>0.22760145396476958</v>
      </c>
      <c r="P20" s="23">
        <f t="shared" si="3"/>
        <v>0.26862911279321566</v>
      </c>
      <c r="Q20" s="70">
        <v>1203.7449999999999</v>
      </c>
      <c r="R20" s="21">
        <v>668.44399999999996</v>
      </c>
      <c r="S20" s="23">
        <f t="shared" si="4"/>
        <v>0.55530365650532298</v>
      </c>
    </row>
    <row r="21" spans="1:19" ht="38.25" x14ac:dyDescent="0.25">
      <c r="A21" s="17"/>
      <c r="B21" s="19">
        <v>5003202</v>
      </c>
      <c r="C21" s="19" t="s">
        <v>1075</v>
      </c>
      <c r="D21" s="68">
        <v>3000405</v>
      </c>
      <c r="E21" s="19" t="s">
        <v>1060</v>
      </c>
      <c r="F21" s="69">
        <v>542</v>
      </c>
      <c r="G21" s="19" t="s">
        <v>1085</v>
      </c>
      <c r="H21" s="20">
        <v>42.579073999999999</v>
      </c>
      <c r="I21" s="21">
        <v>45.161047999999994</v>
      </c>
      <c r="J21" s="21">
        <f t="shared" si="0"/>
        <v>9.5106810150030334</v>
      </c>
      <c r="K21" s="21">
        <v>6.2081723250030336</v>
      </c>
      <c r="L21" s="21">
        <v>1.5266791300000004</v>
      </c>
      <c r="M21" s="21">
        <v>1.7758295599999998</v>
      </c>
      <c r="N21" s="22">
        <f t="shared" si="1"/>
        <v>0.13746741052162995</v>
      </c>
      <c r="O21" s="22">
        <f t="shared" si="2"/>
        <v>0.17127262978934935</v>
      </c>
      <c r="P21" s="23">
        <f t="shared" si="3"/>
        <v>0.21059478103792087</v>
      </c>
      <c r="Q21" s="70">
        <v>404.65499999999997</v>
      </c>
      <c r="R21" s="21">
        <v>196.73</v>
      </c>
      <c r="S21" s="23">
        <f t="shared" si="4"/>
        <v>0.48616722887397906</v>
      </c>
    </row>
    <row r="22" spans="1:19" ht="38.25" x14ac:dyDescent="0.25">
      <c r="A22" s="17"/>
      <c r="B22" s="19">
        <v>5003203</v>
      </c>
      <c r="C22" s="19" t="s">
        <v>1076</v>
      </c>
      <c r="D22" s="68">
        <v>3000405</v>
      </c>
      <c r="E22" s="19" t="s">
        <v>1060</v>
      </c>
      <c r="F22" s="69">
        <v>543</v>
      </c>
      <c r="G22" s="19" t="s">
        <v>1086</v>
      </c>
      <c r="H22" s="20">
        <v>22.881416000000005</v>
      </c>
      <c r="I22" s="21">
        <v>20.376471000000002</v>
      </c>
      <c r="J22" s="21">
        <f t="shared" si="0"/>
        <v>5.8228678556465612</v>
      </c>
      <c r="K22" s="21">
        <v>4.4833565856465611</v>
      </c>
      <c r="L22" s="21">
        <v>0.63532173999999997</v>
      </c>
      <c r="M22" s="21">
        <v>0.70418952999999995</v>
      </c>
      <c r="N22" s="22">
        <f t="shared" si="1"/>
        <v>0.22002615593478186</v>
      </c>
      <c r="O22" s="22">
        <f t="shared" si="2"/>
        <v>0.25120534000448658</v>
      </c>
      <c r="P22" s="23">
        <f t="shared" si="3"/>
        <v>0.28576429430035066</v>
      </c>
      <c r="Q22" s="70">
        <v>130.005</v>
      </c>
      <c r="R22" s="21">
        <v>63.189000000000007</v>
      </c>
      <c r="S22" s="23">
        <f t="shared" si="4"/>
        <v>0.48605053651782631</v>
      </c>
    </row>
    <row r="23" spans="1:19" ht="25.5" x14ac:dyDescent="0.25">
      <c r="A23" s="17"/>
      <c r="B23" s="19">
        <v>5003204</v>
      </c>
      <c r="C23" s="19" t="s">
        <v>1077</v>
      </c>
      <c r="D23" s="68">
        <v>3000406</v>
      </c>
      <c r="E23" s="19" t="s">
        <v>1061</v>
      </c>
      <c r="F23" s="69">
        <v>544</v>
      </c>
      <c r="G23" s="19" t="s">
        <v>1087</v>
      </c>
      <c r="H23" s="20">
        <v>15.982548999999999</v>
      </c>
      <c r="I23" s="21">
        <v>25.885685999999996</v>
      </c>
      <c r="J23" s="21">
        <f t="shared" si="0"/>
        <v>7.9250458593221182</v>
      </c>
      <c r="K23" s="21">
        <v>4.6616574793221179</v>
      </c>
      <c r="L23" s="21">
        <v>0.60633899999999996</v>
      </c>
      <c r="M23" s="21">
        <v>2.6570493799999997</v>
      </c>
      <c r="N23" s="22">
        <f t="shared" si="1"/>
        <v>0.18008630249637264</v>
      </c>
      <c r="O23" s="22">
        <f t="shared" si="2"/>
        <v>0.20351002014480585</v>
      </c>
      <c r="P23" s="23">
        <f t="shared" si="3"/>
        <v>0.30615552778172922</v>
      </c>
      <c r="Q23" s="70">
        <v>99.56</v>
      </c>
      <c r="R23" s="21">
        <v>30.347999999999999</v>
      </c>
      <c r="S23" s="23">
        <f t="shared" si="4"/>
        <v>0.30482121333869022</v>
      </c>
    </row>
    <row r="24" spans="1:19" ht="63.75" x14ac:dyDescent="0.25">
      <c r="A24" s="17"/>
      <c r="B24" s="19">
        <v>5003205</v>
      </c>
      <c r="C24" s="19" t="s">
        <v>1078</v>
      </c>
      <c r="D24" s="68">
        <v>3000406</v>
      </c>
      <c r="E24" s="19" t="s">
        <v>1061</v>
      </c>
      <c r="F24" s="69">
        <v>86</v>
      </c>
      <c r="G24" s="19" t="s">
        <v>500</v>
      </c>
      <c r="H24" s="20">
        <v>2.7908130000000004</v>
      </c>
      <c r="I24" s="21">
        <v>3.061191</v>
      </c>
      <c r="J24" s="21">
        <f t="shared" si="0"/>
        <v>0.43581450026934559</v>
      </c>
      <c r="K24" s="21">
        <v>0.2099415102693456</v>
      </c>
      <c r="L24" s="21">
        <v>0.17087396999999999</v>
      </c>
      <c r="M24" s="21">
        <v>5.4999020000000003E-2</v>
      </c>
      <c r="N24" s="22">
        <f t="shared" si="1"/>
        <v>6.8581643637834297E-2</v>
      </c>
      <c r="O24" s="22">
        <f t="shared" si="2"/>
        <v>0.12440108450251734</v>
      </c>
      <c r="P24" s="23">
        <f t="shared" si="3"/>
        <v>0.14236762758983207</v>
      </c>
      <c r="Q24" s="70">
        <v>1681</v>
      </c>
      <c r="R24" s="21">
        <v>913.74699999999996</v>
      </c>
      <c r="S24" s="23">
        <f t="shared" si="4"/>
        <v>0.54357346817370611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ca="1">OFFSET(H25,-MATCH("PROYECTOS",$A$8:$A$25,0)-1,0)-(OFFSET(H25,-MATCH("PROYECTOS",$A$8:$A$25,0),0))</f>
        <v>470.19594499999812</v>
      </c>
      <c r="I25" s="44">
        <f t="shared" ref="I25:M25" ca="1" si="5">OFFSET(I25,-MATCH("PROYECTOS",$A$8:$A$25,0)-1,0)-(OFFSET(I25,-MATCH("PROYECTOS",$A$8:$A$25,0),0))</f>
        <v>790.28307999999902</v>
      </c>
      <c r="J25" s="44">
        <f t="shared" ca="1" si="5"/>
        <v>207.68460304592691</v>
      </c>
      <c r="K25" s="44">
        <f t="shared" ca="1" si="5"/>
        <v>153.32426485592657</v>
      </c>
      <c r="L25" s="44">
        <f t="shared" ca="1" si="5"/>
        <v>26.598963980000065</v>
      </c>
      <c r="M25" s="44">
        <f t="shared" ca="1" si="5"/>
        <v>27.761374210000014</v>
      </c>
      <c r="N25" s="46">
        <f t="shared" ca="1" si="1"/>
        <v>0.19401182783253662</v>
      </c>
      <c r="O25" s="46">
        <f t="shared" ca="1" si="2"/>
        <v>0.22766934202352765</v>
      </c>
      <c r="P25" s="47">
        <f t="shared" ca="1" si="3"/>
        <v>0.26279773451043253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44.999913999999997</v>
      </c>
      <c r="E6" s="14">
        <v>49.838801000000011</v>
      </c>
      <c r="F6" s="14">
        <v>37.227796020414551</v>
      </c>
      <c r="G6" s="14">
        <v>29.020462400414544</v>
      </c>
      <c r="H6" s="14">
        <v>4.13695798</v>
      </c>
      <c r="I6" s="14">
        <v>4.0703756400000008</v>
      </c>
      <c r="J6" s="15">
        <v>0.58228652812924886</v>
      </c>
      <c r="K6" s="15">
        <v>0.66529329990130648</v>
      </c>
      <c r="L6" s="16">
        <v>0.74696411778474636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44.99991399999999</v>
      </c>
      <c r="E7" s="38">
        <f ca="1">SUM(E8:OFFSET(E6,MATCH("GOBIERNOS REGIONALES",$A$8:$A$50,0),0))</f>
        <v>49.838801000000018</v>
      </c>
      <c r="F7" s="38">
        <f ca="1">SUM(F8:OFFSET(F6,MATCH("GOBIERNOS REGIONALES",$A$8:$A$50,0),0))</f>
        <v>37.227796020414544</v>
      </c>
      <c r="G7" s="38">
        <f ca="1">SUM(G8:OFFSET(G6,MATCH("GOBIERNOS REGIONALES",$A$8:$A$50,0),0))</f>
        <v>29.020462400414544</v>
      </c>
      <c r="H7" s="38">
        <f ca="1">SUM(H8:OFFSET(H6,MATCH("GOBIERNOS REGIONALES",$A$8:$A$50,0),0))</f>
        <v>4.1369579800000009</v>
      </c>
      <c r="I7" s="38">
        <f ca="1">SUM(I8:OFFSET(I6,MATCH("GOBIERNOS REGIONALES",$A$8:$A$50,0),0))</f>
        <v>4.0703756400000008</v>
      </c>
      <c r="J7" s="39">
        <f ca="1">IFERROR(G7/E7,0)</f>
        <v>0.58228652812924886</v>
      </c>
      <c r="K7" s="39">
        <f ca="1">IFERROR(SUM(G7,H7)/E7,0)</f>
        <v>0.66529329990130648</v>
      </c>
      <c r="L7" s="40">
        <f ca="1">IFERROR(SUM(G7,H7,I7)/E7,0)</f>
        <v>0.74696411778474625</v>
      </c>
      <c r="M7" s="4"/>
    </row>
    <row r="8" spans="1:13" x14ac:dyDescent="0.25">
      <c r="A8" s="17"/>
      <c r="B8" s="18">
        <v>4</v>
      </c>
      <c r="C8" s="19" t="s">
        <v>103</v>
      </c>
      <c r="D8" s="20">
        <v>44.99991399999999</v>
      </c>
      <c r="E8" s="21">
        <v>49.838801000000018</v>
      </c>
      <c r="F8" s="21">
        <f t="shared" ref="F8:F10" si="0">SUM(G8,H8,I8)</f>
        <v>37.227796020414544</v>
      </c>
      <c r="G8" s="21">
        <v>29.020462400414544</v>
      </c>
      <c r="H8" s="21">
        <v>4.1369579800000009</v>
      </c>
      <c r="I8" s="21">
        <v>4.0703756400000008</v>
      </c>
      <c r="J8" s="22">
        <f t="shared" ref="J8:J10" si="1">IFERROR(G8/E8,0)</f>
        <v>0.58228652812924886</v>
      </c>
      <c r="K8" s="22">
        <f t="shared" ref="K8:K10" si="2">IFERROR(SUM(G8,H8)/E8,0)</f>
        <v>0.66529329990130648</v>
      </c>
      <c r="L8" s="23">
        <f t="shared" ref="L8:L10" si="3">IFERROR(SUM(G8,H8,I8)/E8,0)</f>
        <v>0.74696411778474625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359</v>
      </c>
      <c r="N2" s="72" t="s">
        <v>397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508.64130799999998</v>
      </c>
      <c r="E6" s="14">
        <f ca="1">SUM(E7:OFFSET(E7,50,0))</f>
        <v>608.53758399999992</v>
      </c>
      <c r="F6" s="14">
        <f ca="1">SUM(F7:OFFSET(F7,50,0))</f>
        <v>405.88198455346441</v>
      </c>
      <c r="G6" s="14">
        <f ca="1">SUM(G7:OFFSET(G7,50,0))</f>
        <v>310.70890923346428</v>
      </c>
      <c r="H6" s="14">
        <f ca="1">SUM(H7:OFFSET(H7,50,0))</f>
        <v>48.001943570000009</v>
      </c>
      <c r="I6" s="14">
        <f ca="1">SUM(I7:OFFSET(I7,50,0))</f>
        <v>47.171131750000008</v>
      </c>
      <c r="J6" s="15">
        <f ca="1">IFERROR(G6/E6,0)</f>
        <v>0.51058294081218869</v>
      </c>
      <c r="K6" s="15">
        <f ca="1">IFERROR(SUM(G6,H6)/E6,0)</f>
        <v>0.58946376071895057</v>
      </c>
      <c r="L6" s="16">
        <f ca="1">IFERROR(SUM(G6,H6,I6)/E6,0)</f>
        <v>0.66697932095754386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3.8778999999999968</v>
      </c>
      <c r="E7" s="21">
        <v>4.6511189999999978</v>
      </c>
      <c r="F7" s="21">
        <f t="shared" ref="F7:F31" si="0">SUM(G7,H7,I7)</f>
        <v>2.7504629426881282</v>
      </c>
      <c r="G7" s="21">
        <v>2.0584179126881281</v>
      </c>
      <c r="H7" s="21">
        <v>0.43262457999999998</v>
      </c>
      <c r="I7" s="21">
        <v>0.25942045000000002</v>
      </c>
      <c r="J7" s="22">
        <f t="shared" ref="J7:J31" si="1">IFERROR(G7/E7,0)</f>
        <v>0.4425640179681769</v>
      </c>
      <c r="K7" s="22">
        <f t="shared" ref="K7:K31" si="2">IFERROR(SUM(G7,H7)/E7,0)</f>
        <v>0.53557917840591251</v>
      </c>
      <c r="L7" s="23">
        <f t="shared" ref="L7:L31" si="3">IFERROR(SUM(G7,H7,I7)/E7,0)</f>
        <v>0.59135510028621707</v>
      </c>
      <c r="M7" s="4"/>
      <c r="N7" t="s">
        <v>255</v>
      </c>
      <c r="O7" s="5">
        <v>22.441005842790695</v>
      </c>
      <c r="P7" s="71">
        <v>0.79624024836723761</v>
      </c>
    </row>
    <row r="8" spans="1:16" x14ac:dyDescent="0.25">
      <c r="A8" s="17"/>
      <c r="B8" s="55">
        <v>2</v>
      </c>
      <c r="C8" s="19" t="s">
        <v>250</v>
      </c>
      <c r="D8" s="20">
        <v>7.8509689999999992</v>
      </c>
      <c r="E8" s="21">
        <v>12.516405000000001</v>
      </c>
      <c r="F8" s="21">
        <f t="shared" si="0"/>
        <v>7.7208233003758258</v>
      </c>
      <c r="G8" s="21">
        <v>6.1633252503758253</v>
      </c>
      <c r="H8" s="21">
        <v>0.81942362000000002</v>
      </c>
      <c r="I8" s="21">
        <v>0.73807443000000006</v>
      </c>
      <c r="J8" s="22">
        <f t="shared" si="1"/>
        <v>0.49241976832611478</v>
      </c>
      <c r="K8" s="22">
        <f t="shared" si="2"/>
        <v>0.5578877377630258</v>
      </c>
      <c r="L8" s="23">
        <f t="shared" si="3"/>
        <v>0.61685630181955808</v>
      </c>
      <c r="M8" s="4"/>
      <c r="N8" t="s">
        <v>268</v>
      </c>
      <c r="O8" s="5">
        <v>16.915961800079305</v>
      </c>
      <c r="P8" s="71">
        <v>0.79477702146158002</v>
      </c>
    </row>
    <row r="9" spans="1:16" x14ac:dyDescent="0.25">
      <c r="A9" s="17"/>
      <c r="B9" s="55">
        <v>3</v>
      </c>
      <c r="C9" s="19" t="s">
        <v>251</v>
      </c>
      <c r="D9" s="20">
        <v>4.1748599999999989</v>
      </c>
      <c r="E9" s="21">
        <v>7.1083729999999994</v>
      </c>
      <c r="F9" s="21">
        <f t="shared" si="0"/>
        <v>5.149577573534577</v>
      </c>
      <c r="G9" s="21">
        <v>3.7297423235345772</v>
      </c>
      <c r="H9" s="21">
        <v>0.59238724999999992</v>
      </c>
      <c r="I9" s="21">
        <v>0.82744799999999963</v>
      </c>
      <c r="J9" s="22">
        <f t="shared" si="1"/>
        <v>0.52469704720539811</v>
      </c>
      <c r="K9" s="22">
        <f t="shared" si="2"/>
        <v>0.60803359271306923</v>
      </c>
      <c r="L9" s="23">
        <f t="shared" si="3"/>
        <v>0.7244382889776011</v>
      </c>
      <c r="M9" s="4"/>
      <c r="N9" t="s">
        <v>264</v>
      </c>
      <c r="O9" s="5">
        <v>14.128459104169263</v>
      </c>
      <c r="P9" s="71">
        <v>0.78681450800097552</v>
      </c>
    </row>
    <row r="10" spans="1:16" x14ac:dyDescent="0.25">
      <c r="A10" s="17"/>
      <c r="B10" s="55">
        <v>4</v>
      </c>
      <c r="C10" s="19" t="s">
        <v>252</v>
      </c>
      <c r="D10" s="20">
        <v>16.461845999999994</v>
      </c>
      <c r="E10" s="21">
        <v>20.541895</v>
      </c>
      <c r="F10" s="21">
        <f t="shared" si="0"/>
        <v>13.514551226832976</v>
      </c>
      <c r="G10" s="21">
        <v>8.6952740268329762</v>
      </c>
      <c r="H10" s="21">
        <v>3.2304861499999995</v>
      </c>
      <c r="I10" s="21">
        <v>1.5887910500000004</v>
      </c>
      <c r="J10" s="22">
        <f t="shared" si="1"/>
        <v>0.42329463892367164</v>
      </c>
      <c r="K10" s="22">
        <f t="shared" si="2"/>
        <v>0.58055793668660927</v>
      </c>
      <c r="L10" s="23">
        <f t="shared" si="3"/>
        <v>0.65790187452681348</v>
      </c>
      <c r="M10" s="4"/>
      <c r="N10" t="s">
        <v>256</v>
      </c>
      <c r="O10" s="5">
        <v>14.921759864054067</v>
      </c>
      <c r="P10" s="71">
        <v>0.74981415716603161</v>
      </c>
    </row>
    <row r="11" spans="1:16" x14ac:dyDescent="0.25">
      <c r="A11" s="17"/>
      <c r="B11" s="55">
        <v>5</v>
      </c>
      <c r="C11" s="19" t="s">
        <v>253</v>
      </c>
      <c r="D11" s="20">
        <v>8.0840950000000031</v>
      </c>
      <c r="E11" s="21">
        <v>20.242196000000007</v>
      </c>
      <c r="F11" s="21">
        <f t="shared" si="0"/>
        <v>12.955644951874593</v>
      </c>
      <c r="G11" s="21">
        <v>10.208231851874594</v>
      </c>
      <c r="H11" s="21">
        <v>1.1887129000000001</v>
      </c>
      <c r="I11" s="21">
        <v>1.5587001999999996</v>
      </c>
      <c r="J11" s="22">
        <f t="shared" si="1"/>
        <v>0.50430456517042865</v>
      </c>
      <c r="K11" s="22">
        <f t="shared" si="2"/>
        <v>0.56302906818383691</v>
      </c>
      <c r="L11" s="23">
        <f t="shared" si="3"/>
        <v>0.64003159300871248</v>
      </c>
      <c r="M11" s="4"/>
      <c r="N11" t="s">
        <v>251</v>
      </c>
      <c r="O11" s="5">
        <v>5.149577573534577</v>
      </c>
      <c r="P11" s="71">
        <v>0.7244382889776011</v>
      </c>
    </row>
    <row r="12" spans="1:16" x14ac:dyDescent="0.25">
      <c r="A12" s="17"/>
      <c r="B12" s="55">
        <v>6</v>
      </c>
      <c r="C12" s="19" t="s">
        <v>254</v>
      </c>
      <c r="D12" s="20">
        <v>15.534992000000006</v>
      </c>
      <c r="E12" s="21">
        <v>21.291584999999991</v>
      </c>
      <c r="F12" s="21">
        <f t="shared" si="0"/>
        <v>14.46548376716888</v>
      </c>
      <c r="G12" s="21">
        <v>10.790368047168879</v>
      </c>
      <c r="H12" s="21">
        <v>1.6221576400000002</v>
      </c>
      <c r="I12" s="21">
        <v>2.0529580799999998</v>
      </c>
      <c r="J12" s="22">
        <f t="shared" si="1"/>
        <v>0.50679026700778196</v>
      </c>
      <c r="K12" s="22">
        <f t="shared" si="2"/>
        <v>0.58297800220927121</v>
      </c>
      <c r="L12" s="23">
        <f t="shared" si="3"/>
        <v>0.67939910378531643</v>
      </c>
      <c r="M12" s="4"/>
      <c r="N12" t="s">
        <v>259</v>
      </c>
      <c r="O12" s="5">
        <v>15.016559991770308</v>
      </c>
      <c r="P12" s="71">
        <v>0.7217039610087882</v>
      </c>
    </row>
    <row r="13" spans="1:16" x14ac:dyDescent="0.25">
      <c r="A13" s="17"/>
      <c r="B13" s="55">
        <v>7</v>
      </c>
      <c r="C13" s="19" t="s">
        <v>255</v>
      </c>
      <c r="D13" s="20">
        <v>23.147254999999991</v>
      </c>
      <c r="E13" s="21">
        <v>28.183712</v>
      </c>
      <c r="F13" s="21">
        <f t="shared" si="0"/>
        <v>22.441005842790695</v>
      </c>
      <c r="G13" s="21">
        <v>15.781146382790697</v>
      </c>
      <c r="H13" s="21">
        <v>4.1090091799999993</v>
      </c>
      <c r="I13" s="21">
        <v>2.5508502799999997</v>
      </c>
      <c r="J13" s="22">
        <f t="shared" si="1"/>
        <v>0.55993853410050087</v>
      </c>
      <c r="K13" s="22">
        <f t="shared" si="2"/>
        <v>0.70573228830860524</v>
      </c>
      <c r="L13" s="23">
        <f t="shared" si="3"/>
        <v>0.79624024836723761</v>
      </c>
      <c r="M13" s="4"/>
      <c r="N13" t="s">
        <v>273</v>
      </c>
      <c r="O13" s="5">
        <v>6.96488568943633</v>
      </c>
      <c r="P13" s="71">
        <v>0.7204114893954342</v>
      </c>
    </row>
    <row r="14" spans="1:16" x14ac:dyDescent="0.25">
      <c r="A14" s="17"/>
      <c r="B14" s="55">
        <v>8</v>
      </c>
      <c r="C14" s="19" t="s">
        <v>256</v>
      </c>
      <c r="D14" s="20">
        <v>10.846262999999995</v>
      </c>
      <c r="E14" s="21">
        <v>19.900611000000012</v>
      </c>
      <c r="F14" s="21">
        <f t="shared" si="0"/>
        <v>14.921759864054067</v>
      </c>
      <c r="G14" s="21">
        <v>11.515222884054067</v>
      </c>
      <c r="H14" s="21">
        <v>1.6137983900000004</v>
      </c>
      <c r="I14" s="21">
        <v>1.7927385899999997</v>
      </c>
      <c r="J14" s="22">
        <f t="shared" si="1"/>
        <v>0.57863665010356014</v>
      </c>
      <c r="K14" s="22">
        <f t="shared" si="2"/>
        <v>0.65972955674848677</v>
      </c>
      <c r="L14" s="23">
        <f t="shared" si="3"/>
        <v>0.74981415716603161</v>
      </c>
      <c r="M14" s="4"/>
      <c r="N14" t="s">
        <v>270</v>
      </c>
      <c r="O14" s="5">
        <v>11.33465951499797</v>
      </c>
      <c r="P14" s="71">
        <v>0.69309225319704693</v>
      </c>
    </row>
    <row r="15" spans="1:16" x14ac:dyDescent="0.25">
      <c r="A15" s="17"/>
      <c r="B15" s="55">
        <v>9</v>
      </c>
      <c r="C15" s="19" t="s">
        <v>257</v>
      </c>
      <c r="D15" s="20">
        <v>3.6603930000000005</v>
      </c>
      <c r="E15" s="21">
        <v>9.3050409999999975</v>
      </c>
      <c r="F15" s="21">
        <f t="shared" si="0"/>
        <v>6.2780358438067649</v>
      </c>
      <c r="G15" s="21">
        <v>4.9645178138067649</v>
      </c>
      <c r="H15" s="21">
        <v>0.56474181000000001</v>
      </c>
      <c r="I15" s="21">
        <v>0.74877621999999988</v>
      </c>
      <c r="J15" s="22">
        <f t="shared" si="1"/>
        <v>0.53352992359805462</v>
      </c>
      <c r="K15" s="22">
        <f t="shared" si="2"/>
        <v>0.59422195171485725</v>
      </c>
      <c r="L15" s="23">
        <f t="shared" si="3"/>
        <v>0.67469190558179881</v>
      </c>
      <c r="M15" s="4"/>
      <c r="N15" t="s">
        <v>272</v>
      </c>
      <c r="O15" s="5">
        <v>4.678199448029936</v>
      </c>
      <c r="P15" s="71">
        <v>0.69051158971337112</v>
      </c>
    </row>
    <row r="16" spans="1:16" x14ac:dyDescent="0.25">
      <c r="A16" s="17"/>
      <c r="B16" s="55">
        <v>10</v>
      </c>
      <c r="C16" s="19" t="s">
        <v>258</v>
      </c>
      <c r="D16" s="20">
        <v>5.6649780000000032</v>
      </c>
      <c r="E16" s="21">
        <v>13.032920000000008</v>
      </c>
      <c r="F16" s="21">
        <f t="shared" si="0"/>
        <v>8.2299322196032936</v>
      </c>
      <c r="G16" s="21">
        <v>6.8313378396032931</v>
      </c>
      <c r="H16" s="21">
        <v>0.70533441000000008</v>
      </c>
      <c r="I16" s="21">
        <v>0.69325996999999984</v>
      </c>
      <c r="J16" s="22">
        <f t="shared" si="1"/>
        <v>0.52416019123905377</v>
      </c>
      <c r="K16" s="22">
        <f t="shared" si="2"/>
        <v>0.57827963722659914</v>
      </c>
      <c r="L16" s="23">
        <f t="shared" si="3"/>
        <v>0.63147262621141609</v>
      </c>
      <c r="M16" s="4"/>
      <c r="N16" t="s">
        <v>254</v>
      </c>
      <c r="O16" s="5">
        <v>14.46548376716888</v>
      </c>
      <c r="P16" s="71">
        <v>0.67939910378531643</v>
      </c>
    </row>
    <row r="17" spans="1:16" x14ac:dyDescent="0.25">
      <c r="A17" s="17"/>
      <c r="B17" s="55">
        <v>11</v>
      </c>
      <c r="C17" s="19" t="s">
        <v>259</v>
      </c>
      <c r="D17" s="20">
        <v>15.681859999999999</v>
      </c>
      <c r="E17" s="21">
        <v>20.807091</v>
      </c>
      <c r="F17" s="21">
        <f t="shared" si="0"/>
        <v>15.016559991770308</v>
      </c>
      <c r="G17" s="21">
        <v>11.921620991770308</v>
      </c>
      <c r="H17" s="21">
        <v>1.5127291800000002</v>
      </c>
      <c r="I17" s="21">
        <v>1.5822098199999994</v>
      </c>
      <c r="J17" s="22">
        <f t="shared" si="1"/>
        <v>0.57295952575832476</v>
      </c>
      <c r="K17" s="22">
        <f t="shared" si="2"/>
        <v>0.64566210489348597</v>
      </c>
      <c r="L17" s="23">
        <f t="shared" si="3"/>
        <v>0.7217039610087882</v>
      </c>
      <c r="M17" s="4"/>
      <c r="N17" t="s">
        <v>257</v>
      </c>
      <c r="O17" s="5">
        <v>6.2780358438067649</v>
      </c>
      <c r="P17" s="71">
        <v>0.67469190558179881</v>
      </c>
    </row>
    <row r="18" spans="1:16" x14ac:dyDescent="0.25">
      <c r="A18" s="17"/>
      <c r="B18" s="55">
        <v>12</v>
      </c>
      <c r="C18" s="19" t="s">
        <v>260</v>
      </c>
      <c r="D18" s="20">
        <v>7.9321540000000033</v>
      </c>
      <c r="E18" s="21">
        <v>14.482425999999993</v>
      </c>
      <c r="F18" s="21">
        <f t="shared" si="0"/>
        <v>8.7028543635075746</v>
      </c>
      <c r="G18" s="21">
        <v>7.1394024035075745</v>
      </c>
      <c r="H18" s="21">
        <v>0.80938666000000004</v>
      </c>
      <c r="I18" s="21">
        <v>0.75406529999999972</v>
      </c>
      <c r="J18" s="22">
        <f t="shared" si="1"/>
        <v>0.49297005926407483</v>
      </c>
      <c r="K18" s="22">
        <f t="shared" si="2"/>
        <v>0.54885756457568491</v>
      </c>
      <c r="L18" s="23">
        <f t="shared" si="3"/>
        <v>0.60092517396654255</v>
      </c>
      <c r="M18" s="4"/>
      <c r="N18" t="s">
        <v>271</v>
      </c>
      <c r="O18" s="5">
        <v>8.520845715240581</v>
      </c>
      <c r="P18" s="71">
        <v>0.67205421734399617</v>
      </c>
    </row>
    <row r="19" spans="1:16" x14ac:dyDescent="0.25">
      <c r="A19" s="17"/>
      <c r="B19" s="55">
        <v>13</v>
      </c>
      <c r="C19" s="19" t="s">
        <v>261</v>
      </c>
      <c r="D19" s="20">
        <v>18.981399000000003</v>
      </c>
      <c r="E19" s="21">
        <v>28.661742000000007</v>
      </c>
      <c r="F19" s="21">
        <f t="shared" si="0"/>
        <v>18.89916505105127</v>
      </c>
      <c r="G19" s="21">
        <v>14.764669921051269</v>
      </c>
      <c r="H19" s="21">
        <v>2.0040258399999993</v>
      </c>
      <c r="I19" s="21">
        <v>2.1304692900000002</v>
      </c>
      <c r="J19" s="22">
        <f t="shared" si="1"/>
        <v>0.51513512057471122</v>
      </c>
      <c r="K19" s="22">
        <f t="shared" si="2"/>
        <v>0.58505501030088347</v>
      </c>
      <c r="L19" s="23">
        <f t="shared" si="3"/>
        <v>0.65938647591801169</v>
      </c>
      <c r="M19" s="4"/>
      <c r="N19" t="s">
        <v>262</v>
      </c>
      <c r="O19" s="5">
        <v>18.861685153289084</v>
      </c>
      <c r="P19" s="71">
        <v>0.66588647301489334</v>
      </c>
    </row>
    <row r="20" spans="1:16" x14ac:dyDescent="0.25">
      <c r="A20" s="17"/>
      <c r="B20" s="55">
        <v>14</v>
      </c>
      <c r="C20" s="19" t="s">
        <v>262</v>
      </c>
      <c r="D20" s="20">
        <v>23.207010999999994</v>
      </c>
      <c r="E20" s="21">
        <v>28.325676999999999</v>
      </c>
      <c r="F20" s="21">
        <f t="shared" si="0"/>
        <v>18.861685153289084</v>
      </c>
      <c r="G20" s="21">
        <v>14.857360623289082</v>
      </c>
      <c r="H20" s="21">
        <v>1.8019637800000003</v>
      </c>
      <c r="I20" s="21">
        <v>2.20236075</v>
      </c>
      <c r="J20" s="22">
        <f t="shared" si="1"/>
        <v>0.52451917118482583</v>
      </c>
      <c r="K20" s="22">
        <f t="shared" si="2"/>
        <v>0.5881350833481962</v>
      </c>
      <c r="L20" s="23">
        <f t="shared" si="3"/>
        <v>0.66588647301489334</v>
      </c>
      <c r="M20" s="4"/>
      <c r="N20" t="s">
        <v>261</v>
      </c>
      <c r="O20" s="5">
        <v>18.89916505105127</v>
      </c>
      <c r="P20" s="71">
        <v>0.65938647591801169</v>
      </c>
    </row>
    <row r="21" spans="1:16" x14ac:dyDescent="0.25">
      <c r="A21" s="17"/>
      <c r="B21" s="55">
        <v>15</v>
      </c>
      <c r="C21" s="19" t="s">
        <v>263</v>
      </c>
      <c r="D21" s="20">
        <v>249.01014900000004</v>
      </c>
      <c r="E21" s="21">
        <v>246.8408979999999</v>
      </c>
      <c r="F21" s="21">
        <f t="shared" si="0"/>
        <v>156.57194507581198</v>
      </c>
      <c r="G21" s="21">
        <v>122.98061120581198</v>
      </c>
      <c r="H21" s="21">
        <v>16.673016349999997</v>
      </c>
      <c r="I21" s="21">
        <v>16.918317520000009</v>
      </c>
      <c r="J21" s="22">
        <f t="shared" si="1"/>
        <v>0.49821813241747337</v>
      </c>
      <c r="K21" s="22">
        <f t="shared" si="2"/>
        <v>0.56576373156693027</v>
      </c>
      <c r="L21" s="23">
        <f t="shared" si="3"/>
        <v>0.63430309298182852</v>
      </c>
      <c r="M21" s="4"/>
      <c r="N21" t="s">
        <v>252</v>
      </c>
      <c r="O21" s="5">
        <v>13.514551226832976</v>
      </c>
      <c r="P21" s="71">
        <v>0.65790187452681348</v>
      </c>
    </row>
    <row r="22" spans="1:16" x14ac:dyDescent="0.25">
      <c r="A22" s="17"/>
      <c r="B22" s="55">
        <v>16</v>
      </c>
      <c r="C22" s="19" t="s">
        <v>264</v>
      </c>
      <c r="D22" s="20">
        <v>16.383118</v>
      </c>
      <c r="E22" s="21">
        <v>17.956530999999998</v>
      </c>
      <c r="F22" s="21">
        <f t="shared" si="0"/>
        <v>14.128459104169263</v>
      </c>
      <c r="G22" s="21">
        <v>9.0448541941692611</v>
      </c>
      <c r="H22" s="21">
        <v>1.8708625800000003</v>
      </c>
      <c r="I22" s="21">
        <v>3.2127423300000002</v>
      </c>
      <c r="J22" s="22">
        <f t="shared" si="1"/>
        <v>0.5037083273027102</v>
      </c>
      <c r="K22" s="22">
        <f t="shared" si="2"/>
        <v>0.60789674654693959</v>
      </c>
      <c r="L22" s="23">
        <f t="shared" si="3"/>
        <v>0.78681450800097552</v>
      </c>
      <c r="M22" s="4"/>
      <c r="N22" t="s">
        <v>265</v>
      </c>
      <c r="O22" s="5">
        <v>5.7805011032715585</v>
      </c>
      <c r="P22" s="71">
        <v>0.65268923645835875</v>
      </c>
    </row>
    <row r="23" spans="1:16" x14ac:dyDescent="0.25">
      <c r="A23" s="17"/>
      <c r="B23" s="55">
        <v>17</v>
      </c>
      <c r="C23" s="19" t="s">
        <v>265</v>
      </c>
      <c r="D23" s="20">
        <v>6.137067</v>
      </c>
      <c r="E23" s="21">
        <v>8.8564370000000014</v>
      </c>
      <c r="F23" s="21">
        <f t="shared" si="0"/>
        <v>5.7805011032715585</v>
      </c>
      <c r="G23" s="21">
        <v>3.9696337732715583</v>
      </c>
      <c r="H23" s="21">
        <v>0.66036958999999995</v>
      </c>
      <c r="I23" s="21">
        <v>1.1504977400000003</v>
      </c>
      <c r="J23" s="22">
        <f t="shared" si="1"/>
        <v>0.44822017852908091</v>
      </c>
      <c r="K23" s="22">
        <f t="shared" si="2"/>
        <v>0.52278397771830332</v>
      </c>
      <c r="L23" s="23">
        <f t="shared" si="3"/>
        <v>0.65268923645835875</v>
      </c>
      <c r="M23" s="4"/>
      <c r="N23" t="s">
        <v>253</v>
      </c>
      <c r="O23" s="5">
        <v>12.955644951874593</v>
      </c>
      <c r="P23" s="71">
        <v>0.64003159300871248</v>
      </c>
    </row>
    <row r="24" spans="1:16" x14ac:dyDescent="0.25">
      <c r="A24" s="17"/>
      <c r="B24" s="55">
        <v>18</v>
      </c>
      <c r="C24" s="19" t="s">
        <v>266</v>
      </c>
      <c r="D24" s="20">
        <v>2.6049569999999997</v>
      </c>
      <c r="E24" s="21">
        <v>3.1239799999999995</v>
      </c>
      <c r="F24" s="21">
        <f t="shared" si="0"/>
        <v>1.7698014311045378</v>
      </c>
      <c r="G24" s="21">
        <v>0.96101051110453772</v>
      </c>
      <c r="H24" s="21">
        <v>0.33133109000000005</v>
      </c>
      <c r="I24" s="21">
        <v>0.47745983000000009</v>
      </c>
      <c r="J24" s="22">
        <f t="shared" si="1"/>
        <v>0.30762377195261748</v>
      </c>
      <c r="K24" s="22">
        <f t="shared" si="2"/>
        <v>0.41368433892167616</v>
      </c>
      <c r="L24" s="23">
        <f t="shared" si="3"/>
        <v>0.56652137052879281</v>
      </c>
      <c r="M24" s="4"/>
      <c r="N24" t="s">
        <v>263</v>
      </c>
      <c r="O24" s="5">
        <v>156.57194507581198</v>
      </c>
      <c r="P24" s="71">
        <v>0.63430309298182852</v>
      </c>
    </row>
    <row r="25" spans="1:16" x14ac:dyDescent="0.25">
      <c r="A25" s="17"/>
      <c r="B25" s="55">
        <v>19</v>
      </c>
      <c r="C25" s="19" t="s">
        <v>267</v>
      </c>
      <c r="D25" s="20">
        <v>2.0527609999999994</v>
      </c>
      <c r="E25" s="21">
        <v>2.6455029999999988</v>
      </c>
      <c r="F25" s="21">
        <f t="shared" si="0"/>
        <v>1.2842484643601839</v>
      </c>
      <c r="G25" s="21">
        <v>0.90751235436018396</v>
      </c>
      <c r="H25" s="21">
        <v>0.18181419000000001</v>
      </c>
      <c r="I25" s="21">
        <v>0.19492191999999997</v>
      </c>
      <c r="J25" s="22">
        <f t="shared" si="1"/>
        <v>0.34303962398084009</v>
      </c>
      <c r="K25" s="22">
        <f t="shared" si="2"/>
        <v>0.41176537859158902</v>
      </c>
      <c r="L25" s="23">
        <f t="shared" si="3"/>
        <v>0.48544585447840521</v>
      </c>
      <c r="M25" s="4"/>
      <c r="N25" t="s">
        <v>258</v>
      </c>
      <c r="O25" s="5">
        <v>8.2299322196032936</v>
      </c>
      <c r="P25" s="71">
        <v>0.63147262621141609</v>
      </c>
    </row>
    <row r="26" spans="1:16" x14ac:dyDescent="0.25">
      <c r="A26" s="17"/>
      <c r="B26" s="55">
        <v>20</v>
      </c>
      <c r="C26" s="19" t="s">
        <v>268</v>
      </c>
      <c r="D26" s="20">
        <v>17.419246999999999</v>
      </c>
      <c r="E26" s="21">
        <v>21.283908999999987</v>
      </c>
      <c r="F26" s="21">
        <f t="shared" si="0"/>
        <v>16.915961800079305</v>
      </c>
      <c r="G26" s="21">
        <v>14.278129850079306</v>
      </c>
      <c r="H26" s="21">
        <v>1.3289720199999999</v>
      </c>
      <c r="I26" s="21">
        <v>1.3088599299999999</v>
      </c>
      <c r="J26" s="22">
        <f t="shared" si="1"/>
        <v>0.67084151929419145</v>
      </c>
      <c r="K26" s="22">
        <f t="shared" si="2"/>
        <v>0.73328174209349029</v>
      </c>
      <c r="L26" s="23">
        <f t="shared" si="3"/>
        <v>0.79477702146158002</v>
      </c>
      <c r="M26" s="4"/>
      <c r="N26" t="s">
        <v>250</v>
      </c>
      <c r="O26" s="5">
        <v>7.7208233003758258</v>
      </c>
      <c r="P26" s="71">
        <v>0.61685630181955808</v>
      </c>
    </row>
    <row r="27" spans="1:16" x14ac:dyDescent="0.25">
      <c r="A27" s="17"/>
      <c r="B27" s="55">
        <v>21</v>
      </c>
      <c r="C27" s="19" t="s">
        <v>269</v>
      </c>
      <c r="D27" s="20">
        <v>10.353327000000004</v>
      </c>
      <c r="E27" s="21">
        <v>13.304070000000003</v>
      </c>
      <c r="F27" s="21">
        <f t="shared" si="0"/>
        <v>8.0249351146146921</v>
      </c>
      <c r="G27" s="21">
        <v>5.9438900046146923</v>
      </c>
      <c r="H27" s="21">
        <v>1.0333090699999998</v>
      </c>
      <c r="I27" s="21">
        <v>1.0477360400000004</v>
      </c>
      <c r="J27" s="22">
        <f t="shared" si="1"/>
        <v>0.44677230385999855</v>
      </c>
      <c r="K27" s="22">
        <f t="shared" si="2"/>
        <v>0.52444094736533187</v>
      </c>
      <c r="L27" s="23">
        <f t="shared" si="3"/>
        <v>0.60319399361358517</v>
      </c>
      <c r="M27" s="4"/>
      <c r="N27" t="s">
        <v>269</v>
      </c>
      <c r="O27" s="5">
        <v>8.0249351146146921</v>
      </c>
      <c r="P27" s="71">
        <v>0.60319399361358517</v>
      </c>
    </row>
    <row r="28" spans="1:16" x14ac:dyDescent="0.25">
      <c r="A28" s="17"/>
      <c r="B28" s="55">
        <v>22</v>
      </c>
      <c r="C28" s="19" t="s">
        <v>270</v>
      </c>
      <c r="D28" s="20">
        <v>13.730000999999998</v>
      </c>
      <c r="E28" s="21">
        <v>16.353753000000005</v>
      </c>
      <c r="F28" s="21">
        <f t="shared" si="0"/>
        <v>11.33465951499797</v>
      </c>
      <c r="G28" s="21">
        <v>9.0355084349979702</v>
      </c>
      <c r="H28" s="21">
        <v>1.2866443400000001</v>
      </c>
      <c r="I28" s="21">
        <v>1.0125067399999998</v>
      </c>
      <c r="J28" s="22">
        <f t="shared" si="1"/>
        <v>0.55250366292055209</v>
      </c>
      <c r="K28" s="22">
        <f t="shared" si="2"/>
        <v>0.63117944700509832</v>
      </c>
      <c r="L28" s="23">
        <f t="shared" si="3"/>
        <v>0.69309225319704693</v>
      </c>
      <c r="M28" s="4"/>
      <c r="N28" t="s">
        <v>260</v>
      </c>
      <c r="O28" s="5">
        <v>8.7028543635075746</v>
      </c>
      <c r="P28" s="71">
        <v>0.60092517396654255</v>
      </c>
    </row>
    <row r="29" spans="1:16" x14ac:dyDescent="0.25">
      <c r="A29" s="17"/>
      <c r="B29" s="55">
        <v>23</v>
      </c>
      <c r="C29" s="19" t="s">
        <v>271</v>
      </c>
      <c r="D29" s="20">
        <v>11.154502000000003</v>
      </c>
      <c r="E29" s="21">
        <v>12.678807000000001</v>
      </c>
      <c r="F29" s="21">
        <f t="shared" si="0"/>
        <v>8.520845715240581</v>
      </c>
      <c r="G29" s="21">
        <v>6.3914181852405818</v>
      </c>
      <c r="H29" s="21">
        <v>1.21773712</v>
      </c>
      <c r="I29" s="21">
        <v>0.91169040999999995</v>
      </c>
      <c r="J29" s="22">
        <f t="shared" si="1"/>
        <v>0.50410249049777167</v>
      </c>
      <c r="K29" s="22">
        <f t="shared" si="2"/>
        <v>0.60014757738962199</v>
      </c>
      <c r="L29" s="23">
        <f t="shared" si="3"/>
        <v>0.67205421734399617</v>
      </c>
      <c r="M29" s="4"/>
      <c r="N29" t="s">
        <v>249</v>
      </c>
      <c r="O29" s="5">
        <v>2.7504629426881282</v>
      </c>
      <c r="P29" s="71">
        <v>0.59135510028621707</v>
      </c>
    </row>
    <row r="30" spans="1:16" x14ac:dyDescent="0.25">
      <c r="A30" s="17"/>
      <c r="B30" s="55">
        <v>24</v>
      </c>
      <c r="C30" s="19" t="s">
        <v>272</v>
      </c>
      <c r="D30" s="20">
        <v>7.3498030000000005</v>
      </c>
      <c r="E30" s="21">
        <v>6.7749759999999997</v>
      </c>
      <c r="F30" s="21">
        <f t="shared" si="0"/>
        <v>4.678199448029936</v>
      </c>
      <c r="G30" s="21">
        <v>3.0625573180299361</v>
      </c>
      <c r="H30" s="21">
        <v>0.8258678599999999</v>
      </c>
      <c r="I30" s="21">
        <v>0.78977427</v>
      </c>
      <c r="J30" s="22">
        <f t="shared" si="1"/>
        <v>0.45203958184205173</v>
      </c>
      <c r="K30" s="22">
        <f t="shared" si="2"/>
        <v>0.57393932879318477</v>
      </c>
      <c r="L30" s="23">
        <f t="shared" si="3"/>
        <v>0.69051158971337112</v>
      </c>
      <c r="M30" s="4"/>
      <c r="N30" t="s">
        <v>266</v>
      </c>
      <c r="O30" s="5">
        <v>1.7698014311045378</v>
      </c>
      <c r="P30" s="71">
        <v>0.56652137052879281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7.3404009999999991</v>
      </c>
      <c r="E31" s="28">
        <v>9.6679269999999971</v>
      </c>
      <c r="F31" s="28">
        <f t="shared" si="0"/>
        <v>6.96488568943633</v>
      </c>
      <c r="G31" s="28">
        <v>4.71314512943633</v>
      </c>
      <c r="H31" s="28">
        <v>1.5852379699999997</v>
      </c>
      <c r="I31" s="28">
        <v>0.66650259000000001</v>
      </c>
      <c r="J31" s="29">
        <f t="shared" si="1"/>
        <v>0.48750317719986214</v>
      </c>
      <c r="K31" s="29">
        <f t="shared" si="2"/>
        <v>0.65147193389403246</v>
      </c>
      <c r="L31" s="30">
        <f t="shared" si="3"/>
        <v>0.7204114893954342</v>
      </c>
      <c r="M31" s="4"/>
      <c r="N31" t="s">
        <v>267</v>
      </c>
      <c r="O31" s="5">
        <v>1.2842484643601839</v>
      </c>
      <c r="P31" s="71">
        <v>0.48544585447840521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1091</v>
      </c>
      <c r="N2" s="72" t="s">
        <v>1107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44.999913999999997</v>
      </c>
      <c r="E6" s="14">
        <f ca="1">SUM(E7:OFFSET(E7,50,0))</f>
        <v>49.838801000000011</v>
      </c>
      <c r="F6" s="14">
        <f ca="1">SUM(F7:OFFSET(F7,50,0))</f>
        <v>37.227796020414551</v>
      </c>
      <c r="G6" s="14">
        <f ca="1">SUM(G7:OFFSET(G7,50,0))</f>
        <v>29.020462400414544</v>
      </c>
      <c r="H6" s="14">
        <f ca="1">SUM(H7:OFFSET(H7,50,0))</f>
        <v>4.13695798</v>
      </c>
      <c r="I6" s="14">
        <f ca="1">SUM(I7:OFFSET(I7,50,0))</f>
        <v>4.0703756400000008</v>
      </c>
      <c r="J6" s="15">
        <f ca="1">IFERROR(G6/E6,0)</f>
        <v>0.58228652812924886</v>
      </c>
      <c r="K6" s="15">
        <f ca="1">IFERROR(SUM(G6,H6)/E6,0)</f>
        <v>0.66529329990130648</v>
      </c>
      <c r="L6" s="16">
        <f ca="1">IFERROR(SUM(G6,H6,I6)/E6,0)</f>
        <v>0.74696411778474636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1.8698839999999999</v>
      </c>
      <c r="E7" s="21">
        <v>1.7769840000000001</v>
      </c>
      <c r="F7" s="21">
        <f t="shared" ref="F7:F30" si="0">SUM(G7,H7,I7)</f>
        <v>1.3420347291400871</v>
      </c>
      <c r="G7" s="21">
        <v>1.0529449891400873</v>
      </c>
      <c r="H7" s="21">
        <v>0.14164300000000002</v>
      </c>
      <c r="I7" s="21">
        <v>0.14744673999999999</v>
      </c>
      <c r="J7" s="22">
        <f t="shared" ref="J7:J30" si="1">IFERROR(G7/E7,0)</f>
        <v>0.59254612823755715</v>
      </c>
      <c r="K7" s="22">
        <f t="shared" ref="K7:K30" si="2">IFERROR(SUM(G7,H7)/E7,0)</f>
        <v>0.67225590615339648</v>
      </c>
      <c r="L7" s="23">
        <f t="shared" ref="L7:L30" si="3">IFERROR(SUM(G7,H7,I7)/E7,0)</f>
        <v>0.75523174611593968</v>
      </c>
      <c r="M7" s="4"/>
      <c r="N7" t="s">
        <v>269</v>
      </c>
      <c r="O7" s="5">
        <v>0.96945734358973568</v>
      </c>
      <c r="P7" s="71">
        <v>0.95974662721556869</v>
      </c>
    </row>
    <row r="8" spans="1:16" x14ac:dyDescent="0.25">
      <c r="A8" s="17"/>
      <c r="B8" s="55">
        <v>3</v>
      </c>
      <c r="C8" s="19" t="s">
        <v>251</v>
      </c>
      <c r="D8" s="20">
        <v>1.0647499999999999</v>
      </c>
      <c r="E8" s="21">
        <v>1.1464350000000001</v>
      </c>
      <c r="F8" s="21">
        <f t="shared" si="0"/>
        <v>0.86315868075025182</v>
      </c>
      <c r="G8" s="21">
        <v>0.68379930075025186</v>
      </c>
      <c r="H8" s="21">
        <v>8.0375890000000005E-2</v>
      </c>
      <c r="I8" s="21">
        <v>9.8983490000000007E-2</v>
      </c>
      <c r="J8" s="22">
        <f t="shared" si="1"/>
        <v>0.59645710463327772</v>
      </c>
      <c r="K8" s="22">
        <f t="shared" si="2"/>
        <v>0.66656652208825773</v>
      </c>
      <c r="L8" s="23">
        <f t="shared" si="3"/>
        <v>0.75290677687810625</v>
      </c>
      <c r="M8" s="4"/>
      <c r="N8" t="s">
        <v>260</v>
      </c>
      <c r="O8" s="5">
        <v>1.3008703150120104</v>
      </c>
      <c r="P8" s="71">
        <v>0.90292568410693097</v>
      </c>
    </row>
    <row r="9" spans="1:16" x14ac:dyDescent="0.25">
      <c r="A9" s="17"/>
      <c r="B9" s="55">
        <v>4</v>
      </c>
      <c r="C9" s="19" t="s">
        <v>252</v>
      </c>
      <c r="D9" s="20">
        <v>1.5852059999999999</v>
      </c>
      <c r="E9" s="21">
        <v>1.8678699999999997</v>
      </c>
      <c r="F9" s="21">
        <f t="shared" si="0"/>
        <v>1.3233982897365273</v>
      </c>
      <c r="G9" s="21">
        <v>1.0162046197365271</v>
      </c>
      <c r="H9" s="21">
        <v>0.16064994000000002</v>
      </c>
      <c r="I9" s="21">
        <v>0.14654373000000001</v>
      </c>
      <c r="J9" s="22">
        <f t="shared" si="1"/>
        <v>0.54404461752505651</v>
      </c>
      <c r="K9" s="22">
        <f t="shared" si="2"/>
        <v>0.6300516415684857</v>
      </c>
      <c r="L9" s="23">
        <f t="shared" si="3"/>
        <v>0.70850663575973039</v>
      </c>
      <c r="M9" s="4"/>
      <c r="N9" t="s">
        <v>270</v>
      </c>
      <c r="O9" s="5">
        <v>0.33226048175731154</v>
      </c>
      <c r="P9" s="71">
        <v>0.8759256093252793</v>
      </c>
    </row>
    <row r="10" spans="1:16" x14ac:dyDescent="0.25">
      <c r="A10" s="17"/>
      <c r="B10" s="55">
        <v>5</v>
      </c>
      <c r="C10" s="19" t="s">
        <v>253</v>
      </c>
      <c r="D10" s="20">
        <v>0.80228400000000011</v>
      </c>
      <c r="E10" s="21">
        <v>0.77745900000000001</v>
      </c>
      <c r="F10" s="21">
        <f t="shared" si="0"/>
        <v>0.58087427549647574</v>
      </c>
      <c r="G10" s="21">
        <v>0.45807492549647577</v>
      </c>
      <c r="H10" s="21">
        <v>6.1173159999999997E-2</v>
      </c>
      <c r="I10" s="21">
        <v>6.162618999999999E-2</v>
      </c>
      <c r="J10" s="22">
        <f t="shared" si="1"/>
        <v>0.58919496140179195</v>
      </c>
      <c r="K10" s="22">
        <f t="shared" si="2"/>
        <v>0.66787841609200704</v>
      </c>
      <c r="L10" s="23">
        <f t="shared" si="3"/>
        <v>0.74714457675128298</v>
      </c>
      <c r="M10" s="4"/>
      <c r="N10" t="s">
        <v>271</v>
      </c>
      <c r="O10" s="5">
        <v>0.89750099912357839</v>
      </c>
      <c r="P10" s="71">
        <v>0.81844196101537625</v>
      </c>
    </row>
    <row r="11" spans="1:16" x14ac:dyDescent="0.25">
      <c r="A11" s="17"/>
      <c r="B11" s="55">
        <v>6</v>
      </c>
      <c r="C11" s="19" t="s">
        <v>254</v>
      </c>
      <c r="D11" s="20">
        <v>2.0851640000000002</v>
      </c>
      <c r="E11" s="21">
        <v>1.3157219999999998</v>
      </c>
      <c r="F11" s="21">
        <f t="shared" si="0"/>
        <v>0.9357170800483674</v>
      </c>
      <c r="G11" s="21">
        <v>0.74587383004836738</v>
      </c>
      <c r="H11" s="21">
        <v>9.52181E-2</v>
      </c>
      <c r="I11" s="21">
        <v>9.4625149999999991E-2</v>
      </c>
      <c r="J11" s="22">
        <f t="shared" si="1"/>
        <v>0.56689318111908704</v>
      </c>
      <c r="K11" s="22">
        <f t="shared" si="2"/>
        <v>0.63926264822536027</v>
      </c>
      <c r="L11" s="23">
        <f t="shared" si="3"/>
        <v>0.71118145022152668</v>
      </c>
      <c r="M11" s="4"/>
      <c r="N11" t="s">
        <v>267</v>
      </c>
      <c r="O11" s="5">
        <v>0.34001602702857397</v>
      </c>
      <c r="P11" s="71">
        <v>0.8073705348068908</v>
      </c>
    </row>
    <row r="12" spans="1:16" x14ac:dyDescent="0.25">
      <c r="A12" s="17"/>
      <c r="B12" s="55">
        <v>7</v>
      </c>
      <c r="C12" s="19" t="s">
        <v>255</v>
      </c>
      <c r="D12" s="20">
        <v>1.305785</v>
      </c>
      <c r="E12" s="21">
        <v>1.9614799999999999</v>
      </c>
      <c r="F12" s="21">
        <f t="shared" si="0"/>
        <v>1.3728113086506486</v>
      </c>
      <c r="G12" s="21">
        <v>1.0564657086506486</v>
      </c>
      <c r="H12" s="21">
        <v>0.14928534999999996</v>
      </c>
      <c r="I12" s="21">
        <v>0.16706024999999999</v>
      </c>
      <c r="J12" s="22">
        <f t="shared" si="1"/>
        <v>0.53860641385619468</v>
      </c>
      <c r="K12" s="22">
        <f t="shared" si="2"/>
        <v>0.61471493905145536</v>
      </c>
      <c r="L12" s="23">
        <f t="shared" si="3"/>
        <v>0.69988544805486097</v>
      </c>
      <c r="M12" s="4"/>
      <c r="N12" t="s">
        <v>273</v>
      </c>
      <c r="O12" s="5">
        <v>0.70936289265368968</v>
      </c>
      <c r="P12" s="71">
        <v>0.78554331196104821</v>
      </c>
    </row>
    <row r="13" spans="1:16" x14ac:dyDescent="0.25">
      <c r="A13" s="17"/>
      <c r="B13" s="55">
        <v>8</v>
      </c>
      <c r="C13" s="19" t="s">
        <v>256</v>
      </c>
      <c r="D13" s="20">
        <v>1.3614330000000001</v>
      </c>
      <c r="E13" s="21">
        <v>1.8154939999999999</v>
      </c>
      <c r="F13" s="21">
        <f t="shared" si="0"/>
        <v>1.3143181452256747</v>
      </c>
      <c r="G13" s="21">
        <v>1.0306600652256748</v>
      </c>
      <c r="H13" s="21">
        <v>0.13758530000000002</v>
      </c>
      <c r="I13" s="21">
        <v>0.14607278000000001</v>
      </c>
      <c r="J13" s="22">
        <f t="shared" si="1"/>
        <v>0.56770227014006924</v>
      </c>
      <c r="K13" s="22">
        <f t="shared" si="2"/>
        <v>0.64348621654804417</v>
      </c>
      <c r="L13" s="23">
        <f t="shared" si="3"/>
        <v>0.72394518804560892</v>
      </c>
      <c r="M13" s="4"/>
      <c r="N13" t="s">
        <v>257</v>
      </c>
      <c r="O13" s="5">
        <v>0.31093113382890869</v>
      </c>
      <c r="P13" s="71">
        <v>0.78332023436516518</v>
      </c>
    </row>
    <row r="14" spans="1:16" x14ac:dyDescent="0.25">
      <c r="A14" s="17"/>
      <c r="B14" s="55">
        <v>9</v>
      </c>
      <c r="C14" s="19" t="s">
        <v>257</v>
      </c>
      <c r="D14" s="20">
        <v>0.288215</v>
      </c>
      <c r="E14" s="21">
        <v>0.39694000000000002</v>
      </c>
      <c r="F14" s="21">
        <f t="shared" si="0"/>
        <v>0.31093113382890869</v>
      </c>
      <c r="G14" s="21">
        <v>0.23845386382890865</v>
      </c>
      <c r="H14" s="21">
        <v>3.9132399999999998E-2</v>
      </c>
      <c r="I14" s="21">
        <v>3.3344869999999999E-2</v>
      </c>
      <c r="J14" s="22">
        <f t="shared" si="1"/>
        <v>0.6007302459538183</v>
      </c>
      <c r="K14" s="22">
        <f t="shared" si="2"/>
        <v>0.69931542255481594</v>
      </c>
      <c r="L14" s="23">
        <f t="shared" si="3"/>
        <v>0.78332023436516518</v>
      </c>
      <c r="M14" s="4"/>
      <c r="N14" t="s">
        <v>265</v>
      </c>
      <c r="O14" s="5">
        <v>0.26379266084366143</v>
      </c>
      <c r="P14" s="71">
        <v>0.76060613992792037</v>
      </c>
    </row>
    <row r="15" spans="1:16" x14ac:dyDescent="0.25">
      <c r="A15" s="17"/>
      <c r="B15" s="55">
        <v>10</v>
      </c>
      <c r="C15" s="19" t="s">
        <v>258</v>
      </c>
      <c r="D15" s="20">
        <v>0.59152399999999994</v>
      </c>
      <c r="E15" s="21">
        <v>0.96077900000000027</v>
      </c>
      <c r="F15" s="21">
        <f t="shared" si="0"/>
        <v>0.68334838345843507</v>
      </c>
      <c r="G15" s="21">
        <v>0.54072373345843516</v>
      </c>
      <c r="H15" s="21">
        <v>7.2886279999999998E-2</v>
      </c>
      <c r="I15" s="21">
        <v>6.9738369999999994E-2</v>
      </c>
      <c r="J15" s="22">
        <f t="shared" si="1"/>
        <v>0.56279720253922594</v>
      </c>
      <c r="K15" s="22">
        <f t="shared" si="2"/>
        <v>0.63865885230467667</v>
      </c>
      <c r="L15" s="23">
        <f t="shared" si="3"/>
        <v>0.71124408782710158</v>
      </c>
      <c r="M15" s="4"/>
      <c r="N15" t="s">
        <v>250</v>
      </c>
      <c r="O15" s="5">
        <v>1.3420347291400871</v>
      </c>
      <c r="P15" s="71">
        <v>0.75523174611593968</v>
      </c>
    </row>
    <row r="16" spans="1:16" x14ac:dyDescent="0.25">
      <c r="A16" s="17"/>
      <c r="B16" s="55">
        <v>11</v>
      </c>
      <c r="C16" s="19" t="s">
        <v>259</v>
      </c>
      <c r="D16" s="20">
        <v>2.5900679999999996</v>
      </c>
      <c r="E16" s="21">
        <v>2.2101249999999997</v>
      </c>
      <c r="F16" s="21">
        <f t="shared" si="0"/>
        <v>1.6092375730604143</v>
      </c>
      <c r="G16" s="21">
        <v>1.2701212230604142</v>
      </c>
      <c r="H16" s="21">
        <v>0.16299492000000002</v>
      </c>
      <c r="I16" s="21">
        <v>0.17612143000000002</v>
      </c>
      <c r="J16" s="22">
        <f t="shared" si="1"/>
        <v>0.57468298085421154</v>
      </c>
      <c r="K16" s="22">
        <f t="shared" si="2"/>
        <v>0.64843216698621775</v>
      </c>
      <c r="L16" s="23">
        <f t="shared" si="3"/>
        <v>0.72812061447221965</v>
      </c>
      <c r="M16" s="4"/>
      <c r="N16" t="s">
        <v>251</v>
      </c>
      <c r="O16" s="5">
        <v>0.86315868075025182</v>
      </c>
      <c r="P16" s="71">
        <v>0.75290677687810625</v>
      </c>
    </row>
    <row r="17" spans="1:16" x14ac:dyDescent="0.25">
      <c r="A17" s="17"/>
      <c r="B17" s="55">
        <v>12</v>
      </c>
      <c r="C17" s="19" t="s">
        <v>260</v>
      </c>
      <c r="D17" s="20">
        <v>0.9949889999999999</v>
      </c>
      <c r="E17" s="21">
        <v>1.440728</v>
      </c>
      <c r="F17" s="21">
        <f t="shared" si="0"/>
        <v>1.3008703150120104</v>
      </c>
      <c r="G17" s="21">
        <v>0.96747841501201037</v>
      </c>
      <c r="H17" s="21">
        <v>0.16499999999999998</v>
      </c>
      <c r="I17" s="21">
        <v>0.16839190000000001</v>
      </c>
      <c r="J17" s="22">
        <f t="shared" si="1"/>
        <v>0.67152051949570657</v>
      </c>
      <c r="K17" s="22">
        <f t="shared" si="2"/>
        <v>0.78604595385944498</v>
      </c>
      <c r="L17" s="23">
        <f t="shared" si="3"/>
        <v>0.90292568410693097</v>
      </c>
      <c r="M17" s="4"/>
      <c r="N17" t="s">
        <v>253</v>
      </c>
      <c r="O17" s="5">
        <v>0.58087427549647574</v>
      </c>
      <c r="P17" s="71">
        <v>0.74714457675128298</v>
      </c>
    </row>
    <row r="18" spans="1:16" x14ac:dyDescent="0.25">
      <c r="A18" s="17"/>
      <c r="B18" s="55">
        <v>13</v>
      </c>
      <c r="C18" s="19" t="s">
        <v>261</v>
      </c>
      <c r="D18" s="20">
        <v>2.7743290000000003</v>
      </c>
      <c r="E18" s="21">
        <v>2.3884290000000004</v>
      </c>
      <c r="F18" s="21">
        <f t="shared" si="0"/>
        <v>1.7122255696845174</v>
      </c>
      <c r="G18" s="21">
        <v>1.3494846196845174</v>
      </c>
      <c r="H18" s="21">
        <v>0.18147924999999998</v>
      </c>
      <c r="I18" s="21">
        <v>0.1812617</v>
      </c>
      <c r="J18" s="22">
        <f t="shared" si="1"/>
        <v>0.56500930933451121</v>
      </c>
      <c r="K18" s="22">
        <f t="shared" si="2"/>
        <v>0.64099199502456095</v>
      </c>
      <c r="L18" s="23">
        <f t="shared" si="3"/>
        <v>0.71688359573783322</v>
      </c>
      <c r="M18" s="4"/>
      <c r="N18" t="s">
        <v>263</v>
      </c>
      <c r="O18" s="5">
        <v>16.158741602405708</v>
      </c>
      <c r="P18" s="71">
        <v>0.74023903714547235</v>
      </c>
    </row>
    <row r="19" spans="1:16" x14ac:dyDescent="0.25">
      <c r="A19" s="17"/>
      <c r="B19" s="55">
        <v>14</v>
      </c>
      <c r="C19" s="19" t="s">
        <v>262</v>
      </c>
      <c r="D19" s="20">
        <v>2.0758740000000002</v>
      </c>
      <c r="E19" s="21">
        <v>1.6753740000000004</v>
      </c>
      <c r="F19" s="21">
        <f t="shared" si="0"/>
        <v>1.1995491554317812</v>
      </c>
      <c r="G19" s="21">
        <v>0.95049472543178126</v>
      </c>
      <c r="H19" s="21">
        <v>0.12492589999999999</v>
      </c>
      <c r="I19" s="21">
        <v>0.12412853</v>
      </c>
      <c r="J19" s="22">
        <f t="shared" si="1"/>
        <v>0.56733286145766915</v>
      </c>
      <c r="K19" s="22">
        <f t="shared" si="2"/>
        <v>0.64189883896478106</v>
      </c>
      <c r="L19" s="23">
        <f t="shared" si="3"/>
        <v>0.71598888094943636</v>
      </c>
      <c r="M19" s="4"/>
      <c r="N19" t="s">
        <v>268</v>
      </c>
      <c r="O19" s="5">
        <v>1.462902978439736</v>
      </c>
      <c r="P19" s="71">
        <v>0.74019242152566467</v>
      </c>
    </row>
    <row r="20" spans="1:16" x14ac:dyDescent="0.25">
      <c r="A20" s="17"/>
      <c r="B20" s="55">
        <v>15</v>
      </c>
      <c r="C20" s="19" t="s">
        <v>263</v>
      </c>
      <c r="D20" s="20">
        <v>18.637213999999997</v>
      </c>
      <c r="E20" s="21">
        <v>21.829085999999997</v>
      </c>
      <c r="F20" s="21">
        <f t="shared" si="0"/>
        <v>16.158741602405708</v>
      </c>
      <c r="G20" s="21">
        <v>12.450195542405709</v>
      </c>
      <c r="H20" s="21">
        <v>1.9016200699999999</v>
      </c>
      <c r="I20" s="21">
        <v>1.8069259900000003</v>
      </c>
      <c r="J20" s="22">
        <f t="shared" si="1"/>
        <v>0.57034891623065254</v>
      </c>
      <c r="K20" s="22">
        <f t="shared" si="2"/>
        <v>0.65746296534842141</v>
      </c>
      <c r="L20" s="23">
        <f t="shared" si="3"/>
        <v>0.74023903714547235</v>
      </c>
      <c r="M20" s="4"/>
      <c r="N20" t="s">
        <v>266</v>
      </c>
      <c r="O20" s="5">
        <v>0.55010144729755073</v>
      </c>
      <c r="P20" s="71">
        <v>0.74001825126593868</v>
      </c>
    </row>
    <row r="21" spans="1:16" x14ac:dyDescent="0.25">
      <c r="A21" s="17"/>
      <c r="B21" s="55">
        <v>16</v>
      </c>
      <c r="C21" s="19" t="s">
        <v>264</v>
      </c>
      <c r="D21" s="20">
        <v>0.94084899999999994</v>
      </c>
      <c r="E21" s="21">
        <v>0.71282500000000004</v>
      </c>
      <c r="F21" s="21">
        <f t="shared" si="0"/>
        <v>0.50054174412831487</v>
      </c>
      <c r="G21" s="21">
        <v>0.40529082412831485</v>
      </c>
      <c r="H21" s="21">
        <v>4.6062869999999992E-2</v>
      </c>
      <c r="I21" s="21">
        <v>4.9188049999999997E-2</v>
      </c>
      <c r="J21" s="22">
        <f t="shared" si="1"/>
        <v>0.56856987918256907</v>
      </c>
      <c r="K21" s="22">
        <f t="shared" si="2"/>
        <v>0.63319004542252977</v>
      </c>
      <c r="L21" s="23">
        <f t="shared" si="3"/>
        <v>0.70219442938773868</v>
      </c>
      <c r="M21" s="4"/>
      <c r="N21" t="s">
        <v>259</v>
      </c>
      <c r="O21" s="5">
        <v>1.6092375730604143</v>
      </c>
      <c r="P21" s="71">
        <v>0.72812061447221965</v>
      </c>
    </row>
    <row r="22" spans="1:16" x14ac:dyDescent="0.25">
      <c r="A22" s="17"/>
      <c r="B22" s="55">
        <v>17</v>
      </c>
      <c r="C22" s="19" t="s">
        <v>265</v>
      </c>
      <c r="D22" s="20">
        <v>0.29366699999999996</v>
      </c>
      <c r="E22" s="21">
        <v>0.34681900000000004</v>
      </c>
      <c r="F22" s="21">
        <f t="shared" si="0"/>
        <v>0.26379266084366143</v>
      </c>
      <c r="G22" s="21">
        <v>0.20977781084366143</v>
      </c>
      <c r="H22" s="21">
        <v>2.8386789999999999E-2</v>
      </c>
      <c r="I22" s="21">
        <v>2.5628059999999998E-2</v>
      </c>
      <c r="J22" s="22">
        <f t="shared" si="1"/>
        <v>0.60486250996531732</v>
      </c>
      <c r="K22" s="22">
        <f t="shared" si="2"/>
        <v>0.68671151477762582</v>
      </c>
      <c r="L22" s="23">
        <f t="shared" si="3"/>
        <v>0.76060613992792037</v>
      </c>
      <c r="M22" s="4"/>
      <c r="N22" t="s">
        <v>256</v>
      </c>
      <c r="O22" s="5">
        <v>1.3143181452256747</v>
      </c>
      <c r="P22" s="71">
        <v>0.72394518804560892</v>
      </c>
    </row>
    <row r="23" spans="1:16" x14ac:dyDescent="0.25">
      <c r="A23" s="17"/>
      <c r="B23" s="55">
        <v>18</v>
      </c>
      <c r="C23" s="19" t="s">
        <v>266</v>
      </c>
      <c r="D23" s="20">
        <v>0.55972</v>
      </c>
      <c r="E23" s="21">
        <v>0.74336200000000008</v>
      </c>
      <c r="F23" s="21">
        <f t="shared" si="0"/>
        <v>0.55010144729755073</v>
      </c>
      <c r="G23" s="21">
        <v>0.43268844729755074</v>
      </c>
      <c r="H23" s="21">
        <v>5.5115150000000002E-2</v>
      </c>
      <c r="I23" s="21">
        <v>6.2297849999999995E-2</v>
      </c>
      <c r="J23" s="22">
        <f t="shared" si="1"/>
        <v>0.58206963403772416</v>
      </c>
      <c r="K23" s="22">
        <f t="shared" si="2"/>
        <v>0.65621271641212586</v>
      </c>
      <c r="L23" s="23">
        <f t="shared" si="3"/>
        <v>0.74001825126593868</v>
      </c>
      <c r="M23" s="4"/>
      <c r="N23" t="s">
        <v>272</v>
      </c>
      <c r="O23" s="5">
        <v>0.49464320362258374</v>
      </c>
      <c r="P23" s="71">
        <v>0.72073273965633966</v>
      </c>
    </row>
    <row r="24" spans="1:16" x14ac:dyDescent="0.25">
      <c r="A24" s="17"/>
      <c r="B24" s="55">
        <v>19</v>
      </c>
      <c r="C24" s="19" t="s">
        <v>267</v>
      </c>
      <c r="D24" s="20">
        <v>0.25091000000000002</v>
      </c>
      <c r="E24" s="21">
        <v>0.42113999999999996</v>
      </c>
      <c r="F24" s="21">
        <f t="shared" si="0"/>
        <v>0.34001602702857397</v>
      </c>
      <c r="G24" s="21">
        <v>0.27236309702857397</v>
      </c>
      <c r="H24" s="21">
        <v>3.4068479999999998E-2</v>
      </c>
      <c r="I24" s="21">
        <v>3.3584450000000002E-2</v>
      </c>
      <c r="J24" s="22">
        <f t="shared" si="1"/>
        <v>0.64672815934979822</v>
      </c>
      <c r="K24" s="22">
        <f t="shared" si="2"/>
        <v>0.72762401346007033</v>
      </c>
      <c r="L24" s="23">
        <f t="shared" si="3"/>
        <v>0.8073705348068908</v>
      </c>
      <c r="M24" s="4"/>
      <c r="N24" t="s">
        <v>261</v>
      </c>
      <c r="O24" s="5">
        <v>1.7122255696845174</v>
      </c>
      <c r="P24" s="71">
        <v>0.71688359573783322</v>
      </c>
    </row>
    <row r="25" spans="1:16" x14ac:dyDescent="0.25">
      <c r="A25" s="17"/>
      <c r="B25" s="55">
        <v>20</v>
      </c>
      <c r="C25" s="19" t="s">
        <v>268</v>
      </c>
      <c r="D25" s="20">
        <v>1.5686929999999999</v>
      </c>
      <c r="E25" s="21">
        <v>1.9763819999999999</v>
      </c>
      <c r="F25" s="21">
        <f t="shared" si="0"/>
        <v>1.462902978439736</v>
      </c>
      <c r="G25" s="21">
        <v>1.188259518439736</v>
      </c>
      <c r="H25" s="21">
        <v>0.13728103999999999</v>
      </c>
      <c r="I25" s="21">
        <v>0.13736241999999999</v>
      </c>
      <c r="J25" s="22">
        <f t="shared" si="1"/>
        <v>0.60122968051709436</v>
      </c>
      <c r="K25" s="22">
        <f t="shared" si="2"/>
        <v>0.67069046289620937</v>
      </c>
      <c r="L25" s="23">
        <f t="shared" si="3"/>
        <v>0.74019242152566467</v>
      </c>
      <c r="M25" s="4"/>
      <c r="N25" t="s">
        <v>262</v>
      </c>
      <c r="O25" s="5">
        <v>1.1995491554317812</v>
      </c>
      <c r="P25" s="71">
        <v>0.71598888094943636</v>
      </c>
    </row>
    <row r="26" spans="1:16" x14ac:dyDescent="0.25">
      <c r="A26" s="17"/>
      <c r="B26" s="55">
        <v>21</v>
      </c>
      <c r="C26" s="19" t="s">
        <v>269</v>
      </c>
      <c r="D26" s="20">
        <v>1.0101179999999998</v>
      </c>
      <c r="E26" s="21">
        <v>1.0101179999999998</v>
      </c>
      <c r="F26" s="21">
        <f t="shared" si="0"/>
        <v>0.96945734358973568</v>
      </c>
      <c r="G26" s="21">
        <v>0.78712903358973563</v>
      </c>
      <c r="H26" s="21">
        <v>0.10587487999999999</v>
      </c>
      <c r="I26" s="21">
        <v>7.6453430000000003E-2</v>
      </c>
      <c r="J26" s="22">
        <f t="shared" si="1"/>
        <v>0.77924463635905483</v>
      </c>
      <c r="K26" s="22">
        <f t="shared" si="2"/>
        <v>0.88405900458138131</v>
      </c>
      <c r="L26" s="23">
        <f t="shared" si="3"/>
        <v>0.95974662721556869</v>
      </c>
      <c r="M26" s="4"/>
      <c r="N26" t="s">
        <v>258</v>
      </c>
      <c r="O26" s="5">
        <v>0.68334838345843507</v>
      </c>
      <c r="P26" s="71">
        <v>0.71124408782710158</v>
      </c>
    </row>
    <row r="27" spans="1:16" x14ac:dyDescent="0.25">
      <c r="A27" s="17"/>
      <c r="B27" s="55">
        <v>22</v>
      </c>
      <c r="C27" s="19" t="s">
        <v>270</v>
      </c>
      <c r="D27" s="20">
        <v>0.36213099999999993</v>
      </c>
      <c r="E27" s="21">
        <v>0.37932499999999997</v>
      </c>
      <c r="F27" s="21">
        <f t="shared" si="0"/>
        <v>0.33226048175731154</v>
      </c>
      <c r="G27" s="21">
        <v>0.26028613175731152</v>
      </c>
      <c r="H27" s="21">
        <v>3.6004049999999996E-2</v>
      </c>
      <c r="I27" s="21">
        <v>3.5970299999999997E-2</v>
      </c>
      <c r="J27" s="22">
        <f t="shared" si="1"/>
        <v>0.68618238122272868</v>
      </c>
      <c r="K27" s="22">
        <f t="shared" si="2"/>
        <v>0.78109848219155487</v>
      </c>
      <c r="L27" s="23">
        <f t="shared" si="3"/>
        <v>0.8759256093252793</v>
      </c>
      <c r="M27" s="4"/>
      <c r="N27" t="s">
        <v>254</v>
      </c>
      <c r="O27" s="5">
        <v>0.9357170800483674</v>
      </c>
      <c r="P27" s="71">
        <v>0.71118145022152668</v>
      </c>
    </row>
    <row r="28" spans="1:16" x14ac:dyDescent="0.25">
      <c r="A28" s="17"/>
      <c r="B28" s="55">
        <v>23</v>
      </c>
      <c r="C28" s="19" t="s">
        <v>271</v>
      </c>
      <c r="D28" s="20">
        <v>0.77989299999999995</v>
      </c>
      <c r="E28" s="21">
        <v>1.0965969999999998</v>
      </c>
      <c r="F28" s="21">
        <f t="shared" si="0"/>
        <v>0.89750099912357839</v>
      </c>
      <c r="G28" s="21">
        <v>0.71087743912357837</v>
      </c>
      <c r="H28" s="21">
        <v>8.7876880000000004E-2</v>
      </c>
      <c r="I28" s="21">
        <v>9.8746679999999989E-2</v>
      </c>
      <c r="J28" s="22">
        <f t="shared" si="1"/>
        <v>0.64825769095080366</v>
      </c>
      <c r="K28" s="22">
        <f t="shared" si="2"/>
        <v>0.72839367527321208</v>
      </c>
      <c r="L28" s="23">
        <f t="shared" si="3"/>
        <v>0.81844196101537625</v>
      </c>
      <c r="M28" s="4"/>
      <c r="N28" t="s">
        <v>252</v>
      </c>
      <c r="O28" s="5">
        <v>1.3233982897365273</v>
      </c>
      <c r="P28" s="71">
        <v>0.70850663575973039</v>
      </c>
    </row>
    <row r="29" spans="1:16" x14ac:dyDescent="0.25">
      <c r="A29" s="17"/>
      <c r="B29" s="55">
        <v>24</v>
      </c>
      <c r="C29" s="19" t="s">
        <v>272</v>
      </c>
      <c r="D29" s="20">
        <v>0.70474199999999998</v>
      </c>
      <c r="E29" s="21">
        <v>0.68630599999999986</v>
      </c>
      <c r="F29" s="21">
        <f t="shared" si="0"/>
        <v>0.49464320362258374</v>
      </c>
      <c r="G29" s="21">
        <v>0.38709818362258375</v>
      </c>
      <c r="H29" s="21">
        <v>5.462862000000001E-2</v>
      </c>
      <c r="I29" s="21">
        <v>5.2916400000000002E-2</v>
      </c>
      <c r="J29" s="22">
        <f t="shared" si="1"/>
        <v>0.56403147229163642</v>
      </c>
      <c r="K29" s="22">
        <f t="shared" si="2"/>
        <v>0.64362952330678136</v>
      </c>
      <c r="L29" s="23">
        <f t="shared" si="3"/>
        <v>0.72073273965633966</v>
      </c>
      <c r="M29" s="4"/>
      <c r="N29" t="s">
        <v>264</v>
      </c>
      <c r="O29" s="5">
        <v>0.50054174412831487</v>
      </c>
      <c r="P29" s="71">
        <v>0.70219442938773868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0.50247200000000003</v>
      </c>
      <c r="E30" s="28">
        <v>0.90302199999999999</v>
      </c>
      <c r="F30" s="28">
        <f t="shared" si="0"/>
        <v>0.70936289265368968</v>
      </c>
      <c r="G30" s="28">
        <v>0.55571635265368968</v>
      </c>
      <c r="H30" s="28">
        <v>7.7689659999999994E-2</v>
      </c>
      <c r="I30" s="28">
        <v>7.5956880000000004E-2</v>
      </c>
      <c r="J30" s="29">
        <f t="shared" si="1"/>
        <v>0.61539625020618516</v>
      </c>
      <c r="K30" s="29">
        <f t="shared" si="2"/>
        <v>0.70142921507304323</v>
      </c>
      <c r="L30" s="30">
        <f t="shared" si="3"/>
        <v>0.78554331196104821</v>
      </c>
      <c r="M30" s="4"/>
      <c r="N30" t="s">
        <v>255</v>
      </c>
      <c r="O30" s="5">
        <v>1.3728113086506486</v>
      </c>
      <c r="P30" s="71">
        <v>0.69988544805486097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7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44.999913999999997</v>
      </c>
      <c r="E6" s="14">
        <v>49.838801000000011</v>
      </c>
      <c r="F6" s="14">
        <v>37.227796020414551</v>
      </c>
      <c r="G6" s="14">
        <v>29.020462400414544</v>
      </c>
      <c r="H6" s="14">
        <v>4.13695798</v>
      </c>
      <c r="I6" s="14">
        <v>4.0703756400000008</v>
      </c>
      <c r="J6" s="15">
        <v>0.58228652812924886</v>
      </c>
      <c r="K6" s="15">
        <v>0.66529329990130648</v>
      </c>
      <c r="L6" s="16">
        <v>0.74696411778474636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44.999913999999997</v>
      </c>
      <c r="E7" s="38">
        <f ca="1">SUM(E8:OFFSET(E6,MATCH("PROYECTOS",$A$8:$A$50,0),0))</f>
        <v>49.838801000000011</v>
      </c>
      <c r="F7" s="38">
        <f ca="1">SUM(F8:OFFSET(F6,MATCH("PROYECTOS",$A$8:$A$50,0),0))</f>
        <v>37.227796020414544</v>
      </c>
      <c r="G7" s="38">
        <f ca="1">SUM(G8:OFFSET(G6,MATCH("PROYECTOS",$A$8:$A$50,0),0))</f>
        <v>29.020462400414544</v>
      </c>
      <c r="H7" s="38">
        <f ca="1">SUM(H8:OFFSET(H6,MATCH("PROYECTOS",$A$8:$A$50,0),0))</f>
        <v>4.13695798</v>
      </c>
      <c r="I7" s="38">
        <f ca="1">SUM(I8:OFFSET(I6,MATCH("PROYECTOS",$A$8:$A$50,0),0))</f>
        <v>4.0703756400000008</v>
      </c>
      <c r="J7" s="39">
        <f ca="1">IFERROR(G7/E7,0)</f>
        <v>0.58228652812924886</v>
      </c>
      <c r="K7" s="39">
        <f ca="1">IFERROR(SUM(G7,H7)/E7,0)</f>
        <v>0.66529329990130648</v>
      </c>
      <c r="L7" s="40">
        <f ca="1">IFERROR(SUM(G7,H7,I7)/E7,0)</f>
        <v>0.74696411778474636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0.53059299999999998</v>
      </c>
      <c r="E8" s="21">
        <v>0.53059299999999987</v>
      </c>
      <c r="F8" s="21">
        <f t="shared" ref="F8:F11" si="0">SUM(G8,H8,I8)</f>
        <v>0.23924154580024956</v>
      </c>
      <c r="G8" s="21">
        <v>0.23082381580024958</v>
      </c>
      <c r="H8" s="21">
        <v>1.7481300000000001E-3</v>
      </c>
      <c r="I8" s="21">
        <v>6.6695999999999995E-3</v>
      </c>
      <c r="J8" s="22">
        <f t="shared" ref="J8:J12" si="1">IFERROR(G8/E8,0)</f>
        <v>0.43502989259234409</v>
      </c>
      <c r="K8" s="22">
        <f t="shared" ref="K8:K12" si="2">IFERROR(SUM(G8,H8)/E8,0)</f>
        <v>0.43832456477987763</v>
      </c>
      <c r="L8" s="23">
        <f t="shared" ref="L8:L12" si="3">IFERROR(SUM(G8,H8,I8)/E8,0)</f>
        <v>0.45089465145648289</v>
      </c>
      <c r="M8" s="4"/>
    </row>
    <row r="9" spans="1:13" ht="25.5" x14ac:dyDescent="0.25">
      <c r="A9" s="17"/>
      <c r="B9" s="19">
        <v>3000511</v>
      </c>
      <c r="C9" s="19" t="s">
        <v>1094</v>
      </c>
      <c r="D9" s="20">
        <v>43.327771999999996</v>
      </c>
      <c r="E9" s="21">
        <v>48.268484000000008</v>
      </c>
      <c r="F9" s="21">
        <f t="shared" si="0"/>
        <v>36.434495326090484</v>
      </c>
      <c r="G9" s="21">
        <v>28.459183296090487</v>
      </c>
      <c r="H9" s="21">
        <v>4.0012742000000001</v>
      </c>
      <c r="I9" s="21">
        <v>3.9740378300000012</v>
      </c>
      <c r="J9" s="22">
        <f t="shared" si="1"/>
        <v>0.58960176367027561</v>
      </c>
      <c r="K9" s="22">
        <f t="shared" si="2"/>
        <v>0.67249796981588394</v>
      </c>
      <c r="L9" s="23">
        <f t="shared" si="3"/>
        <v>0.75482990777357906</v>
      </c>
      <c r="M9" s="4"/>
    </row>
    <row r="10" spans="1:13" ht="25.5" x14ac:dyDescent="0.25">
      <c r="A10" s="17"/>
      <c r="B10" s="19">
        <v>3000512</v>
      </c>
      <c r="C10" s="19" t="s">
        <v>1095</v>
      </c>
      <c r="D10" s="20">
        <v>0.45116999999999996</v>
      </c>
      <c r="E10" s="21">
        <v>0.34033399999999997</v>
      </c>
      <c r="F10" s="21">
        <f t="shared" si="0"/>
        <v>0.2061035997133851</v>
      </c>
      <c r="G10" s="21">
        <v>8.8269599713385105E-2</v>
      </c>
      <c r="H10" s="21">
        <v>7.1745000000000003E-2</v>
      </c>
      <c r="I10" s="21">
        <v>4.6089000000000005E-2</v>
      </c>
      <c r="J10" s="22">
        <f t="shared" si="1"/>
        <v>0.25936168503113149</v>
      </c>
      <c r="K10" s="22">
        <f t="shared" si="2"/>
        <v>0.4701693034295284</v>
      </c>
      <c r="L10" s="23">
        <f t="shared" si="3"/>
        <v>0.60559215274813893</v>
      </c>
      <c r="M10" s="4"/>
    </row>
    <row r="11" spans="1:13" ht="25.5" x14ac:dyDescent="0.25">
      <c r="A11" s="17"/>
      <c r="B11" s="19">
        <v>3000513</v>
      </c>
      <c r="C11" s="19" t="s">
        <v>1096</v>
      </c>
      <c r="D11" s="20">
        <v>0.69037900000000008</v>
      </c>
      <c r="E11" s="21">
        <v>0.69938999999999996</v>
      </c>
      <c r="F11" s="21">
        <f t="shared" si="0"/>
        <v>0.34795554881042301</v>
      </c>
      <c r="G11" s="21">
        <v>0.24218568881042302</v>
      </c>
      <c r="H11" s="21">
        <v>6.2190650000000014E-2</v>
      </c>
      <c r="I11" s="21">
        <v>4.357921E-2</v>
      </c>
      <c r="J11" s="22">
        <f t="shared" si="1"/>
        <v>0.34628131487499542</v>
      </c>
      <c r="K11" s="22">
        <f t="shared" si="2"/>
        <v>0.43520258912827325</v>
      </c>
      <c r="L11" s="23">
        <f t="shared" si="3"/>
        <v>0.49751290240126828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1108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0.45089465145648289</v>
      </c>
    </row>
    <row r="19" spans="1:4" ht="26.25" thickBot="1" x14ac:dyDescent="0.3">
      <c r="A19" s="24"/>
      <c r="B19" s="26">
        <v>3000513</v>
      </c>
      <c r="C19" s="26" t="s">
        <v>1096</v>
      </c>
      <c r="D19" s="30">
        <v>0.49751290240126828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1093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44.999913999999997</v>
      </c>
      <c r="I6" s="14">
        <v>49.838801000000011</v>
      </c>
      <c r="J6" s="14">
        <v>37.227796020414551</v>
      </c>
      <c r="K6" s="14">
        <v>29.020462400414544</v>
      </c>
      <c r="L6" s="14">
        <v>4.13695798</v>
      </c>
      <c r="M6" s="14">
        <v>4.0703756400000008</v>
      </c>
      <c r="N6" s="15">
        <v>0.58228652812924886</v>
      </c>
      <c r="O6" s="15">
        <v>0.66529329990130648</v>
      </c>
      <c r="P6" s="16">
        <v>0.74696411778474636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44.999913999999997</v>
      </c>
      <c r="I7" s="37">
        <f ca="1">SUM(I8:OFFSET(I6,MATCH("PROYECTOS",$A$8:$A$17,0),0))</f>
        <v>49.838800999999982</v>
      </c>
      <c r="J7" s="37">
        <f ca="1">SUM(J8:OFFSET(J6,MATCH("PROYECTOS",$A$8:$A$17,0),0))</f>
        <v>37.227796020414559</v>
      </c>
      <c r="K7" s="37">
        <f ca="1">SUM(K8:OFFSET(K6,MATCH("PROYECTOS",$A$8:$A$17,0),0))</f>
        <v>29.020462400414544</v>
      </c>
      <c r="L7" s="37">
        <f ca="1">SUM(L8:OFFSET(L6,MATCH("PROYECTOS",$A$8:$A$17,0),0))</f>
        <v>4.13695798</v>
      </c>
      <c r="M7" s="37">
        <f ca="1">SUM(M8:OFFSET(M6,MATCH("PROYECTOS",$A$8:$A$17,0),0))</f>
        <v>4.0703756400000017</v>
      </c>
      <c r="N7" s="39">
        <f ca="1">IFERROR(K7/I7,0)</f>
        <v>0.58228652812924919</v>
      </c>
      <c r="O7" s="39">
        <f ca="1">IFERROR(SUM(K7,L7)/I7,0)</f>
        <v>0.66529329990130692</v>
      </c>
      <c r="P7" s="40">
        <f ca="1">IFERROR(SUM(K7,L7,M7)/I7,0)</f>
        <v>0.74696411778474681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0.53059299999999998</v>
      </c>
      <c r="I8" s="21">
        <v>0.53059299999999987</v>
      </c>
      <c r="J8" s="21">
        <f t="shared" ref="J8:J16" si="0">SUM(K8,L8,M8)</f>
        <v>0.23924154580024956</v>
      </c>
      <c r="K8" s="21">
        <v>0.23082381580024958</v>
      </c>
      <c r="L8" s="21">
        <v>1.7481300000000001E-3</v>
      </c>
      <c r="M8" s="21">
        <v>6.6695999999999995E-3</v>
      </c>
      <c r="N8" s="22">
        <f t="shared" ref="N8:N17" si="1">IFERROR(K8/I8,0)</f>
        <v>0.43502989259234409</v>
      </c>
      <c r="O8" s="22">
        <f t="shared" ref="O8:O17" si="2">IFERROR(SUM(K8,L8)/I8,0)</f>
        <v>0.43832456477987763</v>
      </c>
      <c r="P8" s="23">
        <f t="shared" ref="P8:P17" si="3">IFERROR(SUM(K8,L8,M8)/I8,0)</f>
        <v>0.45089465145648289</v>
      </c>
      <c r="Q8" s="70">
        <v>2</v>
      </c>
      <c r="R8" s="21">
        <v>2</v>
      </c>
      <c r="S8" s="23">
        <f>IFERROR(R8/Q8,0)</f>
        <v>1</v>
      </c>
    </row>
    <row r="9" spans="1:19" ht="38.25" x14ac:dyDescent="0.25">
      <c r="A9" s="17"/>
      <c r="B9" s="19">
        <v>5001556</v>
      </c>
      <c r="C9" s="19" t="s">
        <v>1097</v>
      </c>
      <c r="D9" s="68">
        <v>3000511</v>
      </c>
      <c r="E9" s="19" t="s">
        <v>1094</v>
      </c>
      <c r="F9" s="69">
        <v>42</v>
      </c>
      <c r="G9" s="19" t="s">
        <v>534</v>
      </c>
      <c r="H9" s="20">
        <v>1.8204040000000001</v>
      </c>
      <c r="I9" s="21">
        <v>2.0917709999999996</v>
      </c>
      <c r="J9" s="21">
        <f t="shared" si="0"/>
        <v>1.1897885971493714</v>
      </c>
      <c r="K9" s="21">
        <v>0.80985841714937123</v>
      </c>
      <c r="L9" s="21">
        <v>0.1717581</v>
      </c>
      <c r="M9" s="21">
        <v>0.20817208000000001</v>
      </c>
      <c r="N9" s="22">
        <f t="shared" si="1"/>
        <v>0.38716399507851068</v>
      </c>
      <c r="O9" s="22">
        <f t="shared" si="2"/>
        <v>0.46927532562090757</v>
      </c>
      <c r="P9" s="23">
        <f t="shared" si="3"/>
        <v>0.56879486193726347</v>
      </c>
      <c r="Q9" s="70">
        <v>7</v>
      </c>
      <c r="R9" s="21">
        <v>7</v>
      </c>
      <c r="S9" s="23">
        <f t="shared" ref="S9:S16" si="4">IFERROR(R9/Q9,0)</f>
        <v>1</v>
      </c>
    </row>
    <row r="10" spans="1:19" ht="25.5" x14ac:dyDescent="0.25">
      <c r="A10" s="17"/>
      <c r="B10" s="19">
        <v>5002360</v>
      </c>
      <c r="C10" s="19" t="s">
        <v>1098</v>
      </c>
      <c r="D10" s="68">
        <v>3000511</v>
      </c>
      <c r="E10" s="19" t="s">
        <v>1094</v>
      </c>
      <c r="F10" s="69">
        <v>105</v>
      </c>
      <c r="G10" s="19" t="s">
        <v>662</v>
      </c>
      <c r="H10" s="20">
        <v>41.102179</v>
      </c>
      <c r="I10" s="21">
        <v>45.941065999999999</v>
      </c>
      <c r="J10" s="21">
        <f t="shared" si="0"/>
        <v>35.123528428646658</v>
      </c>
      <c r="K10" s="21">
        <v>27.564471658646653</v>
      </c>
      <c r="L10" s="21">
        <v>3.8023134300000003</v>
      </c>
      <c r="M10" s="21">
        <v>3.7567433400000017</v>
      </c>
      <c r="N10" s="22">
        <f t="shared" si="1"/>
        <v>0.59999634441757732</v>
      </c>
      <c r="O10" s="22">
        <f t="shared" si="2"/>
        <v>0.68276136841593216</v>
      </c>
      <c r="P10" s="23">
        <f t="shared" si="3"/>
        <v>0.76453446745547127</v>
      </c>
      <c r="Q10" s="70">
        <v>67670</v>
      </c>
      <c r="R10" s="21">
        <v>74607</v>
      </c>
      <c r="S10" s="23">
        <f t="shared" si="4"/>
        <v>1.1025121915176592</v>
      </c>
    </row>
    <row r="11" spans="1:19" ht="38.25" x14ac:dyDescent="0.25">
      <c r="A11" s="17"/>
      <c r="B11" s="19">
        <v>5004127</v>
      </c>
      <c r="C11" s="19" t="s">
        <v>1099</v>
      </c>
      <c r="D11" s="68">
        <v>3000511</v>
      </c>
      <c r="E11" s="19" t="s">
        <v>1094</v>
      </c>
      <c r="F11" s="69">
        <v>578</v>
      </c>
      <c r="G11" s="19" t="s">
        <v>1105</v>
      </c>
      <c r="H11" s="20">
        <v>0.34018900000000002</v>
      </c>
      <c r="I11" s="21">
        <v>0.20064699999999996</v>
      </c>
      <c r="J11" s="21">
        <f t="shared" si="0"/>
        <v>0.10099780040920145</v>
      </c>
      <c r="K11" s="21">
        <v>7.9303220409201458E-2</v>
      </c>
      <c r="L11" s="21">
        <v>1.2572170000000001E-2</v>
      </c>
      <c r="M11" s="21">
        <v>9.1224099999999992E-3</v>
      </c>
      <c r="N11" s="22">
        <f t="shared" si="1"/>
        <v>0.39523750870534557</v>
      </c>
      <c r="O11" s="22">
        <f t="shared" si="2"/>
        <v>0.4578956595872426</v>
      </c>
      <c r="P11" s="23">
        <f t="shared" si="3"/>
        <v>0.50336063040664181</v>
      </c>
      <c r="Q11" s="70">
        <v>6</v>
      </c>
      <c r="R11" s="21">
        <v>4</v>
      </c>
      <c r="S11" s="23">
        <f t="shared" si="4"/>
        <v>0.66666666666666663</v>
      </c>
    </row>
    <row r="12" spans="1:19" ht="38.25" x14ac:dyDescent="0.25">
      <c r="A12" s="17"/>
      <c r="B12" s="19">
        <v>5004128</v>
      </c>
      <c r="C12" s="19" t="s">
        <v>1100</v>
      </c>
      <c r="D12" s="68">
        <v>3000511</v>
      </c>
      <c r="E12" s="19" t="s">
        <v>1094</v>
      </c>
      <c r="F12" s="69">
        <v>42</v>
      </c>
      <c r="G12" s="19" t="s">
        <v>534</v>
      </c>
      <c r="H12" s="20">
        <v>6.5000000000000002E-2</v>
      </c>
      <c r="I12" s="21">
        <v>3.4999999999999996E-2</v>
      </c>
      <c r="J12" s="21">
        <f t="shared" si="0"/>
        <v>2.0180499885261056E-2</v>
      </c>
      <c r="K12" s="21">
        <v>5.5499998852610588E-3</v>
      </c>
      <c r="L12" s="21">
        <v>1.4630499999999999E-2</v>
      </c>
      <c r="M12" s="21">
        <v>0</v>
      </c>
      <c r="N12" s="22">
        <f t="shared" si="1"/>
        <v>0.15857142529317311</v>
      </c>
      <c r="O12" s="22">
        <f t="shared" si="2"/>
        <v>0.57658571100745881</v>
      </c>
      <c r="P12" s="23">
        <f t="shared" si="3"/>
        <v>0.57658571100745881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5004129</v>
      </c>
      <c r="C13" s="19" t="s">
        <v>1101</v>
      </c>
      <c r="D13" s="68">
        <v>3000512</v>
      </c>
      <c r="E13" s="19" t="s">
        <v>1095</v>
      </c>
      <c r="F13" s="69">
        <v>88</v>
      </c>
      <c r="G13" s="19" t="s">
        <v>755</v>
      </c>
      <c r="H13" s="20">
        <v>0.41116999999999998</v>
      </c>
      <c r="I13" s="21">
        <v>0.30033399999999999</v>
      </c>
      <c r="J13" s="21">
        <f t="shared" si="0"/>
        <v>0.18480739965426923</v>
      </c>
      <c r="K13" s="21">
        <v>7.7804399654269218E-2</v>
      </c>
      <c r="L13" s="21">
        <v>6.0913999999999996E-2</v>
      </c>
      <c r="M13" s="21">
        <v>4.6089000000000005E-2</v>
      </c>
      <c r="N13" s="22">
        <f t="shared" si="1"/>
        <v>0.25905957918274064</v>
      </c>
      <c r="O13" s="22">
        <f t="shared" si="2"/>
        <v>0.4618804386258939</v>
      </c>
      <c r="P13" s="23">
        <f t="shared" si="3"/>
        <v>0.615339587440214</v>
      </c>
      <c r="Q13" s="70">
        <v>294</v>
      </c>
      <c r="R13" s="21">
        <v>294</v>
      </c>
      <c r="S13" s="23">
        <f t="shared" si="4"/>
        <v>1</v>
      </c>
    </row>
    <row r="14" spans="1:19" ht="25.5" x14ac:dyDescent="0.25">
      <c r="A14" s="17"/>
      <c r="B14" s="19">
        <v>5004130</v>
      </c>
      <c r="C14" s="19" t="s">
        <v>1102</v>
      </c>
      <c r="D14" s="68">
        <v>3000512</v>
      </c>
      <c r="E14" s="19" t="s">
        <v>1095</v>
      </c>
      <c r="F14" s="69">
        <v>117</v>
      </c>
      <c r="G14" s="19" t="s">
        <v>687</v>
      </c>
      <c r="H14" s="20">
        <v>0.04</v>
      </c>
      <c r="I14" s="21">
        <v>0.04</v>
      </c>
      <c r="J14" s="21">
        <f t="shared" si="0"/>
        <v>2.1296200059115887E-2</v>
      </c>
      <c r="K14" s="21">
        <v>1.0465200059115887E-2</v>
      </c>
      <c r="L14" s="21">
        <v>1.0831E-2</v>
      </c>
      <c r="M14" s="21">
        <v>0</v>
      </c>
      <c r="N14" s="22">
        <f t="shared" si="1"/>
        <v>0.26163000147789717</v>
      </c>
      <c r="O14" s="22">
        <f t="shared" si="2"/>
        <v>0.53240500147789716</v>
      </c>
      <c r="P14" s="23">
        <f t="shared" si="3"/>
        <v>0.53240500147789716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5004131</v>
      </c>
      <c r="C15" s="19" t="s">
        <v>1103</v>
      </c>
      <c r="D15" s="68">
        <v>3000513</v>
      </c>
      <c r="E15" s="19" t="s">
        <v>1096</v>
      </c>
      <c r="F15" s="69">
        <v>538</v>
      </c>
      <c r="G15" s="19" t="s">
        <v>1106</v>
      </c>
      <c r="H15" s="20">
        <v>0.35019</v>
      </c>
      <c r="I15" s="21">
        <v>0.51238399999999995</v>
      </c>
      <c r="J15" s="21">
        <f t="shared" si="0"/>
        <v>0.23995394838916839</v>
      </c>
      <c r="K15" s="21">
        <v>0.18563421838916838</v>
      </c>
      <c r="L15" s="21">
        <v>2.7546050000000006E-2</v>
      </c>
      <c r="M15" s="21">
        <v>2.6773680000000001E-2</v>
      </c>
      <c r="N15" s="22">
        <f t="shared" si="1"/>
        <v>0.36229511145775123</v>
      </c>
      <c r="O15" s="22">
        <f t="shared" si="2"/>
        <v>0.41605566994513571</v>
      </c>
      <c r="P15" s="23">
        <f t="shared" si="3"/>
        <v>0.46830882382972228</v>
      </c>
      <c r="Q15" s="70">
        <v>3</v>
      </c>
      <c r="R15" s="21">
        <v>3</v>
      </c>
      <c r="S15" s="23">
        <f t="shared" si="4"/>
        <v>1</v>
      </c>
    </row>
    <row r="16" spans="1:19" ht="25.5" x14ac:dyDescent="0.25">
      <c r="A16" s="17"/>
      <c r="B16" s="19">
        <v>5004132</v>
      </c>
      <c r="C16" s="19" t="s">
        <v>1104</v>
      </c>
      <c r="D16" s="68">
        <v>3000513</v>
      </c>
      <c r="E16" s="19" t="s">
        <v>1096</v>
      </c>
      <c r="F16" s="69">
        <v>538</v>
      </c>
      <c r="G16" s="19" t="s">
        <v>1106</v>
      </c>
      <c r="H16" s="20">
        <v>0.34018900000000002</v>
      </c>
      <c r="I16" s="21">
        <v>0.18700599999999998</v>
      </c>
      <c r="J16" s="21">
        <f t="shared" si="0"/>
        <v>0.10800160042125463</v>
      </c>
      <c r="K16" s="21">
        <v>5.6551470421254635E-2</v>
      </c>
      <c r="L16" s="21">
        <v>3.4644599999999998E-2</v>
      </c>
      <c r="M16" s="21">
        <v>1.6805529999999999E-2</v>
      </c>
      <c r="N16" s="22">
        <f t="shared" si="1"/>
        <v>0.30240457750689625</v>
      </c>
      <c r="O16" s="22">
        <f t="shared" si="2"/>
        <v>0.4876638740000569</v>
      </c>
      <c r="P16" s="23">
        <f t="shared" si="3"/>
        <v>0.57753013497564054</v>
      </c>
      <c r="Q16" s="70">
        <v>2</v>
      </c>
      <c r="R16" s="21">
        <v>1</v>
      </c>
      <c r="S16" s="23">
        <f t="shared" si="4"/>
        <v>0.5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6"/>
  <sheetViews>
    <sheetView workbookViewId="0">
      <selection activeCell="A3" sqref="A3:C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1028.4349520000001</v>
      </c>
      <c r="E6" s="14">
        <v>2381.3207169999978</v>
      </c>
      <c r="F6" s="14">
        <v>1118.9349686106016</v>
      </c>
      <c r="G6" s="14">
        <v>725.46466118060152</v>
      </c>
      <c r="H6" s="14">
        <v>183.41285501000007</v>
      </c>
      <c r="I6" s="14">
        <v>210.05745242000003</v>
      </c>
      <c r="J6" s="15">
        <v>0.3046480282985764</v>
      </c>
      <c r="K6" s="15">
        <v>0.38166951209142924</v>
      </c>
      <c r="L6" s="16">
        <v>0.46987999584543261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REGIONALES",$A$8:$A$55,0),0))</f>
        <v>501.13184999999999</v>
      </c>
      <c r="E7" s="37">
        <f ca="1">SUM(E8:OFFSET(E6,MATCH("GOBIERNOS REGIONALES",$A$8:$A$55,0),0))</f>
        <v>1180.5955230000002</v>
      </c>
      <c r="F7" s="37">
        <f ca="1">SUM(F8:OFFSET(F6,MATCH("GOBIERNOS REGIONALES",$A$8:$A$55,0),0))</f>
        <v>533.27385316347249</v>
      </c>
      <c r="G7" s="37">
        <f ca="1">SUM(G8:OFFSET(G6,MATCH("GOBIERNOS REGIONALES",$A$8:$A$55,0),0))</f>
        <v>285.62736626347248</v>
      </c>
      <c r="H7" s="37">
        <f ca="1">SUM(H8:OFFSET(H6,MATCH("GOBIERNOS REGIONALES",$A$8:$A$55,0),0))</f>
        <v>116.74124926</v>
      </c>
      <c r="I7" s="37">
        <f ca="1">SUM(I8:OFFSET(I6,MATCH("GOBIERNOS REGIONALES",$A$8:$A$55,0),0))</f>
        <v>130.90523763999997</v>
      </c>
      <c r="J7" s="39">
        <f ca="1">IFERROR(G7/E7,0)</f>
        <v>0.24193499017992839</v>
      </c>
      <c r="K7" s="39">
        <f ca="1">IFERROR(SUM(G7,H7)/E7,0)</f>
        <v>0.34081834776149023</v>
      </c>
      <c r="L7" s="40">
        <f ca="1">IFERROR(SUM(G7,H7,I7)/E7,0)</f>
        <v>0.45169903050993732</v>
      </c>
      <c r="M7" s="4"/>
    </row>
    <row r="8" spans="1:13" x14ac:dyDescent="0.25">
      <c r="A8" s="17"/>
      <c r="B8" s="18">
        <v>5</v>
      </c>
      <c r="C8" s="19" t="s">
        <v>104</v>
      </c>
      <c r="D8" s="20">
        <v>1.9000029999999999</v>
      </c>
      <c r="E8" s="21">
        <v>1.9000029999999999</v>
      </c>
      <c r="F8" s="21">
        <f t="shared" ref="F8:F55" si="0">SUM(G8,H8,I8)</f>
        <v>0.5014742445351964</v>
      </c>
      <c r="G8" s="21">
        <v>0.39267608453519642</v>
      </c>
      <c r="H8" s="21">
        <v>5.1125179999999999E-2</v>
      </c>
      <c r="I8" s="21">
        <v>5.7672979999999999E-2</v>
      </c>
      <c r="J8" s="22">
        <f t="shared" ref="J8:J55" si="1">IFERROR(G8/E8,0)</f>
        <v>0.20667129711647636</v>
      </c>
      <c r="K8" s="22">
        <f t="shared" ref="K8:K55" si="2">IFERROR(SUM(G8,H8)/E8,0)</f>
        <v>0.2335792441039285</v>
      </c>
      <c r="L8" s="23">
        <f t="shared" ref="L8:L55" si="3">IFERROR(SUM(G8,H8,I8)/E8,0)</f>
        <v>0.26393339617631995</v>
      </c>
      <c r="M8" s="4"/>
    </row>
    <row r="9" spans="1:13" x14ac:dyDescent="0.25">
      <c r="A9" s="17"/>
      <c r="B9" s="18">
        <v>6</v>
      </c>
      <c r="C9" s="19" t="s">
        <v>106</v>
      </c>
      <c r="D9" s="20">
        <v>57.160965000000012</v>
      </c>
      <c r="E9" s="21">
        <v>79.119031000000007</v>
      </c>
      <c r="F9" s="21">
        <f t="shared" si="0"/>
        <v>24.863387508501994</v>
      </c>
      <c r="G9" s="21">
        <v>19.021855108501995</v>
      </c>
      <c r="H9" s="21">
        <v>2.5157969700000007</v>
      </c>
      <c r="I9" s="21">
        <v>3.3257354299999995</v>
      </c>
      <c r="J9" s="22">
        <f t="shared" si="1"/>
        <v>0.24042072897103597</v>
      </c>
      <c r="K9" s="22">
        <f t="shared" si="2"/>
        <v>0.272218350076886</v>
      </c>
      <c r="L9" s="23">
        <f t="shared" si="3"/>
        <v>0.31425293250244674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8.3995110000000004</v>
      </c>
      <c r="E10" s="21">
        <v>11.055227</v>
      </c>
      <c r="F10" s="21">
        <f t="shared" si="0"/>
        <v>0.81211677628172585</v>
      </c>
      <c r="G10" s="21">
        <v>0.24497859628172591</v>
      </c>
      <c r="H10" s="21">
        <v>0.27520489999999997</v>
      </c>
      <c r="I10" s="21">
        <v>0.29193327999999996</v>
      </c>
      <c r="J10" s="22">
        <f t="shared" si="1"/>
        <v>2.2159526555332234E-2</v>
      </c>
      <c r="K10" s="22">
        <f t="shared" si="2"/>
        <v>4.7053171887083446E-2</v>
      </c>
      <c r="L10" s="23">
        <f t="shared" si="3"/>
        <v>7.3459981986957468E-2</v>
      </c>
      <c r="M10" s="4"/>
    </row>
    <row r="11" spans="1:13" x14ac:dyDescent="0.25">
      <c r="A11" s="17"/>
      <c r="B11" s="18">
        <v>10</v>
      </c>
      <c r="C11" s="19" t="s">
        <v>110</v>
      </c>
      <c r="D11" s="20">
        <v>98.997152999999997</v>
      </c>
      <c r="E11" s="21">
        <v>167.19401199999999</v>
      </c>
      <c r="F11" s="21">
        <f t="shared" si="0"/>
        <v>133.35647721467004</v>
      </c>
      <c r="G11" s="21">
        <v>77.706986384670017</v>
      </c>
      <c r="H11" s="21">
        <v>46.971678850000011</v>
      </c>
      <c r="I11" s="21">
        <v>8.6778119800000013</v>
      </c>
      <c r="J11" s="22">
        <f t="shared" si="1"/>
        <v>0.46477134829846672</v>
      </c>
      <c r="K11" s="22">
        <f t="shared" si="2"/>
        <v>0.74571250335610129</v>
      </c>
      <c r="L11" s="23">
        <f t="shared" si="3"/>
        <v>0.79761515152031903</v>
      </c>
      <c r="M11" s="4"/>
    </row>
    <row r="12" spans="1:13" x14ac:dyDescent="0.25">
      <c r="A12" s="17"/>
      <c r="B12" s="18">
        <v>11</v>
      </c>
      <c r="C12" s="19" t="s">
        <v>111</v>
      </c>
      <c r="D12" s="20">
        <v>80.301370000000006</v>
      </c>
      <c r="E12" s="21">
        <v>201.09624999999991</v>
      </c>
      <c r="F12" s="21">
        <f t="shared" si="0"/>
        <v>33.636525030783346</v>
      </c>
      <c r="G12" s="21">
        <v>22.946808160783348</v>
      </c>
      <c r="H12" s="21">
        <v>0.75785791000000013</v>
      </c>
      <c r="I12" s="21">
        <v>9.9318589599999996</v>
      </c>
      <c r="J12" s="22">
        <f t="shared" si="1"/>
        <v>0.11410858313262111</v>
      </c>
      <c r="K12" s="22">
        <f t="shared" si="2"/>
        <v>0.11787721586445972</v>
      </c>
      <c r="L12" s="23">
        <f t="shared" si="3"/>
        <v>0.16726579949045972</v>
      </c>
      <c r="M12" s="4"/>
    </row>
    <row r="13" spans="1:13" x14ac:dyDescent="0.25">
      <c r="A13" s="17"/>
      <c r="B13" s="18">
        <v>13</v>
      </c>
      <c r="C13" s="19" t="s">
        <v>114</v>
      </c>
      <c r="D13" s="20">
        <v>89.422465000000003</v>
      </c>
      <c r="E13" s="21">
        <v>389.62433000000004</v>
      </c>
      <c r="F13" s="21">
        <f t="shared" si="0"/>
        <v>147.05866746793959</v>
      </c>
      <c r="G13" s="21">
        <v>57.420733287939584</v>
      </c>
      <c r="H13" s="21">
        <v>55.51257967999998</v>
      </c>
      <c r="I13" s="21">
        <v>34.125354500000014</v>
      </c>
      <c r="J13" s="22">
        <f t="shared" si="1"/>
        <v>0.14737460899307694</v>
      </c>
      <c r="K13" s="22">
        <f t="shared" si="2"/>
        <v>0.28985179895706092</v>
      </c>
      <c r="L13" s="23">
        <f t="shared" si="3"/>
        <v>0.37743707501002199</v>
      </c>
      <c r="M13" s="4"/>
    </row>
    <row r="14" spans="1:13" ht="38.25" x14ac:dyDescent="0.25">
      <c r="A14" s="17"/>
      <c r="B14" s="18">
        <v>25</v>
      </c>
      <c r="C14" s="19" t="s">
        <v>118</v>
      </c>
      <c r="D14" s="20">
        <v>7.6720309999999987</v>
      </c>
      <c r="E14" s="21">
        <v>7.6759910000000007</v>
      </c>
      <c r="F14" s="21">
        <f t="shared" si="0"/>
        <v>4.1200250786769432</v>
      </c>
      <c r="G14" s="21">
        <v>3.0463787486769434</v>
      </c>
      <c r="H14" s="21">
        <v>0.55019112000000003</v>
      </c>
      <c r="I14" s="21">
        <v>0.52345521000000006</v>
      </c>
      <c r="J14" s="22">
        <f t="shared" si="1"/>
        <v>0.39687106833201641</v>
      </c>
      <c r="K14" s="22">
        <f t="shared" si="2"/>
        <v>0.46854795278902006</v>
      </c>
      <c r="L14" s="23">
        <f t="shared" si="3"/>
        <v>0.53674178079116341</v>
      </c>
      <c r="M14" s="4"/>
    </row>
    <row r="15" spans="1:13" x14ac:dyDescent="0.25">
      <c r="A15" s="17"/>
      <c r="B15" s="18">
        <v>26</v>
      </c>
      <c r="C15" s="19" t="s">
        <v>119</v>
      </c>
      <c r="D15" s="20">
        <v>6.7139279999999992</v>
      </c>
      <c r="E15" s="21">
        <v>132.38093699999996</v>
      </c>
      <c r="F15" s="21">
        <f t="shared" si="0"/>
        <v>121.64078605541417</v>
      </c>
      <c r="G15" s="21">
        <v>59.412004765414167</v>
      </c>
      <c r="H15" s="21">
        <v>1.0148215300000001</v>
      </c>
      <c r="I15" s="21">
        <v>61.213959759999995</v>
      </c>
      <c r="J15" s="22">
        <f t="shared" si="1"/>
        <v>0.44879577159522738</v>
      </c>
      <c r="K15" s="22">
        <f t="shared" si="2"/>
        <v>0.456461690518282</v>
      </c>
      <c r="L15" s="23">
        <f t="shared" si="3"/>
        <v>0.91886935394190639</v>
      </c>
      <c r="M15" s="4"/>
    </row>
    <row r="16" spans="1:13" ht="25.5" x14ac:dyDescent="0.25">
      <c r="A16" s="17"/>
      <c r="B16" s="18">
        <v>37</v>
      </c>
      <c r="C16" s="19" t="s">
        <v>124</v>
      </c>
      <c r="D16" s="20">
        <v>33.397467999999996</v>
      </c>
      <c r="E16" s="21">
        <v>67.420715999999985</v>
      </c>
      <c r="F16" s="21">
        <f t="shared" si="0"/>
        <v>15.672171405641025</v>
      </c>
      <c r="G16" s="21">
        <v>12.180051085641026</v>
      </c>
      <c r="H16" s="21">
        <v>1.5743353699999998</v>
      </c>
      <c r="I16" s="21">
        <v>1.9177849499999997</v>
      </c>
      <c r="J16" s="22">
        <f t="shared" si="1"/>
        <v>0.18065739743317213</v>
      </c>
      <c r="K16" s="22">
        <f t="shared" si="2"/>
        <v>0.20400831186131321</v>
      </c>
      <c r="L16" s="23">
        <f t="shared" si="3"/>
        <v>0.23245335166183981</v>
      </c>
      <c r="M16" s="4"/>
    </row>
    <row r="17" spans="1:13" ht="25.5" x14ac:dyDescent="0.25">
      <c r="A17" s="17"/>
      <c r="B17" s="18">
        <v>39</v>
      </c>
      <c r="C17" s="19" t="s">
        <v>126</v>
      </c>
      <c r="D17" s="20">
        <v>11.05</v>
      </c>
      <c r="E17" s="21">
        <v>11.05</v>
      </c>
      <c r="F17" s="21">
        <f t="shared" si="0"/>
        <v>6.5655983966824891</v>
      </c>
      <c r="G17" s="21">
        <v>2.7001789166824892</v>
      </c>
      <c r="H17" s="21">
        <v>0.24770539999999999</v>
      </c>
      <c r="I17" s="21">
        <v>3.6177140800000003</v>
      </c>
      <c r="J17" s="22">
        <f t="shared" si="1"/>
        <v>0.24436008295769132</v>
      </c>
      <c r="K17" s="22">
        <f t="shared" si="2"/>
        <v>0.2667768612382343</v>
      </c>
      <c r="L17" s="23">
        <f t="shared" si="3"/>
        <v>0.59417180060475006</v>
      </c>
      <c r="M17" s="4"/>
    </row>
    <row r="18" spans="1:13" x14ac:dyDescent="0.25">
      <c r="A18" s="17"/>
      <c r="B18" s="18">
        <v>112</v>
      </c>
      <c r="C18" s="19" t="s">
        <v>139</v>
      </c>
      <c r="D18" s="20">
        <v>12.963149000000001</v>
      </c>
      <c r="E18" s="21">
        <v>14.160083</v>
      </c>
      <c r="F18" s="21">
        <f t="shared" si="0"/>
        <v>9.917031590824644</v>
      </c>
      <c r="G18" s="21">
        <v>7.3252390608246447</v>
      </c>
      <c r="H18" s="21">
        <v>2.0012761999999999</v>
      </c>
      <c r="I18" s="21">
        <v>0.59051632999999981</v>
      </c>
      <c r="J18" s="22">
        <f t="shared" si="1"/>
        <v>0.51731611042284464</v>
      </c>
      <c r="K18" s="22">
        <f t="shared" si="2"/>
        <v>0.65864834696411345</v>
      </c>
      <c r="L18" s="23">
        <f t="shared" si="3"/>
        <v>0.7003512331689471</v>
      </c>
      <c r="M18" s="4"/>
    </row>
    <row r="19" spans="1:13" x14ac:dyDescent="0.25">
      <c r="A19" s="17"/>
      <c r="B19" s="18">
        <v>131</v>
      </c>
      <c r="C19" s="19" t="s">
        <v>143</v>
      </c>
      <c r="D19" s="20">
        <v>0.15000000000000002</v>
      </c>
      <c r="E19" s="21">
        <v>0.15000000000000002</v>
      </c>
      <c r="F19" s="21">
        <f t="shared" si="0"/>
        <v>1.3195460065349638E-2</v>
      </c>
      <c r="G19" s="21">
        <v>1.0949140065349638E-2</v>
      </c>
      <c r="H19" s="21">
        <v>0</v>
      </c>
      <c r="I19" s="21">
        <v>2.24632E-3</v>
      </c>
      <c r="J19" s="22">
        <f t="shared" si="1"/>
        <v>7.2994267102330909E-2</v>
      </c>
      <c r="K19" s="22">
        <f t="shared" si="2"/>
        <v>7.2994267102330909E-2</v>
      </c>
      <c r="L19" s="23">
        <f t="shared" si="3"/>
        <v>8.7969733768997568E-2</v>
      </c>
      <c r="M19" s="4"/>
    </row>
    <row r="20" spans="1:13" ht="25.5" x14ac:dyDescent="0.25">
      <c r="A20" s="17"/>
      <c r="B20" s="18">
        <v>136</v>
      </c>
      <c r="C20" s="19" t="s">
        <v>145</v>
      </c>
      <c r="D20" s="20">
        <v>11.36</v>
      </c>
      <c r="E20" s="21">
        <v>11.379320000000002</v>
      </c>
      <c r="F20" s="21">
        <f t="shared" si="0"/>
        <v>2.2143796251078394</v>
      </c>
      <c r="G20" s="21">
        <v>1.0201581051078392</v>
      </c>
      <c r="H20" s="21">
        <v>4.0000000000000001E-3</v>
      </c>
      <c r="I20" s="21">
        <v>1.1902215200000001</v>
      </c>
      <c r="J20" s="22">
        <f t="shared" si="1"/>
        <v>8.9650181654777186E-2</v>
      </c>
      <c r="K20" s="22">
        <f t="shared" si="2"/>
        <v>9.0001696508037299E-2</v>
      </c>
      <c r="L20" s="23">
        <f t="shared" si="3"/>
        <v>0.1945968322454979</v>
      </c>
      <c r="M20" s="4"/>
    </row>
    <row r="21" spans="1:13" ht="25.5" x14ac:dyDescent="0.25">
      <c r="A21" s="17"/>
      <c r="B21" s="18">
        <v>137</v>
      </c>
      <c r="C21" s="19" t="s">
        <v>146</v>
      </c>
      <c r="D21" s="20">
        <v>52.362757000000009</v>
      </c>
      <c r="E21" s="21">
        <v>55.588737000000009</v>
      </c>
      <c r="F21" s="21">
        <f t="shared" si="0"/>
        <v>18.326800669725728</v>
      </c>
      <c r="G21" s="21">
        <v>12.264547339725725</v>
      </c>
      <c r="H21" s="21">
        <v>3.5524754799999996</v>
      </c>
      <c r="I21" s="21">
        <v>2.5097778500000008</v>
      </c>
      <c r="J21" s="22">
        <f t="shared" si="1"/>
        <v>0.22063007727133147</v>
      </c>
      <c r="K21" s="22">
        <f t="shared" si="2"/>
        <v>0.28453646679768463</v>
      </c>
      <c r="L21" s="23">
        <f t="shared" si="3"/>
        <v>0.32968550211395747</v>
      </c>
      <c r="M21" s="4"/>
    </row>
    <row r="22" spans="1:13" ht="25.5" x14ac:dyDescent="0.25">
      <c r="A22" s="17"/>
      <c r="B22" s="18">
        <v>163</v>
      </c>
      <c r="C22" s="19" t="s">
        <v>148</v>
      </c>
      <c r="D22" s="20">
        <v>0</v>
      </c>
      <c r="E22" s="21">
        <v>0.132438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164</v>
      </c>
      <c r="C23" s="19" t="s">
        <v>149</v>
      </c>
      <c r="D23" s="20">
        <v>2.2400000000000002</v>
      </c>
      <c r="E23" s="21">
        <v>2.5001999999999995</v>
      </c>
      <c r="F23" s="21">
        <f t="shared" si="0"/>
        <v>0.81830565847653502</v>
      </c>
      <c r="G23" s="21">
        <v>0.26967417847653502</v>
      </c>
      <c r="H23" s="21">
        <v>0.16804659999999999</v>
      </c>
      <c r="I23" s="21">
        <v>0.38058488000000001</v>
      </c>
      <c r="J23" s="22">
        <f t="shared" si="1"/>
        <v>0.10786104250721346</v>
      </c>
      <c r="K23" s="22">
        <f t="shared" si="2"/>
        <v>0.17507430544617833</v>
      </c>
      <c r="L23" s="23">
        <f t="shared" si="3"/>
        <v>0.32729607970423774</v>
      </c>
      <c r="M23" s="4"/>
    </row>
    <row r="24" spans="1:13" ht="25.5" x14ac:dyDescent="0.25">
      <c r="A24" s="17"/>
      <c r="B24" s="18">
        <v>221</v>
      </c>
      <c r="C24" s="19" t="s">
        <v>155</v>
      </c>
      <c r="D24" s="20">
        <v>3.7157239999999998</v>
      </c>
      <c r="E24" s="21">
        <v>3.7237239999999998</v>
      </c>
      <c r="F24" s="21">
        <f t="shared" si="0"/>
        <v>2.2574395861151366</v>
      </c>
      <c r="G24" s="21">
        <v>1.4640530061151367</v>
      </c>
      <c r="H24" s="21">
        <v>0.24650362999999997</v>
      </c>
      <c r="I24" s="21">
        <v>0.54688294999999987</v>
      </c>
      <c r="J24" s="22">
        <f t="shared" si="1"/>
        <v>0.39316904424579713</v>
      </c>
      <c r="K24" s="22">
        <f t="shared" si="2"/>
        <v>0.45936719158432165</v>
      </c>
      <c r="L24" s="23">
        <f t="shared" si="3"/>
        <v>0.60623171484114735</v>
      </c>
      <c r="M24" s="4"/>
    </row>
    <row r="25" spans="1:13" x14ac:dyDescent="0.25">
      <c r="A25" s="17"/>
      <c r="B25" s="18">
        <v>240</v>
      </c>
      <c r="C25" s="19" t="s">
        <v>156</v>
      </c>
      <c r="D25" s="20">
        <v>1.746893</v>
      </c>
      <c r="E25" s="21">
        <v>2.3386250000000004</v>
      </c>
      <c r="F25" s="21">
        <f t="shared" si="0"/>
        <v>0.87686622304201434</v>
      </c>
      <c r="G25" s="21">
        <v>0.6124626330420142</v>
      </c>
      <c r="H25" s="21">
        <v>0.12194926</v>
      </c>
      <c r="I25" s="21">
        <v>0.14245433000000002</v>
      </c>
      <c r="J25" s="22">
        <f t="shared" si="1"/>
        <v>0.26189005635448781</v>
      </c>
      <c r="K25" s="22">
        <f t="shared" si="2"/>
        <v>0.3140357659060406</v>
      </c>
      <c r="L25" s="23">
        <f t="shared" si="3"/>
        <v>0.37494947802320344</v>
      </c>
      <c r="M25" s="4"/>
    </row>
    <row r="26" spans="1:13" ht="25.5" x14ac:dyDescent="0.25">
      <c r="A26" s="17"/>
      <c r="B26" s="18">
        <v>331</v>
      </c>
      <c r="C26" s="19" t="s">
        <v>159</v>
      </c>
      <c r="D26" s="20">
        <v>19.676248999999999</v>
      </c>
      <c r="E26" s="21">
        <v>19.960255000000004</v>
      </c>
      <c r="F26" s="21">
        <f t="shared" si="0"/>
        <v>9.5124073864417173</v>
      </c>
      <c r="G26" s="21">
        <v>6.7117310164417177</v>
      </c>
      <c r="H26" s="21">
        <v>1.0943281600000001</v>
      </c>
      <c r="I26" s="21">
        <v>1.7063482099999996</v>
      </c>
      <c r="J26" s="22">
        <f t="shared" si="1"/>
        <v>0.33625477311996849</v>
      </c>
      <c r="K26" s="22">
        <f t="shared" si="2"/>
        <v>0.39108013281602444</v>
      </c>
      <c r="L26" s="23">
        <f t="shared" si="3"/>
        <v>0.47656742794326601</v>
      </c>
      <c r="M26" s="4"/>
    </row>
    <row r="27" spans="1:13" x14ac:dyDescent="0.25">
      <c r="A27" s="17"/>
      <c r="B27" s="18">
        <v>514</v>
      </c>
      <c r="C27" s="19" t="s">
        <v>165</v>
      </c>
      <c r="D27" s="20">
        <v>1.9021839999999999</v>
      </c>
      <c r="E27" s="21">
        <v>2.1456439999999999</v>
      </c>
      <c r="F27" s="21">
        <f t="shared" si="0"/>
        <v>1.1101977845470732</v>
      </c>
      <c r="G27" s="21">
        <v>0.87590064454707317</v>
      </c>
      <c r="H27" s="21">
        <v>8.1373020000000004E-2</v>
      </c>
      <c r="I27" s="21">
        <v>0.15292412</v>
      </c>
      <c r="J27" s="22">
        <f t="shared" si="1"/>
        <v>0.40822272685826411</v>
      </c>
      <c r="K27" s="22">
        <f t="shared" si="2"/>
        <v>0.44614748045205693</v>
      </c>
      <c r="L27" s="23">
        <f t="shared" si="3"/>
        <v>0.51741937830650064</v>
      </c>
      <c r="M27" s="4"/>
    </row>
    <row r="28" spans="1:13" x14ac:dyDescent="0.25">
      <c r="A28" s="34" t="s">
        <v>205</v>
      </c>
      <c r="B28" s="57"/>
      <c r="C28" s="36"/>
      <c r="D28" s="37">
        <f ca="1">SUM(D29:OFFSET(D27,(MATCH("GOBIERNOS LOCALES",$A$8:$A$55,0)-MATCH("GOBIERNOS REGIONALES",$A$8:$A$55,0)),0))</f>
        <v>312.52358300000009</v>
      </c>
      <c r="E28" s="37">
        <f ca="1">SUM(E29:OFFSET(E27,(MATCH("GOBIERNOS LOCALES",$A$8:$A$55,0)-MATCH("GOBIERNOS REGIONALES",$A$8:$A$55,0)),0))</f>
        <v>553.39072699999997</v>
      </c>
      <c r="F28" s="37">
        <f ca="1">SUM(F29:OFFSET(F27,(MATCH("GOBIERNOS LOCALES",$A$8:$A$55,0)-MATCH("GOBIERNOS REGIONALES",$A$8:$A$55,0)),0))</f>
        <v>233.26494375758506</v>
      </c>
      <c r="G28" s="37">
        <f ca="1">SUM(G29:OFFSET(G27,(MATCH("GOBIERNOS LOCALES",$A$8:$A$55,0)-MATCH("GOBIERNOS REGIONALES",$A$8:$A$55,0)),0))</f>
        <v>165.32392542758504</v>
      </c>
      <c r="H28" s="37">
        <f ca="1">SUM(H29:OFFSET(H27,(MATCH("GOBIERNOS LOCALES",$A$8:$A$55,0)-MATCH("GOBIERNOS REGIONALES",$A$8:$A$55,0)),0))</f>
        <v>28.972486599999996</v>
      </c>
      <c r="I28" s="37">
        <f ca="1">SUM(I29:OFFSET(I27,(MATCH("GOBIERNOS LOCALES",$A$8:$A$55,0)-MATCH("GOBIERNOS REGIONALES",$A$8:$A$55,0)),0))</f>
        <v>38.968531729999988</v>
      </c>
      <c r="J28" s="39">
        <f t="shared" ca="1" si="1"/>
        <v>0.29874719138108191</v>
      </c>
      <c r="K28" s="39">
        <f t="shared" ca="1" si="2"/>
        <v>0.3511016765331253</v>
      </c>
      <c r="L28" s="40">
        <f t="shared" ca="1" si="3"/>
        <v>0.42151942990108154</v>
      </c>
      <c r="M28" s="4"/>
    </row>
    <row r="29" spans="1:13" x14ac:dyDescent="0.25">
      <c r="A29" s="17"/>
      <c r="B29" s="18">
        <v>440</v>
      </c>
      <c r="C29" s="19" t="s">
        <v>206</v>
      </c>
      <c r="D29" s="20">
        <v>4.2437959999999997</v>
      </c>
      <c r="E29" s="21">
        <v>10.866271999999995</v>
      </c>
      <c r="F29" s="21">
        <f t="shared" si="0"/>
        <v>5.4506410850632872</v>
      </c>
      <c r="G29" s="21">
        <v>1.4471092250632864</v>
      </c>
      <c r="H29" s="21">
        <v>0.34485116000000005</v>
      </c>
      <c r="I29" s="21">
        <v>3.6586807000000001</v>
      </c>
      <c r="J29" s="22">
        <f t="shared" si="1"/>
        <v>0.13317439735203454</v>
      </c>
      <c r="K29" s="22">
        <f t="shared" si="2"/>
        <v>0.16491031929472108</v>
      </c>
      <c r="L29" s="23">
        <f t="shared" si="3"/>
        <v>0.50161095590679949</v>
      </c>
      <c r="M29" s="4"/>
    </row>
    <row r="30" spans="1:13" x14ac:dyDescent="0.25">
      <c r="A30" s="17"/>
      <c r="B30" s="18">
        <v>441</v>
      </c>
      <c r="C30" s="19" t="s">
        <v>207</v>
      </c>
      <c r="D30" s="20">
        <v>5.4473219999999989</v>
      </c>
      <c r="E30" s="21">
        <v>6.5121310000000019</v>
      </c>
      <c r="F30" s="21">
        <f t="shared" si="0"/>
        <v>2.53263979768598</v>
      </c>
      <c r="G30" s="21">
        <v>1.6106990076859802</v>
      </c>
      <c r="H30" s="21">
        <v>0.67506071000000001</v>
      </c>
      <c r="I30" s="21">
        <v>0.24688007999999997</v>
      </c>
      <c r="J30" s="22">
        <f t="shared" si="1"/>
        <v>0.24733823807997407</v>
      </c>
      <c r="K30" s="22">
        <f t="shared" si="2"/>
        <v>0.3510002666847426</v>
      </c>
      <c r="L30" s="23">
        <f t="shared" si="3"/>
        <v>0.38891106424087279</v>
      </c>
      <c r="M30" s="4"/>
    </row>
    <row r="31" spans="1:13" x14ac:dyDescent="0.25">
      <c r="A31" s="17"/>
      <c r="B31" s="18">
        <v>442</v>
      </c>
      <c r="C31" s="19" t="s">
        <v>208</v>
      </c>
      <c r="D31" s="20">
        <v>60.106791000000001</v>
      </c>
      <c r="E31" s="21">
        <v>58.703051999999992</v>
      </c>
      <c r="F31" s="21">
        <f t="shared" si="0"/>
        <v>37.879153678683835</v>
      </c>
      <c r="G31" s="21">
        <v>30.947727668683836</v>
      </c>
      <c r="H31" s="21">
        <v>3.2289857800000004</v>
      </c>
      <c r="I31" s="21">
        <v>3.7024402300000001</v>
      </c>
      <c r="J31" s="22">
        <f t="shared" si="1"/>
        <v>0.52719111893337056</v>
      </c>
      <c r="K31" s="22">
        <f t="shared" si="2"/>
        <v>0.5821965346654181</v>
      </c>
      <c r="L31" s="23">
        <f t="shared" si="3"/>
        <v>0.64526719460316717</v>
      </c>
      <c r="M31" s="4"/>
    </row>
    <row r="32" spans="1:13" x14ac:dyDescent="0.25">
      <c r="A32" s="17"/>
      <c r="B32" s="18">
        <v>443</v>
      </c>
      <c r="C32" s="19" t="s">
        <v>209</v>
      </c>
      <c r="D32" s="20">
        <v>7.1875289999999987</v>
      </c>
      <c r="E32" s="21">
        <v>7.2193049999999994</v>
      </c>
      <c r="F32" s="21">
        <f t="shared" si="0"/>
        <v>2.5720853968245185</v>
      </c>
      <c r="G32" s="21">
        <v>2.0654112568245182</v>
      </c>
      <c r="H32" s="21">
        <v>0.21461675999999996</v>
      </c>
      <c r="I32" s="21">
        <v>0.29205737999999998</v>
      </c>
      <c r="J32" s="22">
        <f t="shared" si="1"/>
        <v>0.28609558078298652</v>
      </c>
      <c r="K32" s="22">
        <f t="shared" si="2"/>
        <v>0.31582375544799929</v>
      </c>
      <c r="L32" s="23">
        <f t="shared" si="3"/>
        <v>0.35627881033209136</v>
      </c>
      <c r="M32" s="4"/>
    </row>
    <row r="33" spans="1:13" x14ac:dyDescent="0.25">
      <c r="A33" s="17"/>
      <c r="B33" s="18">
        <v>444</v>
      </c>
      <c r="C33" s="19" t="s">
        <v>210</v>
      </c>
      <c r="D33" s="20">
        <v>5.9531910000000021</v>
      </c>
      <c r="E33" s="21">
        <v>57.586198000000039</v>
      </c>
      <c r="F33" s="21">
        <f t="shared" si="0"/>
        <v>38.751641479002323</v>
      </c>
      <c r="G33" s="21">
        <v>32.262956729002326</v>
      </c>
      <c r="H33" s="21">
        <v>4.2055929000000001</v>
      </c>
      <c r="I33" s="21">
        <v>2.2830918500000004</v>
      </c>
      <c r="J33" s="22">
        <f t="shared" si="1"/>
        <v>0.56025502376458858</v>
      </c>
      <c r="K33" s="22">
        <f t="shared" si="2"/>
        <v>0.6332862889993589</v>
      </c>
      <c r="L33" s="23">
        <f t="shared" si="3"/>
        <v>0.67293280030402935</v>
      </c>
      <c r="M33" s="4"/>
    </row>
    <row r="34" spans="1:13" x14ac:dyDescent="0.25">
      <c r="A34" s="17"/>
      <c r="B34" s="18">
        <v>445</v>
      </c>
      <c r="C34" s="19" t="s">
        <v>211</v>
      </c>
      <c r="D34" s="20">
        <v>5.1039589999999997</v>
      </c>
      <c r="E34" s="21">
        <v>9.1012769999999996</v>
      </c>
      <c r="F34" s="21">
        <f t="shared" si="0"/>
        <v>3.6519398473292353</v>
      </c>
      <c r="G34" s="21">
        <v>2.8145706673292352</v>
      </c>
      <c r="H34" s="21">
        <v>0.36961274</v>
      </c>
      <c r="I34" s="21">
        <v>0.46775644</v>
      </c>
      <c r="J34" s="22">
        <f t="shared" si="1"/>
        <v>0.30925008296409784</v>
      </c>
      <c r="K34" s="22">
        <f t="shared" si="2"/>
        <v>0.3498611686392179</v>
      </c>
      <c r="L34" s="23">
        <f t="shared" si="3"/>
        <v>0.40125576304613469</v>
      </c>
      <c r="M34" s="4"/>
    </row>
    <row r="35" spans="1:13" x14ac:dyDescent="0.25">
      <c r="A35" s="17"/>
      <c r="B35" s="18">
        <v>446</v>
      </c>
      <c r="C35" s="19" t="s">
        <v>212</v>
      </c>
      <c r="D35" s="20">
        <v>22.646001000000002</v>
      </c>
      <c r="E35" s="21">
        <v>74.56236600000004</v>
      </c>
      <c r="F35" s="21">
        <f t="shared" si="0"/>
        <v>41.690938119724237</v>
      </c>
      <c r="G35" s="21">
        <v>26.292074099724232</v>
      </c>
      <c r="H35" s="21">
        <v>6.4791397299999991</v>
      </c>
      <c r="I35" s="21">
        <v>8.9197242900000013</v>
      </c>
      <c r="J35" s="22">
        <f t="shared" si="1"/>
        <v>0.3526185596058502</v>
      </c>
      <c r="K35" s="22">
        <f t="shared" si="2"/>
        <v>0.43951413545171319</v>
      </c>
      <c r="L35" s="23">
        <f t="shared" si="3"/>
        <v>0.5591418346317526</v>
      </c>
      <c r="M35" s="4"/>
    </row>
    <row r="36" spans="1:13" x14ac:dyDescent="0.25">
      <c r="A36" s="17"/>
      <c r="B36" s="18">
        <v>447</v>
      </c>
      <c r="C36" s="19" t="s">
        <v>213</v>
      </c>
      <c r="D36" s="20">
        <v>4.692111999999999</v>
      </c>
      <c r="E36" s="21">
        <v>17.215965000000004</v>
      </c>
      <c r="F36" s="21">
        <f t="shared" si="0"/>
        <v>6.5650862707359066</v>
      </c>
      <c r="G36" s="21">
        <v>4.1102934907359066</v>
      </c>
      <c r="H36" s="21">
        <v>1.4587158399999998</v>
      </c>
      <c r="I36" s="21">
        <v>0.9960769399999998</v>
      </c>
      <c r="J36" s="22">
        <f t="shared" si="1"/>
        <v>0.23874894557092244</v>
      </c>
      <c r="K36" s="22">
        <f t="shared" si="2"/>
        <v>0.32347935946291162</v>
      </c>
      <c r="L36" s="23">
        <f t="shared" si="3"/>
        <v>0.38133710603709436</v>
      </c>
      <c r="M36" s="4"/>
    </row>
    <row r="37" spans="1:13" x14ac:dyDescent="0.25">
      <c r="A37" s="17"/>
      <c r="B37" s="18">
        <v>448</v>
      </c>
      <c r="C37" s="19" t="s">
        <v>214</v>
      </c>
      <c r="D37" s="20">
        <v>9.9998590000000007</v>
      </c>
      <c r="E37" s="21">
        <v>8.6207130000000021</v>
      </c>
      <c r="F37" s="21">
        <f t="shared" si="0"/>
        <v>6.0266111323908653</v>
      </c>
      <c r="G37" s="21">
        <v>4.3312804823908664</v>
      </c>
      <c r="H37" s="21">
        <v>0.39404082000000001</v>
      </c>
      <c r="I37" s="21">
        <v>1.3012898299999995</v>
      </c>
      <c r="J37" s="22">
        <f t="shared" si="1"/>
        <v>0.5024271753845494</v>
      </c>
      <c r="K37" s="22">
        <f t="shared" si="2"/>
        <v>0.5481357867256299</v>
      </c>
      <c r="L37" s="23">
        <f t="shared" si="3"/>
        <v>0.69908499823516501</v>
      </c>
      <c r="M37" s="4"/>
    </row>
    <row r="38" spans="1:13" x14ac:dyDescent="0.25">
      <c r="A38" s="17"/>
      <c r="B38" s="18">
        <v>449</v>
      </c>
      <c r="C38" s="19" t="s">
        <v>215</v>
      </c>
      <c r="D38" s="20">
        <v>21.614313000000006</v>
      </c>
      <c r="E38" s="21">
        <v>23.455183000000009</v>
      </c>
      <c r="F38" s="21">
        <f t="shared" si="0"/>
        <v>10.508363725094672</v>
      </c>
      <c r="G38" s="21">
        <v>6.3382774550946728</v>
      </c>
      <c r="H38" s="21">
        <v>2.0425420499999998</v>
      </c>
      <c r="I38" s="21">
        <v>2.1275442199999994</v>
      </c>
      <c r="J38" s="22">
        <f t="shared" si="1"/>
        <v>0.27022929026367737</v>
      </c>
      <c r="K38" s="22">
        <f t="shared" si="2"/>
        <v>0.35731204932805977</v>
      </c>
      <c r="L38" s="23">
        <f t="shared" si="3"/>
        <v>0.44801883341070786</v>
      </c>
      <c r="M38" s="4"/>
    </row>
    <row r="39" spans="1:13" x14ac:dyDescent="0.25">
      <c r="A39" s="17"/>
      <c r="B39" s="18">
        <v>450</v>
      </c>
      <c r="C39" s="19" t="s">
        <v>216</v>
      </c>
      <c r="D39" s="20">
        <v>7.5783819999999968</v>
      </c>
      <c r="E39" s="21">
        <v>64.58093099999995</v>
      </c>
      <c r="F39" s="21">
        <f t="shared" si="0"/>
        <v>6.4752610852743606</v>
      </c>
      <c r="G39" s="21">
        <v>3.0164308152743615</v>
      </c>
      <c r="H39" s="21">
        <v>1.2146321699999998</v>
      </c>
      <c r="I39" s="21">
        <v>2.2441980999999993</v>
      </c>
      <c r="J39" s="22">
        <f t="shared" si="1"/>
        <v>4.6707762935073879E-2</v>
      </c>
      <c r="K39" s="22">
        <f t="shared" si="2"/>
        <v>6.5515670334240994E-2</v>
      </c>
      <c r="L39" s="23">
        <f t="shared" si="3"/>
        <v>0.10026583675720571</v>
      </c>
      <c r="M39" s="4"/>
    </row>
    <row r="40" spans="1:13" x14ac:dyDescent="0.25">
      <c r="A40" s="17"/>
      <c r="B40" s="18">
        <v>451</v>
      </c>
      <c r="C40" s="19" t="s">
        <v>217</v>
      </c>
      <c r="D40" s="20">
        <v>4.9217690000000021</v>
      </c>
      <c r="E40" s="21">
        <v>25.562998000000004</v>
      </c>
      <c r="F40" s="21">
        <f t="shared" si="0"/>
        <v>10.604583303105315</v>
      </c>
      <c r="G40" s="21">
        <v>7.5060682031053148</v>
      </c>
      <c r="H40" s="21">
        <v>1.3662666699999997</v>
      </c>
      <c r="I40" s="21">
        <v>1.7322484299999994</v>
      </c>
      <c r="J40" s="22">
        <f t="shared" si="1"/>
        <v>0.29363019952140645</v>
      </c>
      <c r="K40" s="22">
        <f t="shared" si="2"/>
        <v>0.34707724317411098</v>
      </c>
      <c r="L40" s="23">
        <f t="shared" si="3"/>
        <v>0.41484114277618428</v>
      </c>
      <c r="M40" s="4"/>
    </row>
    <row r="41" spans="1:13" x14ac:dyDescent="0.25">
      <c r="A41" s="17"/>
      <c r="B41" s="18">
        <v>452</v>
      </c>
      <c r="C41" s="19" t="s">
        <v>218</v>
      </c>
      <c r="D41" s="20">
        <v>5.4321310000000009</v>
      </c>
      <c r="E41" s="21">
        <v>24.074603</v>
      </c>
      <c r="F41" s="21">
        <f t="shared" si="0"/>
        <v>8.2946598128108988</v>
      </c>
      <c r="G41" s="21">
        <v>6.1277401128108977</v>
      </c>
      <c r="H41" s="21">
        <v>1.0952037800000001</v>
      </c>
      <c r="I41" s="21">
        <v>1.0717159200000002</v>
      </c>
      <c r="J41" s="22">
        <f t="shared" si="1"/>
        <v>0.25453130474512486</v>
      </c>
      <c r="K41" s="22">
        <f t="shared" si="2"/>
        <v>0.30002338534142797</v>
      </c>
      <c r="L41" s="23">
        <f t="shared" si="3"/>
        <v>0.34453983780380093</v>
      </c>
      <c r="M41" s="4"/>
    </row>
    <row r="42" spans="1:13" x14ac:dyDescent="0.25">
      <c r="A42" s="17"/>
      <c r="B42" s="18">
        <v>453</v>
      </c>
      <c r="C42" s="19" t="s">
        <v>219</v>
      </c>
      <c r="D42" s="20">
        <v>5.8117690000000017</v>
      </c>
      <c r="E42" s="21">
        <v>7.4320690000000003</v>
      </c>
      <c r="F42" s="21">
        <f t="shared" si="0"/>
        <v>3.1201963974500164</v>
      </c>
      <c r="G42" s="21">
        <v>2.3319094474500162</v>
      </c>
      <c r="H42" s="21">
        <v>0.36631894999999998</v>
      </c>
      <c r="I42" s="21">
        <v>0.42196800000000001</v>
      </c>
      <c r="J42" s="22">
        <f t="shared" si="1"/>
        <v>0.31376315901399948</v>
      </c>
      <c r="K42" s="22">
        <f t="shared" si="2"/>
        <v>0.36305211879087995</v>
      </c>
      <c r="L42" s="23">
        <f t="shared" si="3"/>
        <v>0.41982877142960007</v>
      </c>
      <c r="M42" s="4"/>
    </row>
    <row r="43" spans="1:13" x14ac:dyDescent="0.25">
      <c r="A43" s="17"/>
      <c r="B43" s="18">
        <v>454</v>
      </c>
      <c r="C43" s="19" t="s">
        <v>220</v>
      </c>
      <c r="D43" s="20">
        <v>3.6214400000000002</v>
      </c>
      <c r="E43" s="21">
        <v>14.353335</v>
      </c>
      <c r="F43" s="21">
        <f t="shared" si="0"/>
        <v>2.2779652149765246</v>
      </c>
      <c r="G43" s="21">
        <v>1.7206110949765248</v>
      </c>
      <c r="H43" s="21">
        <v>0.26192532999999996</v>
      </c>
      <c r="I43" s="21">
        <v>0.29542879</v>
      </c>
      <c r="J43" s="22">
        <f t="shared" si="1"/>
        <v>0.11987535266030681</v>
      </c>
      <c r="K43" s="22">
        <f t="shared" si="2"/>
        <v>0.1381237478938884</v>
      </c>
      <c r="L43" s="23">
        <f t="shared" si="3"/>
        <v>0.15870633653966307</v>
      </c>
      <c r="M43" s="4"/>
    </row>
    <row r="44" spans="1:13" x14ac:dyDescent="0.25">
      <c r="A44" s="17"/>
      <c r="B44" s="18">
        <v>455</v>
      </c>
      <c r="C44" s="19" t="s">
        <v>221</v>
      </c>
      <c r="D44" s="20">
        <v>2.4547629999999994</v>
      </c>
      <c r="E44" s="21">
        <v>2.5934630000000003</v>
      </c>
      <c r="F44" s="21">
        <f t="shared" si="0"/>
        <v>1.1466086168577534</v>
      </c>
      <c r="G44" s="21">
        <v>0.83801974685775349</v>
      </c>
      <c r="H44" s="21">
        <v>0.11932738000000001</v>
      </c>
      <c r="I44" s="21">
        <v>0.18926149000000003</v>
      </c>
      <c r="J44" s="22">
        <f t="shared" si="1"/>
        <v>0.32312770487095954</v>
      </c>
      <c r="K44" s="22">
        <f t="shared" si="2"/>
        <v>0.36913853286426423</v>
      </c>
      <c r="L44" s="23">
        <f t="shared" si="3"/>
        <v>0.44211489304368456</v>
      </c>
      <c r="M44" s="4"/>
    </row>
    <row r="45" spans="1:13" x14ac:dyDescent="0.25">
      <c r="A45" s="17"/>
      <c r="B45" s="18">
        <v>456</v>
      </c>
      <c r="C45" s="19" t="s">
        <v>222</v>
      </c>
      <c r="D45" s="20">
        <v>6.5177799999999992</v>
      </c>
      <c r="E45" s="21">
        <v>4.2376560000000003</v>
      </c>
      <c r="F45" s="21">
        <f t="shared" si="0"/>
        <v>2.7130327844023032</v>
      </c>
      <c r="G45" s="21">
        <v>1.5110969344023033</v>
      </c>
      <c r="H45" s="21">
        <v>0.49388935000000006</v>
      </c>
      <c r="I45" s="21">
        <v>0.70804650000000002</v>
      </c>
      <c r="J45" s="22">
        <f t="shared" si="1"/>
        <v>0.35658791898216918</v>
      </c>
      <c r="K45" s="22">
        <f t="shared" si="2"/>
        <v>0.47313568737110873</v>
      </c>
      <c r="L45" s="23">
        <f t="shared" si="3"/>
        <v>0.64022015576590052</v>
      </c>
      <c r="M45" s="4"/>
    </row>
    <row r="46" spans="1:13" x14ac:dyDescent="0.25">
      <c r="A46" s="17"/>
      <c r="B46" s="18">
        <v>457</v>
      </c>
      <c r="C46" s="19" t="s">
        <v>223</v>
      </c>
      <c r="D46" s="20">
        <v>34.519110000000005</v>
      </c>
      <c r="E46" s="21">
        <v>26.828399999999984</v>
      </c>
      <c r="F46" s="21">
        <f t="shared" si="0"/>
        <v>10.942156958256552</v>
      </c>
      <c r="G46" s="21">
        <v>9.5904700882565521</v>
      </c>
      <c r="H46" s="21">
        <v>0.90781084999999995</v>
      </c>
      <c r="I46" s="21">
        <v>0.44387601999999993</v>
      </c>
      <c r="J46" s="22">
        <f t="shared" si="1"/>
        <v>0.35747454519302524</v>
      </c>
      <c r="K46" s="22">
        <f t="shared" si="2"/>
        <v>0.39131222653071218</v>
      </c>
      <c r="L46" s="23">
        <f t="shared" si="3"/>
        <v>0.40785723182361072</v>
      </c>
      <c r="M46" s="4"/>
    </row>
    <row r="47" spans="1:13" x14ac:dyDescent="0.25">
      <c r="A47" s="17"/>
      <c r="B47" s="18">
        <v>458</v>
      </c>
      <c r="C47" s="19" t="s">
        <v>224</v>
      </c>
      <c r="D47" s="20">
        <v>20.044846</v>
      </c>
      <c r="E47" s="21">
        <v>15.135387000000017</v>
      </c>
      <c r="F47" s="21">
        <f t="shared" si="0"/>
        <v>5.3799282337067487</v>
      </c>
      <c r="G47" s="21">
        <v>2.6419358637067489</v>
      </c>
      <c r="H47" s="21">
        <v>0.79079169000000016</v>
      </c>
      <c r="I47" s="21">
        <v>1.9472006799999997</v>
      </c>
      <c r="J47" s="22">
        <f t="shared" si="1"/>
        <v>0.17455357195073676</v>
      </c>
      <c r="K47" s="22">
        <f t="shared" si="2"/>
        <v>0.22680143915096093</v>
      </c>
      <c r="L47" s="23">
        <f t="shared" si="3"/>
        <v>0.3554536288835391</v>
      </c>
      <c r="M47" s="4"/>
    </row>
    <row r="48" spans="1:13" x14ac:dyDescent="0.25">
      <c r="A48" s="17"/>
      <c r="B48" s="18">
        <v>459</v>
      </c>
      <c r="C48" s="19" t="s">
        <v>225</v>
      </c>
      <c r="D48" s="20">
        <v>8.6492160000000027</v>
      </c>
      <c r="E48" s="21">
        <v>19.952729999999988</v>
      </c>
      <c r="F48" s="21">
        <f t="shared" si="0"/>
        <v>5.8908330170424401</v>
      </c>
      <c r="G48" s="21">
        <v>2.5847819770424394</v>
      </c>
      <c r="H48" s="21">
        <v>0.46548181000000011</v>
      </c>
      <c r="I48" s="21">
        <v>2.8405692300000007</v>
      </c>
      <c r="J48" s="22">
        <f t="shared" si="1"/>
        <v>0.12954527911932057</v>
      </c>
      <c r="K48" s="22">
        <f t="shared" si="2"/>
        <v>0.15287450825237656</v>
      </c>
      <c r="L48" s="23">
        <f t="shared" si="3"/>
        <v>0.29523944929052032</v>
      </c>
      <c r="M48" s="4"/>
    </row>
    <row r="49" spans="1:13" x14ac:dyDescent="0.25">
      <c r="A49" s="17"/>
      <c r="B49" s="18">
        <v>460</v>
      </c>
      <c r="C49" s="19" t="s">
        <v>226</v>
      </c>
      <c r="D49" s="20">
        <v>8.3419880000000006</v>
      </c>
      <c r="E49" s="21">
        <v>10.403366000000002</v>
      </c>
      <c r="F49" s="21">
        <f t="shared" si="0"/>
        <v>2.4057739337679336</v>
      </c>
      <c r="G49" s="21">
        <v>1.3578031737679339</v>
      </c>
      <c r="H49" s="21">
        <v>0.81088126999999988</v>
      </c>
      <c r="I49" s="21">
        <v>0.23708948999999996</v>
      </c>
      <c r="J49" s="22">
        <f t="shared" si="1"/>
        <v>0.13051575555141803</v>
      </c>
      <c r="K49" s="22">
        <f t="shared" si="2"/>
        <v>0.2084598815198786</v>
      </c>
      <c r="L49" s="23">
        <f t="shared" si="3"/>
        <v>0.23124957189508982</v>
      </c>
      <c r="M49" s="4"/>
    </row>
    <row r="50" spans="1:13" x14ac:dyDescent="0.25">
      <c r="A50" s="17"/>
      <c r="B50" s="18">
        <v>461</v>
      </c>
      <c r="C50" s="19" t="s">
        <v>227</v>
      </c>
      <c r="D50" s="20">
        <v>33.525500000000001</v>
      </c>
      <c r="E50" s="21">
        <v>25.833567000000002</v>
      </c>
      <c r="F50" s="21">
        <f t="shared" si="0"/>
        <v>2.4517448232580938</v>
      </c>
      <c r="G50" s="21">
        <v>2.0815708632580936</v>
      </c>
      <c r="H50" s="21">
        <v>0.13765215</v>
      </c>
      <c r="I50" s="21">
        <v>0.23252181</v>
      </c>
      <c r="J50" s="22">
        <f t="shared" si="1"/>
        <v>8.0576207817452908E-2</v>
      </c>
      <c r="K50" s="22">
        <f t="shared" si="2"/>
        <v>8.5904629943596003E-2</v>
      </c>
      <c r="L50" s="23">
        <f t="shared" si="3"/>
        <v>9.4905392788308854E-2</v>
      </c>
      <c r="M50" s="4"/>
    </row>
    <row r="51" spans="1:13" x14ac:dyDescent="0.25">
      <c r="A51" s="17"/>
      <c r="B51" s="18">
        <v>462</v>
      </c>
      <c r="C51" s="19" t="s">
        <v>228</v>
      </c>
      <c r="D51" s="20">
        <v>6.4064649999999999</v>
      </c>
      <c r="E51" s="21">
        <v>8.6017289999999988</v>
      </c>
      <c r="F51" s="21">
        <f t="shared" si="0"/>
        <v>7.1824932887836734</v>
      </c>
      <c r="G51" s="21">
        <v>6.5304104887836729</v>
      </c>
      <c r="H51" s="21">
        <v>0.42203818999999987</v>
      </c>
      <c r="I51" s="21">
        <v>0.23004460999999998</v>
      </c>
      <c r="J51" s="22">
        <f t="shared" si="1"/>
        <v>0.75919742284181169</v>
      </c>
      <c r="K51" s="22">
        <f t="shared" si="2"/>
        <v>0.80826176676615524</v>
      </c>
      <c r="L51" s="23">
        <f t="shared" si="3"/>
        <v>0.83500576323477227</v>
      </c>
      <c r="M51" s="4"/>
    </row>
    <row r="52" spans="1:13" x14ac:dyDescent="0.25">
      <c r="A52" s="17"/>
      <c r="B52" s="18">
        <v>463</v>
      </c>
      <c r="C52" s="19" t="s">
        <v>229</v>
      </c>
      <c r="D52" s="20">
        <v>10.632129000000001</v>
      </c>
      <c r="E52" s="21">
        <v>20.296560000000007</v>
      </c>
      <c r="F52" s="21">
        <f t="shared" si="0"/>
        <v>6.0629953321259542</v>
      </c>
      <c r="G52" s="21">
        <v>3.154091772125954</v>
      </c>
      <c r="H52" s="21">
        <v>0.92552450999999991</v>
      </c>
      <c r="I52" s="21">
        <v>1.9833790499999997</v>
      </c>
      <c r="J52" s="22">
        <f t="shared" si="1"/>
        <v>0.15540031276856536</v>
      </c>
      <c r="K52" s="22">
        <f t="shared" si="2"/>
        <v>0.20100038046476609</v>
      </c>
      <c r="L52" s="23">
        <f t="shared" si="3"/>
        <v>0.29872034138425191</v>
      </c>
      <c r="M52" s="4"/>
    </row>
    <row r="53" spans="1:13" x14ac:dyDescent="0.25">
      <c r="A53" s="17"/>
      <c r="B53" s="18">
        <v>464</v>
      </c>
      <c r="C53" s="19" t="s">
        <v>230</v>
      </c>
      <c r="D53" s="20">
        <v>2.9104219999999996</v>
      </c>
      <c r="E53" s="21">
        <v>5.500471000000001</v>
      </c>
      <c r="F53" s="21">
        <f t="shared" si="0"/>
        <v>2.3542535131044207</v>
      </c>
      <c r="G53" s="21">
        <v>2.0063759131044208</v>
      </c>
      <c r="H53" s="21">
        <v>0.15568594999999996</v>
      </c>
      <c r="I53" s="21">
        <v>0.19219164999999999</v>
      </c>
      <c r="J53" s="22">
        <f t="shared" si="1"/>
        <v>0.36476438346905571</v>
      </c>
      <c r="K53" s="22">
        <f t="shared" si="2"/>
        <v>0.39306849597142146</v>
      </c>
      <c r="L53" s="23">
        <f t="shared" si="3"/>
        <v>0.42800944011965891</v>
      </c>
      <c r="M53" s="4"/>
    </row>
    <row r="54" spans="1:13" x14ac:dyDescent="0.25">
      <c r="A54" s="17"/>
      <c r="B54" s="18">
        <v>465</v>
      </c>
      <c r="C54" s="19" t="s">
        <v>231</v>
      </c>
      <c r="D54" s="20">
        <v>4.1609999999999996</v>
      </c>
      <c r="E54" s="21">
        <v>4.1609999999999996</v>
      </c>
      <c r="F54" s="21">
        <f t="shared" si="0"/>
        <v>0.33335691012717916</v>
      </c>
      <c r="G54" s="21">
        <v>0.10420885012717918</v>
      </c>
      <c r="H54" s="21">
        <v>2.5898059999999997E-2</v>
      </c>
      <c r="I54" s="21">
        <v>0.20324999999999999</v>
      </c>
      <c r="J54" s="22">
        <f t="shared" si="1"/>
        <v>2.5044184120927467E-2</v>
      </c>
      <c r="K54" s="22">
        <f t="shared" si="2"/>
        <v>3.1268183159620086E-2</v>
      </c>
      <c r="L54" s="23">
        <f t="shared" si="3"/>
        <v>8.0114614305979145E-2</v>
      </c>
      <c r="M54" s="4"/>
    </row>
    <row r="55" spans="1:13" ht="15.75" thickBot="1" x14ac:dyDescent="0.3">
      <c r="A55" s="41" t="s">
        <v>232</v>
      </c>
      <c r="B55" s="58"/>
      <c r="C55" s="43"/>
      <c r="D55" s="44">
        <v>214.77951900000022</v>
      </c>
      <c r="E55" s="45">
        <v>647.3344669999974</v>
      </c>
      <c r="F55" s="45">
        <f t="shared" si="0"/>
        <v>352.39617168954396</v>
      </c>
      <c r="G55" s="45">
        <v>274.51336948954395</v>
      </c>
      <c r="H55" s="45">
        <v>37.699119150000058</v>
      </c>
      <c r="I55" s="45">
        <v>40.183683049999971</v>
      </c>
      <c r="J55" s="46">
        <f t="shared" si="1"/>
        <v>0.42406728435417151</v>
      </c>
      <c r="K55" s="46">
        <f t="shared" si="2"/>
        <v>0.48230475056651861</v>
      </c>
      <c r="L55" s="47">
        <f t="shared" si="3"/>
        <v>0.54438036232287534</v>
      </c>
      <c r="M55" s="4"/>
    </row>
    <row r="56" spans="1:13" x14ac:dyDescent="0.25">
      <c r="D56" s="5"/>
      <c r="E56" s="5"/>
      <c r="F56" s="5"/>
      <c r="G56" s="5"/>
      <c r="H56" s="5"/>
      <c r="I56" s="5"/>
      <c r="J56" s="4"/>
      <c r="K56" s="4"/>
      <c r="L56" s="4"/>
      <c r="M5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1110</v>
      </c>
      <c r="N2" s="72" t="s">
        <v>1169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1028.4349520000001</v>
      </c>
      <c r="E6" s="14">
        <f ca="1">SUM(E7:OFFSET(E7,50,0))</f>
        <v>2381.3207169999978</v>
      </c>
      <c r="F6" s="14">
        <f ca="1">SUM(F7:OFFSET(F7,50,0))</f>
        <v>1118.9349686106016</v>
      </c>
      <c r="G6" s="14">
        <f ca="1">SUM(G7:OFFSET(G7,50,0))</f>
        <v>725.46466118060152</v>
      </c>
      <c r="H6" s="14">
        <f ca="1">SUM(H7:OFFSET(H7,50,0))</f>
        <v>183.41285501000007</v>
      </c>
      <c r="I6" s="14">
        <f ca="1">SUM(I7:OFFSET(I7,50,0))</f>
        <v>210.05745242000003</v>
      </c>
      <c r="J6" s="15">
        <f ca="1">IFERROR(G6/E6,0)</f>
        <v>0.3046480282985764</v>
      </c>
      <c r="K6" s="15">
        <f ca="1">IFERROR(SUM(G6,H6)/E6,0)</f>
        <v>0.38166951209142924</v>
      </c>
      <c r="L6" s="16">
        <f ca="1">IFERROR(SUM(G6,H6,I6)/E6,0)</f>
        <v>0.46987999584543261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6.0704269999999987</v>
      </c>
      <c r="E7" s="21">
        <v>46.123338999999994</v>
      </c>
      <c r="F7" s="21">
        <f t="shared" ref="F7:F31" si="0">SUM(G7,H7,I7)</f>
        <v>17.692644985165963</v>
      </c>
      <c r="G7" s="21">
        <v>11.090119385165963</v>
      </c>
      <c r="H7" s="21">
        <v>1.4178690199999999</v>
      </c>
      <c r="I7" s="21">
        <v>5.1846565799999995</v>
      </c>
      <c r="J7" s="22">
        <f t="shared" ref="J7:J31" si="1">IFERROR(G7/E7,0)</f>
        <v>0.2404448512534178</v>
      </c>
      <c r="K7" s="22">
        <f t="shared" ref="K7:K31" si="2">IFERROR(SUM(G7,H7)/E7,0)</f>
        <v>0.27118566600666016</v>
      </c>
      <c r="L7" s="23">
        <f t="shared" ref="L7:L31" si="3">IFERROR(SUM(G7,H7,I7)/E7,0)</f>
        <v>0.38359419263132627</v>
      </c>
      <c r="M7" s="4"/>
      <c r="N7" t="s">
        <v>255</v>
      </c>
      <c r="O7" s="5">
        <v>123.3613736683258</v>
      </c>
      <c r="P7" s="71">
        <v>0.91136432482005869</v>
      </c>
    </row>
    <row r="8" spans="1:16" x14ac:dyDescent="0.25">
      <c r="A8" s="17"/>
      <c r="B8" s="55">
        <v>2</v>
      </c>
      <c r="C8" s="19" t="s">
        <v>250</v>
      </c>
      <c r="D8" s="20">
        <v>16.530353999999996</v>
      </c>
      <c r="E8" s="21">
        <v>43.224275000000013</v>
      </c>
      <c r="F8" s="21">
        <f t="shared" si="0"/>
        <v>17.643330619059608</v>
      </c>
      <c r="G8" s="21">
        <v>12.074231819059605</v>
      </c>
      <c r="H8" s="21">
        <v>3.7796510700000017</v>
      </c>
      <c r="I8" s="21">
        <v>1.7894477299999998</v>
      </c>
      <c r="J8" s="22">
        <f t="shared" si="1"/>
        <v>0.27933914031084622</v>
      </c>
      <c r="K8" s="22">
        <f t="shared" si="2"/>
        <v>0.36678192726331676</v>
      </c>
      <c r="L8" s="23">
        <f t="shared" si="3"/>
        <v>0.40818106536337745</v>
      </c>
      <c r="M8" s="4"/>
      <c r="N8" t="s">
        <v>267</v>
      </c>
      <c r="O8" s="5">
        <v>14.399700110230235</v>
      </c>
      <c r="P8" s="71">
        <v>0.6683480352957416</v>
      </c>
    </row>
    <row r="9" spans="1:16" x14ac:dyDescent="0.25">
      <c r="A9" s="17"/>
      <c r="B9" s="55">
        <v>3</v>
      </c>
      <c r="C9" s="19" t="s">
        <v>251</v>
      </c>
      <c r="D9" s="20">
        <v>63.025426999999993</v>
      </c>
      <c r="E9" s="21">
        <v>91.598321000000027</v>
      </c>
      <c r="F9" s="21">
        <f t="shared" si="0"/>
        <v>56.386149169704751</v>
      </c>
      <c r="G9" s="21">
        <v>44.170340359704745</v>
      </c>
      <c r="H9" s="21">
        <v>5.8490830600000026</v>
      </c>
      <c r="I9" s="21">
        <v>6.3667257500000023</v>
      </c>
      <c r="J9" s="22">
        <f t="shared" si="1"/>
        <v>0.48221779479674887</v>
      </c>
      <c r="K9" s="22">
        <f t="shared" si="2"/>
        <v>0.54607358381279425</v>
      </c>
      <c r="L9" s="23">
        <f t="shared" si="3"/>
        <v>0.61558059748392913</v>
      </c>
      <c r="M9" s="4"/>
      <c r="N9" t="s">
        <v>253</v>
      </c>
      <c r="O9" s="5">
        <v>71.772931403802929</v>
      </c>
      <c r="P9" s="71">
        <v>0.66043329172754783</v>
      </c>
    </row>
    <row r="10" spans="1:16" x14ac:dyDescent="0.25">
      <c r="A10" s="17"/>
      <c r="B10" s="55">
        <v>4</v>
      </c>
      <c r="C10" s="19" t="s">
        <v>252</v>
      </c>
      <c r="D10" s="20">
        <v>20.736269000000004</v>
      </c>
      <c r="E10" s="21">
        <v>33.616604000000009</v>
      </c>
      <c r="F10" s="21">
        <f t="shared" si="0"/>
        <v>10.785207266577748</v>
      </c>
      <c r="G10" s="21">
        <v>8.6335036265777489</v>
      </c>
      <c r="H10" s="21">
        <v>0.81485775999999976</v>
      </c>
      <c r="I10" s="21">
        <v>1.33684588</v>
      </c>
      <c r="J10" s="22">
        <f t="shared" si="1"/>
        <v>0.25682259952783293</v>
      </c>
      <c r="K10" s="22">
        <f t="shared" si="2"/>
        <v>0.28106234010365072</v>
      </c>
      <c r="L10" s="23">
        <f t="shared" si="3"/>
        <v>0.32082976812820668</v>
      </c>
      <c r="M10" s="4"/>
      <c r="N10" t="s">
        <v>258</v>
      </c>
      <c r="O10" s="5">
        <v>26.165355275807194</v>
      </c>
      <c r="P10" s="71">
        <v>0.6304391419640325</v>
      </c>
    </row>
    <row r="11" spans="1:16" x14ac:dyDescent="0.25">
      <c r="A11" s="17"/>
      <c r="B11" s="55">
        <v>5</v>
      </c>
      <c r="C11" s="19" t="s">
        <v>253</v>
      </c>
      <c r="D11" s="20">
        <v>15.713153000000011</v>
      </c>
      <c r="E11" s="21">
        <v>108.67551999999995</v>
      </c>
      <c r="F11" s="21">
        <f t="shared" si="0"/>
        <v>71.772931403802929</v>
      </c>
      <c r="G11" s="21">
        <v>59.85701837380293</v>
      </c>
      <c r="H11" s="21">
        <v>6.615463329999999</v>
      </c>
      <c r="I11" s="21">
        <v>5.3004497000000006</v>
      </c>
      <c r="J11" s="22">
        <f t="shared" si="1"/>
        <v>0.55078658352684173</v>
      </c>
      <c r="K11" s="22">
        <f t="shared" si="2"/>
        <v>0.6116601209159428</v>
      </c>
      <c r="L11" s="23">
        <f t="shared" si="3"/>
        <v>0.66043329172754783</v>
      </c>
      <c r="M11" s="4"/>
      <c r="N11" t="s">
        <v>251</v>
      </c>
      <c r="O11" s="5">
        <v>56.386149169704751</v>
      </c>
      <c r="P11" s="71">
        <v>0.61558059748392913</v>
      </c>
    </row>
    <row r="12" spans="1:16" x14ac:dyDescent="0.25">
      <c r="A12" s="17"/>
      <c r="B12" s="55">
        <v>6</v>
      </c>
      <c r="C12" s="19" t="s">
        <v>254</v>
      </c>
      <c r="D12" s="20">
        <v>9.3924469999999971</v>
      </c>
      <c r="E12" s="21">
        <v>85.325478999999959</v>
      </c>
      <c r="F12" s="21">
        <f t="shared" si="0"/>
        <v>43.427682918873927</v>
      </c>
      <c r="G12" s="21">
        <v>28.458962588873931</v>
      </c>
      <c r="H12" s="21">
        <v>7.8422430099999998</v>
      </c>
      <c r="I12" s="21">
        <v>7.1264773199999993</v>
      </c>
      <c r="J12" s="22">
        <f t="shared" si="1"/>
        <v>0.3335341673133056</v>
      </c>
      <c r="K12" s="22">
        <f t="shared" si="2"/>
        <v>0.42544391223252254</v>
      </c>
      <c r="L12" s="23">
        <f t="shared" si="3"/>
        <v>0.50896500585568294</v>
      </c>
      <c r="M12" s="4"/>
      <c r="N12" t="s">
        <v>264</v>
      </c>
      <c r="O12" s="5">
        <v>9.6086341764619903</v>
      </c>
      <c r="P12" s="71">
        <v>0.60923320345682719</v>
      </c>
    </row>
    <row r="13" spans="1:16" x14ac:dyDescent="0.25">
      <c r="A13" s="17"/>
      <c r="B13" s="55">
        <v>7</v>
      </c>
      <c r="C13" s="19" t="s">
        <v>255</v>
      </c>
      <c r="D13" s="20">
        <v>6.7924289999999967</v>
      </c>
      <c r="E13" s="21">
        <v>135.3590109999999</v>
      </c>
      <c r="F13" s="21">
        <f t="shared" si="0"/>
        <v>123.3613736683258</v>
      </c>
      <c r="G13" s="21">
        <v>61.610330538325798</v>
      </c>
      <c r="H13" s="21">
        <v>0.34960218000000004</v>
      </c>
      <c r="I13" s="21">
        <v>61.401440950000001</v>
      </c>
      <c r="J13" s="22">
        <f t="shared" si="1"/>
        <v>0.45516238692321598</v>
      </c>
      <c r="K13" s="22">
        <f t="shared" si="2"/>
        <v>0.45774516421611444</v>
      </c>
      <c r="L13" s="23">
        <f t="shared" si="3"/>
        <v>0.91136432482005869</v>
      </c>
      <c r="M13" s="4"/>
      <c r="N13" t="s">
        <v>273</v>
      </c>
      <c r="O13" s="5">
        <v>12.21495819643496</v>
      </c>
      <c r="P13" s="71">
        <v>0.58342640149555203</v>
      </c>
    </row>
    <row r="14" spans="1:16" x14ac:dyDescent="0.25">
      <c r="A14" s="17"/>
      <c r="B14" s="55">
        <v>8</v>
      </c>
      <c r="C14" s="19" t="s">
        <v>256</v>
      </c>
      <c r="D14" s="20">
        <v>82.225255000000089</v>
      </c>
      <c r="E14" s="21">
        <v>121.66132100000002</v>
      </c>
      <c r="F14" s="21">
        <f t="shared" si="0"/>
        <v>66.02007600664615</v>
      </c>
      <c r="G14" s="21">
        <v>44.823366516646146</v>
      </c>
      <c r="H14" s="21">
        <v>9.8800167599999984</v>
      </c>
      <c r="I14" s="21">
        <v>11.31669273</v>
      </c>
      <c r="J14" s="22">
        <f t="shared" si="1"/>
        <v>0.36842741923413885</v>
      </c>
      <c r="K14" s="22">
        <f t="shared" si="2"/>
        <v>0.44963660452648002</v>
      </c>
      <c r="L14" s="23">
        <f t="shared" si="3"/>
        <v>0.54265460430637724</v>
      </c>
      <c r="M14" s="4"/>
      <c r="N14" t="s">
        <v>266</v>
      </c>
      <c r="O14" s="5">
        <v>2.8092810226958744</v>
      </c>
      <c r="P14" s="71">
        <v>0.56960996320226953</v>
      </c>
    </row>
    <row r="15" spans="1:16" x14ac:dyDescent="0.25">
      <c r="A15" s="17"/>
      <c r="B15" s="55">
        <v>9</v>
      </c>
      <c r="C15" s="19" t="s">
        <v>257</v>
      </c>
      <c r="D15" s="20">
        <v>11.655214000000001</v>
      </c>
      <c r="E15" s="21">
        <v>31.537875</v>
      </c>
      <c r="F15" s="21">
        <f t="shared" si="0"/>
        <v>15.108474306241291</v>
      </c>
      <c r="G15" s="21">
        <v>11.079766486241292</v>
      </c>
      <c r="H15" s="21">
        <v>2.4557163899999992</v>
      </c>
      <c r="I15" s="21">
        <v>1.5729914299999999</v>
      </c>
      <c r="J15" s="22">
        <f t="shared" si="1"/>
        <v>0.35131620270044484</v>
      </c>
      <c r="K15" s="22">
        <f t="shared" si="2"/>
        <v>0.42918182903069058</v>
      </c>
      <c r="L15" s="23">
        <f t="shared" si="3"/>
        <v>0.47905809463197158</v>
      </c>
      <c r="M15" s="4"/>
      <c r="N15" t="s">
        <v>268</v>
      </c>
      <c r="O15" s="5">
        <v>105.1731488485364</v>
      </c>
      <c r="P15" s="71">
        <v>0.55211671308904953</v>
      </c>
    </row>
    <row r="16" spans="1:16" x14ac:dyDescent="0.25">
      <c r="A16" s="17"/>
      <c r="B16" s="55">
        <v>10</v>
      </c>
      <c r="C16" s="19" t="s">
        <v>258</v>
      </c>
      <c r="D16" s="20">
        <v>16.471411</v>
      </c>
      <c r="E16" s="21">
        <v>41.503380000000014</v>
      </c>
      <c r="F16" s="21">
        <f t="shared" si="0"/>
        <v>26.165355275807194</v>
      </c>
      <c r="G16" s="21">
        <v>18.910631195807191</v>
      </c>
      <c r="H16" s="21">
        <v>3.1371314799999999</v>
      </c>
      <c r="I16" s="21">
        <v>4.1175926000000009</v>
      </c>
      <c r="J16" s="22">
        <f t="shared" si="1"/>
        <v>0.45564075012221139</v>
      </c>
      <c r="K16" s="22">
        <f t="shared" si="2"/>
        <v>0.5312281234879469</v>
      </c>
      <c r="L16" s="23">
        <f t="shared" si="3"/>
        <v>0.6304391419640325</v>
      </c>
      <c r="M16" s="4"/>
      <c r="N16" t="s">
        <v>256</v>
      </c>
      <c r="O16" s="5">
        <v>66.02007600664615</v>
      </c>
      <c r="P16" s="71">
        <v>0.54265460430637724</v>
      </c>
    </row>
    <row r="17" spans="1:16" x14ac:dyDescent="0.25">
      <c r="A17" s="17"/>
      <c r="B17" s="55">
        <v>11</v>
      </c>
      <c r="C17" s="19" t="s">
        <v>259</v>
      </c>
      <c r="D17" s="20">
        <v>43.605982999999995</v>
      </c>
      <c r="E17" s="21">
        <v>55.478442000000008</v>
      </c>
      <c r="F17" s="21">
        <f t="shared" si="0"/>
        <v>12.461836441428563</v>
      </c>
      <c r="G17" s="21">
        <v>7.5602185114285625</v>
      </c>
      <c r="H17" s="21">
        <v>2.2821516599999998</v>
      </c>
      <c r="I17" s="21">
        <v>2.6194662699999993</v>
      </c>
      <c r="J17" s="22">
        <f t="shared" si="1"/>
        <v>0.13627308624543857</v>
      </c>
      <c r="K17" s="22">
        <f t="shared" si="2"/>
        <v>0.17740891446498375</v>
      </c>
      <c r="L17" s="23">
        <f t="shared" si="3"/>
        <v>0.22462484511422584</v>
      </c>
      <c r="M17" s="4"/>
      <c r="N17" t="s">
        <v>269</v>
      </c>
      <c r="O17" s="5">
        <v>16.34910877121542</v>
      </c>
      <c r="P17" s="71">
        <v>0.52587741869646054</v>
      </c>
    </row>
    <row r="18" spans="1:16" x14ac:dyDescent="0.25">
      <c r="A18" s="17"/>
      <c r="B18" s="55">
        <v>12</v>
      </c>
      <c r="C18" s="19" t="s">
        <v>260</v>
      </c>
      <c r="D18" s="20">
        <v>17.620994999999997</v>
      </c>
      <c r="E18" s="21">
        <v>98.32724399999988</v>
      </c>
      <c r="F18" s="21">
        <f t="shared" si="0"/>
        <v>26.186252119164372</v>
      </c>
      <c r="G18" s="21">
        <v>18.639270809164373</v>
      </c>
      <c r="H18" s="21">
        <v>3.1949606199999998</v>
      </c>
      <c r="I18" s="21">
        <v>4.3520206899999998</v>
      </c>
      <c r="J18" s="22">
        <f t="shared" si="1"/>
        <v>0.18956364534293665</v>
      </c>
      <c r="K18" s="22">
        <f t="shared" si="2"/>
        <v>0.22205678244337246</v>
      </c>
      <c r="L18" s="23">
        <f t="shared" si="3"/>
        <v>0.26631736082386692</v>
      </c>
      <c r="M18" s="4"/>
      <c r="N18" t="s">
        <v>254</v>
      </c>
      <c r="O18" s="5">
        <v>43.427682918873927</v>
      </c>
      <c r="P18" s="71">
        <v>0.50896500585568294</v>
      </c>
    </row>
    <row r="19" spans="1:16" x14ac:dyDescent="0.25">
      <c r="A19" s="17"/>
      <c r="B19" s="55">
        <v>13</v>
      </c>
      <c r="C19" s="19" t="s">
        <v>261</v>
      </c>
      <c r="D19" s="20">
        <v>10.218497000000003</v>
      </c>
      <c r="E19" s="21">
        <v>108.71453900000002</v>
      </c>
      <c r="F19" s="21">
        <f t="shared" si="0"/>
        <v>43.431257816939379</v>
      </c>
      <c r="G19" s="21">
        <v>30.158165426939377</v>
      </c>
      <c r="H19" s="21">
        <v>3.6544693800000001</v>
      </c>
      <c r="I19" s="21">
        <v>9.6186230100000003</v>
      </c>
      <c r="J19" s="22">
        <f t="shared" si="1"/>
        <v>0.27740692003430539</v>
      </c>
      <c r="K19" s="22">
        <f t="shared" si="2"/>
        <v>0.3110221973800521</v>
      </c>
      <c r="L19" s="23">
        <f t="shared" si="3"/>
        <v>0.39949815559572371</v>
      </c>
      <c r="M19" s="4"/>
      <c r="N19" t="s">
        <v>257</v>
      </c>
      <c r="O19" s="5">
        <v>15.108474306241291</v>
      </c>
      <c r="P19" s="71">
        <v>0.47905809463197158</v>
      </c>
    </row>
    <row r="20" spans="1:16" x14ac:dyDescent="0.25">
      <c r="A20" s="17"/>
      <c r="B20" s="55">
        <v>14</v>
      </c>
      <c r="C20" s="19" t="s">
        <v>262</v>
      </c>
      <c r="D20" s="20">
        <v>11.014579000000001</v>
      </c>
      <c r="E20" s="21">
        <v>92.616665000000026</v>
      </c>
      <c r="F20" s="21">
        <f t="shared" si="0"/>
        <v>33.505309108568611</v>
      </c>
      <c r="G20" s="21">
        <v>11.638011328568609</v>
      </c>
      <c r="H20" s="21">
        <v>8.3142984699999989</v>
      </c>
      <c r="I20" s="21">
        <v>13.552999310000001</v>
      </c>
      <c r="J20" s="22">
        <f t="shared" si="1"/>
        <v>0.12565785356845452</v>
      </c>
      <c r="K20" s="22">
        <f t="shared" si="2"/>
        <v>0.21542893817833542</v>
      </c>
      <c r="L20" s="23">
        <f t="shared" si="3"/>
        <v>0.36176328642980832</v>
      </c>
      <c r="M20" s="4"/>
      <c r="N20" t="s">
        <v>272</v>
      </c>
      <c r="O20" s="5">
        <v>52.661870948717635</v>
      </c>
      <c r="P20" s="71">
        <v>0.45885864499636869</v>
      </c>
    </row>
    <row r="21" spans="1:16" x14ac:dyDescent="0.25">
      <c r="A21" s="17"/>
      <c r="B21" s="55">
        <v>15</v>
      </c>
      <c r="C21" s="19" t="s">
        <v>263</v>
      </c>
      <c r="D21" s="20">
        <v>428.05177600000002</v>
      </c>
      <c r="E21" s="21">
        <v>786.70777699999837</v>
      </c>
      <c r="F21" s="21">
        <f t="shared" si="0"/>
        <v>301.85793127535914</v>
      </c>
      <c r="G21" s="21">
        <v>198.59335243535912</v>
      </c>
      <c r="H21" s="21">
        <v>62.18698290999999</v>
      </c>
      <c r="I21" s="21">
        <v>41.077595930000044</v>
      </c>
      <c r="J21" s="22">
        <f t="shared" si="1"/>
        <v>0.25243598479815149</v>
      </c>
      <c r="K21" s="22">
        <f t="shared" si="2"/>
        <v>0.33148310334468656</v>
      </c>
      <c r="L21" s="23">
        <f t="shared" si="3"/>
        <v>0.38369765763146862</v>
      </c>
      <c r="M21" s="4"/>
      <c r="N21" t="s">
        <v>270</v>
      </c>
      <c r="O21" s="5">
        <v>27.781269756241361</v>
      </c>
      <c r="P21" s="71">
        <v>0.43298411632248002</v>
      </c>
    </row>
    <row r="22" spans="1:16" x14ac:dyDescent="0.25">
      <c r="A22" s="17"/>
      <c r="B22" s="55">
        <v>16</v>
      </c>
      <c r="C22" s="19" t="s">
        <v>264</v>
      </c>
      <c r="D22" s="20">
        <v>11.265108999999997</v>
      </c>
      <c r="E22" s="21">
        <v>15.771685000000002</v>
      </c>
      <c r="F22" s="21">
        <f t="shared" si="0"/>
        <v>9.6086341764619903</v>
      </c>
      <c r="G22" s="21">
        <v>8.5348824264619907</v>
      </c>
      <c r="H22" s="21">
        <v>0.28513881000000002</v>
      </c>
      <c r="I22" s="21">
        <v>0.78861293999999993</v>
      </c>
      <c r="J22" s="22">
        <f t="shared" si="1"/>
        <v>0.54115222479157998</v>
      </c>
      <c r="K22" s="22">
        <f t="shared" si="2"/>
        <v>0.55923138437408493</v>
      </c>
      <c r="L22" s="23">
        <f t="shared" si="3"/>
        <v>0.60923320345682719</v>
      </c>
      <c r="M22" s="4"/>
      <c r="N22" t="s">
        <v>250</v>
      </c>
      <c r="O22" s="5">
        <v>17.643330619059608</v>
      </c>
      <c r="P22" s="71">
        <v>0.40818106536337745</v>
      </c>
    </row>
    <row r="23" spans="1:16" x14ac:dyDescent="0.25">
      <c r="A23" s="17"/>
      <c r="B23" s="55">
        <v>17</v>
      </c>
      <c r="C23" s="19" t="s">
        <v>265</v>
      </c>
      <c r="D23" s="20">
        <v>5.5926619999999989</v>
      </c>
      <c r="E23" s="21">
        <v>18.553622999999998</v>
      </c>
      <c r="F23" s="21">
        <f t="shared" si="0"/>
        <v>5.5098140401669475</v>
      </c>
      <c r="G23" s="21">
        <v>2.809380790166947</v>
      </c>
      <c r="H23" s="21">
        <v>1.2144606499999999</v>
      </c>
      <c r="I23" s="21">
        <v>1.4859726000000002</v>
      </c>
      <c r="J23" s="22">
        <f t="shared" si="1"/>
        <v>0.1514195254569389</v>
      </c>
      <c r="K23" s="22">
        <f t="shared" si="2"/>
        <v>0.2168763179119759</v>
      </c>
      <c r="L23" s="23">
        <f t="shared" si="3"/>
        <v>0.29696701502272349</v>
      </c>
      <c r="M23" s="4"/>
      <c r="N23" t="s">
        <v>261</v>
      </c>
      <c r="O23" s="5">
        <v>43.431257816939379</v>
      </c>
      <c r="P23" s="71">
        <v>0.39949815559572371</v>
      </c>
    </row>
    <row r="24" spans="1:16" x14ac:dyDescent="0.25">
      <c r="A24" s="17"/>
      <c r="B24" s="55">
        <v>18</v>
      </c>
      <c r="C24" s="19" t="s">
        <v>266</v>
      </c>
      <c r="D24" s="20">
        <v>7.3882730000000016</v>
      </c>
      <c r="E24" s="21">
        <v>4.9319379999999997</v>
      </c>
      <c r="F24" s="21">
        <f t="shared" si="0"/>
        <v>2.8092810226958744</v>
      </c>
      <c r="G24" s="21">
        <v>2.2674440826958744</v>
      </c>
      <c r="H24" s="21">
        <v>0.25444719999999998</v>
      </c>
      <c r="I24" s="21">
        <v>0.28738974000000006</v>
      </c>
      <c r="J24" s="22">
        <f t="shared" si="1"/>
        <v>0.45974707765910167</v>
      </c>
      <c r="K24" s="22">
        <f t="shared" si="2"/>
        <v>0.51133880488681616</v>
      </c>
      <c r="L24" s="23">
        <f t="shared" si="3"/>
        <v>0.56960996320226953</v>
      </c>
      <c r="M24" s="4"/>
      <c r="N24" t="s">
        <v>263</v>
      </c>
      <c r="O24" s="5">
        <v>301.85793127535914</v>
      </c>
      <c r="P24" s="71">
        <v>0.38369765763146862</v>
      </c>
    </row>
    <row r="25" spans="1:16" x14ac:dyDescent="0.25">
      <c r="A25" s="17"/>
      <c r="B25" s="55">
        <v>19</v>
      </c>
      <c r="C25" s="19" t="s">
        <v>267</v>
      </c>
      <c r="D25" s="20">
        <v>9.9877559999999956</v>
      </c>
      <c r="E25" s="21">
        <v>21.545211999999999</v>
      </c>
      <c r="F25" s="21">
        <f t="shared" si="0"/>
        <v>14.399700110230235</v>
      </c>
      <c r="G25" s="21">
        <v>11.433207120230236</v>
      </c>
      <c r="H25" s="21">
        <v>1.4940996600000003</v>
      </c>
      <c r="I25" s="21">
        <v>1.4723933299999998</v>
      </c>
      <c r="J25" s="22">
        <f t="shared" si="1"/>
        <v>0.53066115665189262</v>
      </c>
      <c r="K25" s="22">
        <f t="shared" si="2"/>
        <v>0.60000833504122564</v>
      </c>
      <c r="L25" s="23">
        <f t="shared" si="3"/>
        <v>0.6683480352957416</v>
      </c>
      <c r="M25" s="4"/>
      <c r="N25" t="s">
        <v>249</v>
      </c>
      <c r="O25" s="5">
        <v>17.692644985165963</v>
      </c>
      <c r="P25" s="71">
        <v>0.38359419263132627</v>
      </c>
    </row>
    <row r="26" spans="1:16" x14ac:dyDescent="0.25">
      <c r="A26" s="17"/>
      <c r="B26" s="55">
        <v>20</v>
      </c>
      <c r="C26" s="19" t="s">
        <v>268</v>
      </c>
      <c r="D26" s="20">
        <v>125.04360299999999</v>
      </c>
      <c r="E26" s="21">
        <v>190.49079000000003</v>
      </c>
      <c r="F26" s="21">
        <f t="shared" si="0"/>
        <v>105.1731488485364</v>
      </c>
      <c r="G26" s="21">
        <v>60.945671578536349</v>
      </c>
      <c r="H26" s="21">
        <v>37.66915393000005</v>
      </c>
      <c r="I26" s="21">
        <v>6.5583233400000012</v>
      </c>
      <c r="J26" s="22">
        <f t="shared" si="1"/>
        <v>0.31994025316676117</v>
      </c>
      <c r="K26" s="22">
        <f t="shared" si="2"/>
        <v>0.51768815441700033</v>
      </c>
      <c r="L26" s="23">
        <f t="shared" si="3"/>
        <v>0.55211671308904953</v>
      </c>
      <c r="M26" s="4"/>
      <c r="N26" t="s">
        <v>262</v>
      </c>
      <c r="O26" s="5">
        <v>33.505309108568611</v>
      </c>
      <c r="P26" s="71">
        <v>0.36176328642980832</v>
      </c>
    </row>
    <row r="27" spans="1:16" x14ac:dyDescent="0.25">
      <c r="A27" s="17"/>
      <c r="B27" s="55">
        <v>21</v>
      </c>
      <c r="C27" s="19" t="s">
        <v>269</v>
      </c>
      <c r="D27" s="20">
        <v>28.632508000000005</v>
      </c>
      <c r="E27" s="21">
        <v>31.089200999999999</v>
      </c>
      <c r="F27" s="21">
        <f t="shared" si="0"/>
        <v>16.34910877121542</v>
      </c>
      <c r="G27" s="21">
        <v>12.077039121215421</v>
      </c>
      <c r="H27" s="21">
        <v>1.0681205500000002</v>
      </c>
      <c r="I27" s="21">
        <v>3.2039491</v>
      </c>
      <c r="J27" s="22">
        <f t="shared" si="1"/>
        <v>0.38846412042610617</v>
      </c>
      <c r="K27" s="22">
        <f t="shared" si="2"/>
        <v>0.42282076246396366</v>
      </c>
      <c r="L27" s="23">
        <f t="shared" si="3"/>
        <v>0.52587741869646054</v>
      </c>
      <c r="M27" s="4"/>
      <c r="N27" t="s">
        <v>271</v>
      </c>
      <c r="O27" s="5">
        <v>6.6213703582353585</v>
      </c>
      <c r="P27" s="71">
        <v>0.35594040545023131</v>
      </c>
    </row>
    <row r="28" spans="1:16" x14ac:dyDescent="0.25">
      <c r="A28" s="17"/>
      <c r="B28" s="55">
        <v>22</v>
      </c>
      <c r="C28" s="19" t="s">
        <v>270</v>
      </c>
      <c r="D28" s="20">
        <v>12.423653000000002</v>
      </c>
      <c r="E28" s="21">
        <v>64.162330000000026</v>
      </c>
      <c r="F28" s="21">
        <f t="shared" si="0"/>
        <v>27.781269756241361</v>
      </c>
      <c r="G28" s="21">
        <v>20.739226626241361</v>
      </c>
      <c r="H28" s="21">
        <v>3.0386312699999993</v>
      </c>
      <c r="I28" s="21">
        <v>4.0034118600000008</v>
      </c>
      <c r="J28" s="22">
        <f t="shared" si="1"/>
        <v>0.32323057199202948</v>
      </c>
      <c r="K28" s="22">
        <f t="shared" si="2"/>
        <v>0.37058906520759693</v>
      </c>
      <c r="L28" s="23">
        <f t="shared" si="3"/>
        <v>0.43298411632248002</v>
      </c>
      <c r="M28" s="4"/>
      <c r="N28" t="s">
        <v>252</v>
      </c>
      <c r="O28" s="5">
        <v>10.785207266577748</v>
      </c>
      <c r="P28" s="71">
        <v>0.32082976812820668</v>
      </c>
    </row>
    <row r="29" spans="1:16" x14ac:dyDescent="0.25">
      <c r="A29" s="17"/>
      <c r="B29" s="55">
        <v>23</v>
      </c>
      <c r="C29" s="19" t="s">
        <v>271</v>
      </c>
      <c r="D29" s="20">
        <v>15.570163999999998</v>
      </c>
      <c r="E29" s="21">
        <v>18.602468999999999</v>
      </c>
      <c r="F29" s="21">
        <f t="shared" si="0"/>
        <v>6.6213703582353585</v>
      </c>
      <c r="G29" s="21">
        <v>4.550513118235358</v>
      </c>
      <c r="H29" s="21">
        <v>1.2839011400000002</v>
      </c>
      <c r="I29" s="21">
        <v>0.78695609999999994</v>
      </c>
      <c r="J29" s="22">
        <f t="shared" si="1"/>
        <v>0.24461877174666213</v>
      </c>
      <c r="K29" s="22">
        <f t="shared" si="2"/>
        <v>0.31363655320352146</v>
      </c>
      <c r="L29" s="23">
        <f t="shared" si="3"/>
        <v>0.35594040545023131</v>
      </c>
      <c r="M29" s="4"/>
      <c r="N29" t="s">
        <v>265</v>
      </c>
      <c r="O29" s="5">
        <v>5.5098140401669475</v>
      </c>
      <c r="P29" s="71">
        <v>0.29696701502272349</v>
      </c>
    </row>
    <row r="30" spans="1:16" x14ac:dyDescent="0.25">
      <c r="A30" s="17"/>
      <c r="B30" s="55">
        <v>24</v>
      </c>
      <c r="C30" s="19" t="s">
        <v>272</v>
      </c>
      <c r="D30" s="20">
        <v>40.072578000000014</v>
      </c>
      <c r="E30" s="21">
        <v>114.76708899999997</v>
      </c>
      <c r="F30" s="21">
        <f t="shared" si="0"/>
        <v>52.661870948717635</v>
      </c>
      <c r="G30" s="21">
        <v>24.010169008717639</v>
      </c>
      <c r="H30" s="21">
        <v>14.633447149999997</v>
      </c>
      <c r="I30" s="21">
        <v>14.018254789999999</v>
      </c>
      <c r="J30" s="22">
        <f t="shared" si="1"/>
        <v>0.20920778960175287</v>
      </c>
      <c r="K30" s="22">
        <f t="shared" si="2"/>
        <v>0.33671339488899682</v>
      </c>
      <c r="L30" s="23">
        <f t="shared" si="3"/>
        <v>0.45885864499636869</v>
      </c>
      <c r="M30" s="4"/>
      <c r="N30" t="s">
        <v>260</v>
      </c>
      <c r="O30" s="5">
        <v>26.186252119164372</v>
      </c>
      <c r="P30" s="71">
        <v>0.26631736082386692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13.334429999999998</v>
      </c>
      <c r="E31" s="28">
        <v>20.936588000000008</v>
      </c>
      <c r="F31" s="28">
        <f t="shared" si="0"/>
        <v>12.21495819643496</v>
      </c>
      <c r="G31" s="28">
        <v>10.799837906434959</v>
      </c>
      <c r="H31" s="28">
        <v>0.69695754999999993</v>
      </c>
      <c r="I31" s="28">
        <v>0.71816274000000013</v>
      </c>
      <c r="J31" s="29">
        <f t="shared" si="1"/>
        <v>0.51583562261601346</v>
      </c>
      <c r="K31" s="29">
        <f t="shared" si="2"/>
        <v>0.54912459740025243</v>
      </c>
      <c r="L31" s="30">
        <f t="shared" si="3"/>
        <v>0.58342640149555203</v>
      </c>
      <c r="M31" s="4"/>
      <c r="N31" t="s">
        <v>259</v>
      </c>
      <c r="O31" s="5">
        <v>12.461836441428563</v>
      </c>
      <c r="P31" s="71">
        <v>0.22462484511422584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topLeftCell="A22" workbookViewId="0">
      <selection activeCell="A43" sqref="A43:D4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1111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1028.4349520000001</v>
      </c>
      <c r="E6" s="14">
        <v>2381.3207169999978</v>
      </c>
      <c r="F6" s="14">
        <v>1118.9349686106016</v>
      </c>
      <c r="G6" s="14">
        <v>725.46466118060152</v>
      </c>
      <c r="H6" s="14">
        <v>183.41285501000007</v>
      </c>
      <c r="I6" s="14">
        <v>210.05745242000003</v>
      </c>
      <c r="J6" s="15">
        <v>0.3046480282985764</v>
      </c>
      <c r="K6" s="15">
        <v>0.38166951209142924</v>
      </c>
      <c r="L6" s="16">
        <v>0.46987999584543261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596.11011899999983</v>
      </c>
      <c r="E7" s="38">
        <f ca="1">SUM(E8:OFFSET(E6,MATCH("PROYECTOS",$A$8:$A$50,0),0))</f>
        <v>1198.2655710000001</v>
      </c>
      <c r="F7" s="38">
        <f ca="1">SUM(F8:OFFSET(F6,MATCH("PROYECTOS",$A$8:$A$50,0),0))</f>
        <v>489.61189634579574</v>
      </c>
      <c r="G7" s="38">
        <f ca="1">SUM(G8:OFFSET(G6,MATCH("PROYECTOS",$A$8:$A$50,0),0))</f>
        <v>276.23598469579582</v>
      </c>
      <c r="H7" s="38">
        <f ca="1">SUM(H8:OFFSET(H6,MATCH("PROYECTOS",$A$8:$A$50,0),0))</f>
        <v>128.16027439999999</v>
      </c>
      <c r="I7" s="38">
        <f ca="1">SUM(I8:OFFSET(I6,MATCH("PROYECTOS",$A$8:$A$50,0),0))</f>
        <v>85.215637250000015</v>
      </c>
      <c r="J7" s="39">
        <f ca="1">IFERROR(G7/E7,0)</f>
        <v>0.23052985196367273</v>
      </c>
      <c r="K7" s="39">
        <f ca="1">IFERROR(SUM(G7,H7)/E7,0)</f>
        <v>0.33748466857669213</v>
      </c>
      <c r="L7" s="40">
        <f ca="1">IFERROR(SUM(G7,H7,I7)/E7,0)</f>
        <v>0.4086004874004644</v>
      </c>
      <c r="M7" s="4"/>
    </row>
    <row r="8" spans="1:13" ht="38.25" x14ac:dyDescent="0.25">
      <c r="A8" s="17"/>
      <c r="B8" s="19">
        <v>3000166</v>
      </c>
      <c r="C8" s="19" t="s">
        <v>1113</v>
      </c>
      <c r="D8" s="20">
        <v>18.343833</v>
      </c>
      <c r="E8" s="21">
        <v>19.813544999999994</v>
      </c>
      <c r="F8" s="21">
        <f t="shared" ref="F8:F25" si="0">SUM(G8,H8,I8)</f>
        <v>9.369459840651464</v>
      </c>
      <c r="G8" s="21">
        <v>6.6223522206514644</v>
      </c>
      <c r="H8" s="21">
        <v>1.0656634999999999</v>
      </c>
      <c r="I8" s="21">
        <v>1.6814441200000001</v>
      </c>
      <c r="J8" s="22">
        <f t="shared" ref="J8:J26" si="1">IFERROR(G8/E8,0)</f>
        <v>0.33423358720771401</v>
      </c>
      <c r="K8" s="22">
        <f t="shared" ref="K8:K26" si="2">IFERROR(SUM(G8,H8)/E8,0)</f>
        <v>0.38801818254388432</v>
      </c>
      <c r="L8" s="23">
        <f t="shared" ref="L8:L26" si="3">IFERROR(SUM(G8,H8,I8)/E8,0)</f>
        <v>0.47288154848874681</v>
      </c>
      <c r="M8" s="4"/>
    </row>
    <row r="9" spans="1:13" ht="38.25" x14ac:dyDescent="0.25">
      <c r="A9" s="17"/>
      <c r="B9" s="19">
        <v>3000169</v>
      </c>
      <c r="C9" s="19" t="s">
        <v>1114</v>
      </c>
      <c r="D9" s="20">
        <v>7.7222670000000013</v>
      </c>
      <c r="E9" s="21">
        <v>6.9780500000000023</v>
      </c>
      <c r="F9" s="21">
        <f t="shared" si="0"/>
        <v>3.8756048393724161</v>
      </c>
      <c r="G9" s="21">
        <v>2.6206328393724165</v>
      </c>
      <c r="H9" s="21">
        <v>0.69093494000000011</v>
      </c>
      <c r="I9" s="21">
        <v>0.56403705999999976</v>
      </c>
      <c r="J9" s="22">
        <f t="shared" si="1"/>
        <v>0.37555374916666057</v>
      </c>
      <c r="K9" s="22">
        <f t="shared" si="2"/>
        <v>0.47456922483679759</v>
      </c>
      <c r="L9" s="23">
        <f t="shared" si="3"/>
        <v>0.55539940805417198</v>
      </c>
      <c r="M9" s="4"/>
    </row>
    <row r="10" spans="1:13" ht="25.5" x14ac:dyDescent="0.25">
      <c r="A10" s="17"/>
      <c r="B10" s="19">
        <v>3000181</v>
      </c>
      <c r="C10" s="19" t="s">
        <v>1115</v>
      </c>
      <c r="D10" s="20">
        <v>5.9574439999999997</v>
      </c>
      <c r="E10" s="21">
        <v>5.9574439999999997</v>
      </c>
      <c r="F10" s="21">
        <f t="shared" si="0"/>
        <v>3.6589150948983873</v>
      </c>
      <c r="G10" s="21">
        <v>2.4983740848983871</v>
      </c>
      <c r="H10" s="21">
        <v>1.0290603200000001</v>
      </c>
      <c r="I10" s="21">
        <v>0.13148069000000001</v>
      </c>
      <c r="J10" s="22">
        <f t="shared" si="1"/>
        <v>0.41937013338243501</v>
      </c>
      <c r="K10" s="22">
        <f t="shared" si="2"/>
        <v>0.59210533995760384</v>
      </c>
      <c r="L10" s="23">
        <f t="shared" si="3"/>
        <v>0.61417532332631031</v>
      </c>
      <c r="M10" s="4"/>
    </row>
    <row r="11" spans="1:13" ht="25.5" x14ac:dyDescent="0.25">
      <c r="A11" s="17"/>
      <c r="B11" s="19">
        <v>3000433</v>
      </c>
      <c r="C11" s="19" t="s">
        <v>1116</v>
      </c>
      <c r="D11" s="20">
        <v>35.435667999999978</v>
      </c>
      <c r="E11" s="21">
        <v>45.358672000000006</v>
      </c>
      <c r="F11" s="21">
        <f t="shared" si="0"/>
        <v>17.77665459356264</v>
      </c>
      <c r="G11" s="21">
        <v>13.11982785356264</v>
      </c>
      <c r="H11" s="21">
        <v>2.4988149499999999</v>
      </c>
      <c r="I11" s="21">
        <v>2.1580117899999998</v>
      </c>
      <c r="J11" s="22">
        <f t="shared" si="1"/>
        <v>0.28924629569319488</v>
      </c>
      <c r="K11" s="22">
        <f t="shared" si="2"/>
        <v>0.34433642156813227</v>
      </c>
      <c r="L11" s="23">
        <f t="shared" si="3"/>
        <v>0.39191303029247943</v>
      </c>
      <c r="M11" s="4"/>
    </row>
    <row r="12" spans="1:13" ht="38.25" x14ac:dyDescent="0.25">
      <c r="A12" s="17"/>
      <c r="B12" s="19">
        <v>3000435</v>
      </c>
      <c r="C12" s="19" t="s">
        <v>1117</v>
      </c>
      <c r="D12" s="20">
        <v>26.049776000000005</v>
      </c>
      <c r="E12" s="21">
        <v>31.777567000000015</v>
      </c>
      <c r="F12" s="21">
        <f t="shared" si="0"/>
        <v>16.445730759264642</v>
      </c>
      <c r="G12" s="21">
        <v>12.367853129264642</v>
      </c>
      <c r="H12" s="21">
        <v>1.8539791800000003</v>
      </c>
      <c r="I12" s="21">
        <v>2.2238984500000005</v>
      </c>
      <c r="J12" s="22">
        <f t="shared" si="1"/>
        <v>0.38920075691334821</v>
      </c>
      <c r="K12" s="22">
        <f t="shared" si="2"/>
        <v>0.44754314605849577</v>
      </c>
      <c r="L12" s="23">
        <f t="shared" si="3"/>
        <v>0.51752642860495368</v>
      </c>
      <c r="M12" s="4"/>
    </row>
    <row r="13" spans="1:13" ht="51" x14ac:dyDescent="0.25">
      <c r="A13" s="17"/>
      <c r="B13" s="19">
        <v>3000450</v>
      </c>
      <c r="C13" s="19" t="s">
        <v>1118</v>
      </c>
      <c r="D13" s="20">
        <v>53.21700900000004</v>
      </c>
      <c r="E13" s="21">
        <v>63.650607000000022</v>
      </c>
      <c r="F13" s="21">
        <f t="shared" si="0"/>
        <v>40.489922649670795</v>
      </c>
      <c r="G13" s="21">
        <v>25.331269749670785</v>
      </c>
      <c r="H13" s="21">
        <v>6.2691655200000014</v>
      </c>
      <c r="I13" s="21">
        <v>8.8894873800000109</v>
      </c>
      <c r="J13" s="22">
        <f t="shared" si="1"/>
        <v>0.39797373416518678</v>
      </c>
      <c r="K13" s="22">
        <f t="shared" si="2"/>
        <v>0.4964671471188134</v>
      </c>
      <c r="L13" s="23">
        <f t="shared" si="3"/>
        <v>0.63612783220858804</v>
      </c>
      <c r="M13" s="4"/>
    </row>
    <row r="14" spans="1:13" ht="38.25" x14ac:dyDescent="0.25">
      <c r="A14" s="17"/>
      <c r="B14" s="19">
        <v>3000451</v>
      </c>
      <c r="C14" s="19" t="s">
        <v>1119</v>
      </c>
      <c r="D14" s="20">
        <v>5.572343</v>
      </c>
      <c r="E14" s="21">
        <v>5.5952719999999996</v>
      </c>
      <c r="F14" s="21">
        <f t="shared" si="0"/>
        <v>2.0451541043879109</v>
      </c>
      <c r="G14" s="21">
        <v>1.4669811743879109</v>
      </c>
      <c r="H14" s="21">
        <v>0.26819334</v>
      </c>
      <c r="I14" s="21">
        <v>0.30997959000000003</v>
      </c>
      <c r="J14" s="22">
        <f t="shared" si="1"/>
        <v>0.26218228075201905</v>
      </c>
      <c r="K14" s="22">
        <f t="shared" si="2"/>
        <v>0.3101144170270741</v>
      </c>
      <c r="L14" s="23">
        <f t="shared" si="3"/>
        <v>0.36551468889946925</v>
      </c>
      <c r="M14" s="4"/>
    </row>
    <row r="15" spans="1:13" ht="38.25" x14ac:dyDescent="0.25">
      <c r="A15" s="17"/>
      <c r="B15" s="19">
        <v>3000516</v>
      </c>
      <c r="C15" s="19" t="s">
        <v>1120</v>
      </c>
      <c r="D15" s="20">
        <v>98.049485000000004</v>
      </c>
      <c r="E15" s="21">
        <v>269.45923799999997</v>
      </c>
      <c r="F15" s="21">
        <f t="shared" si="0"/>
        <v>172.94126304483845</v>
      </c>
      <c r="G15" s="21">
        <v>108.98112473483849</v>
      </c>
      <c r="H15" s="21">
        <v>50.891385009999972</v>
      </c>
      <c r="I15" s="21">
        <v>13.06875330000001</v>
      </c>
      <c r="J15" s="22">
        <f t="shared" si="1"/>
        <v>0.40444382439335219</v>
      </c>
      <c r="K15" s="22">
        <f t="shared" si="2"/>
        <v>0.59330869830797361</v>
      </c>
      <c r="L15" s="23">
        <f t="shared" si="3"/>
        <v>0.64180862503900671</v>
      </c>
      <c r="M15" s="4"/>
    </row>
    <row r="16" spans="1:13" ht="38.25" x14ac:dyDescent="0.25">
      <c r="A16" s="17"/>
      <c r="B16" s="19">
        <v>3000558</v>
      </c>
      <c r="C16" s="19" t="s">
        <v>1121</v>
      </c>
      <c r="D16" s="20">
        <v>10.024202999999998</v>
      </c>
      <c r="E16" s="21">
        <v>10.135489999999997</v>
      </c>
      <c r="F16" s="21">
        <f t="shared" si="0"/>
        <v>6.8914466265952949</v>
      </c>
      <c r="G16" s="21">
        <v>4.733279806595295</v>
      </c>
      <c r="H16" s="21">
        <v>1.4331151900000001</v>
      </c>
      <c r="I16" s="21">
        <v>0.72505162999999972</v>
      </c>
      <c r="J16" s="22">
        <f t="shared" si="1"/>
        <v>0.46700058967008956</v>
      </c>
      <c r="K16" s="22">
        <f t="shared" si="2"/>
        <v>0.60839633768029933</v>
      </c>
      <c r="L16" s="23">
        <f t="shared" si="3"/>
        <v>0.67993226046252297</v>
      </c>
      <c r="M16" s="4"/>
    </row>
    <row r="17" spans="1:13" ht="38.25" x14ac:dyDescent="0.25">
      <c r="A17" s="17"/>
      <c r="B17" s="19">
        <v>3000559</v>
      </c>
      <c r="C17" s="19" t="s">
        <v>1122</v>
      </c>
      <c r="D17" s="20">
        <v>1.5958399999999999</v>
      </c>
      <c r="E17" s="21">
        <v>1.4865649999999999</v>
      </c>
      <c r="F17" s="21">
        <f t="shared" si="0"/>
        <v>1.0399224418804591</v>
      </c>
      <c r="G17" s="21">
        <v>0.51033976188045926</v>
      </c>
      <c r="H17" s="21">
        <v>0.14419476999999997</v>
      </c>
      <c r="I17" s="21">
        <v>0.38538790999999994</v>
      </c>
      <c r="J17" s="22">
        <f t="shared" si="1"/>
        <v>0.34330134362134135</v>
      </c>
      <c r="K17" s="22">
        <f t="shared" si="2"/>
        <v>0.44029997469364557</v>
      </c>
      <c r="L17" s="23">
        <f t="shared" si="3"/>
        <v>0.69954723936084817</v>
      </c>
      <c r="M17" s="4"/>
    </row>
    <row r="18" spans="1:13" ht="38.25" x14ac:dyDescent="0.25">
      <c r="A18" s="17"/>
      <c r="B18" s="19">
        <v>3000560</v>
      </c>
      <c r="C18" s="19" t="s">
        <v>1123</v>
      </c>
      <c r="D18" s="20">
        <v>2.805831</v>
      </c>
      <c r="E18" s="21">
        <v>3.8767960000000001</v>
      </c>
      <c r="F18" s="21">
        <f t="shared" si="0"/>
        <v>1.523842624114071</v>
      </c>
      <c r="G18" s="21">
        <v>1.012635054114071</v>
      </c>
      <c r="H18" s="21">
        <v>0.19874527</v>
      </c>
      <c r="I18" s="21">
        <v>0.31246230000000003</v>
      </c>
      <c r="J18" s="22">
        <f t="shared" si="1"/>
        <v>0.26120411136259708</v>
      </c>
      <c r="K18" s="22">
        <f t="shared" si="2"/>
        <v>0.31246945263925957</v>
      </c>
      <c r="L18" s="23">
        <f t="shared" si="3"/>
        <v>0.39306752898890501</v>
      </c>
      <c r="M18" s="4"/>
    </row>
    <row r="19" spans="1:13" ht="25.5" x14ac:dyDescent="0.25">
      <c r="A19" s="17"/>
      <c r="B19" s="19">
        <v>3000561</v>
      </c>
      <c r="C19" s="19" t="s">
        <v>1124</v>
      </c>
      <c r="D19" s="20">
        <v>11.556156999999999</v>
      </c>
      <c r="E19" s="21">
        <v>12.403985999999991</v>
      </c>
      <c r="F19" s="21">
        <f t="shared" si="0"/>
        <v>7.5313874202929707</v>
      </c>
      <c r="G19" s="21">
        <v>3.20336132029297</v>
      </c>
      <c r="H19" s="21">
        <v>0.37630692000000004</v>
      </c>
      <c r="I19" s="21">
        <v>3.95171918</v>
      </c>
      <c r="J19" s="22">
        <f t="shared" si="1"/>
        <v>0.25825257463955315</v>
      </c>
      <c r="K19" s="22">
        <f t="shared" si="2"/>
        <v>0.28859015483353279</v>
      </c>
      <c r="L19" s="23">
        <f t="shared" si="3"/>
        <v>0.60717477593839397</v>
      </c>
      <c r="M19" s="4"/>
    </row>
    <row r="20" spans="1:13" ht="38.25" x14ac:dyDescent="0.25">
      <c r="A20" s="17"/>
      <c r="B20" s="19">
        <v>3000562</v>
      </c>
      <c r="C20" s="19" t="s">
        <v>1125</v>
      </c>
      <c r="D20" s="20">
        <v>10.131375999999999</v>
      </c>
      <c r="E20" s="21">
        <v>7.0630839999999999</v>
      </c>
      <c r="F20" s="21">
        <f t="shared" si="0"/>
        <v>2.6954309163910644</v>
      </c>
      <c r="G20" s="21">
        <v>2.0772606063910644</v>
      </c>
      <c r="H20" s="21">
        <v>0.31449680000000002</v>
      </c>
      <c r="I20" s="21">
        <v>0.30367351000000004</v>
      </c>
      <c r="J20" s="22">
        <f t="shared" si="1"/>
        <v>0.29410107629911586</v>
      </c>
      <c r="K20" s="22">
        <f t="shared" si="2"/>
        <v>0.33862791471700809</v>
      </c>
      <c r="L20" s="23">
        <f t="shared" si="3"/>
        <v>0.38162237860841869</v>
      </c>
      <c r="M20" s="4"/>
    </row>
    <row r="21" spans="1:13" ht="25.5" x14ac:dyDescent="0.25">
      <c r="A21" s="17"/>
      <c r="B21" s="19">
        <v>3000563</v>
      </c>
      <c r="C21" s="19" t="s">
        <v>1126</v>
      </c>
      <c r="D21" s="20">
        <v>7.1581779999999977</v>
      </c>
      <c r="E21" s="21">
        <v>7.5892279999999994</v>
      </c>
      <c r="F21" s="21">
        <f t="shared" si="0"/>
        <v>2.8107298601181165</v>
      </c>
      <c r="G21" s="21">
        <v>1.9379342301181168</v>
      </c>
      <c r="H21" s="21">
        <v>0.43405384999999996</v>
      </c>
      <c r="I21" s="21">
        <v>0.43874178000000008</v>
      </c>
      <c r="J21" s="22">
        <f t="shared" si="1"/>
        <v>0.25535327573741584</v>
      </c>
      <c r="K21" s="22">
        <f t="shared" si="2"/>
        <v>0.31254668855885165</v>
      </c>
      <c r="L21" s="23">
        <f t="shared" si="3"/>
        <v>0.37035780979542543</v>
      </c>
      <c r="M21" s="4"/>
    </row>
    <row r="22" spans="1:13" ht="38.25" x14ac:dyDescent="0.25">
      <c r="A22" s="17"/>
      <c r="B22" s="19">
        <v>3000564</v>
      </c>
      <c r="C22" s="19" t="s">
        <v>1127</v>
      </c>
      <c r="D22" s="20">
        <v>21.347149999999981</v>
      </c>
      <c r="E22" s="21">
        <v>189.28001200000008</v>
      </c>
      <c r="F22" s="21">
        <f t="shared" si="0"/>
        <v>34.154065363527621</v>
      </c>
      <c r="G22" s="21">
        <v>21.762487433527617</v>
      </c>
      <c r="H22" s="21">
        <v>1.4493215799999997</v>
      </c>
      <c r="I22" s="21">
        <v>10.942256350000001</v>
      </c>
      <c r="J22" s="22">
        <f t="shared" si="1"/>
        <v>0.11497509538158529</v>
      </c>
      <c r="K22" s="22">
        <f t="shared" si="2"/>
        <v>0.12263211930442823</v>
      </c>
      <c r="L22" s="23">
        <f t="shared" si="3"/>
        <v>0.18044200759839135</v>
      </c>
      <c r="M22" s="4"/>
    </row>
    <row r="23" spans="1:13" ht="25.5" x14ac:dyDescent="0.25">
      <c r="A23" s="17"/>
      <c r="B23" s="19">
        <v>3000565</v>
      </c>
      <c r="C23" s="19" t="s">
        <v>1128</v>
      </c>
      <c r="D23" s="20">
        <v>147.52966199999986</v>
      </c>
      <c r="E23" s="21">
        <v>92.999530000000007</v>
      </c>
      <c r="F23" s="21">
        <f t="shared" si="0"/>
        <v>20.276652345923424</v>
      </c>
      <c r="G23" s="21">
        <v>12.906234135923425</v>
      </c>
      <c r="H23" s="21">
        <v>3.1464116700000013</v>
      </c>
      <c r="I23" s="21">
        <v>4.2240065399999986</v>
      </c>
      <c r="J23" s="22">
        <f t="shared" si="1"/>
        <v>0.13877741248717521</v>
      </c>
      <c r="K23" s="22">
        <f t="shared" si="2"/>
        <v>0.17260996701728948</v>
      </c>
      <c r="L23" s="23">
        <f t="shared" si="3"/>
        <v>0.21802962171877022</v>
      </c>
      <c r="M23" s="4"/>
    </row>
    <row r="24" spans="1:13" ht="38.25" x14ac:dyDescent="0.25">
      <c r="A24" s="17"/>
      <c r="B24" s="19">
        <v>3000610</v>
      </c>
      <c r="C24" s="19" t="s">
        <v>1129</v>
      </c>
      <c r="D24" s="20">
        <v>117.046964</v>
      </c>
      <c r="E24" s="21">
        <v>397.62895800000007</v>
      </c>
      <c r="F24" s="21">
        <f t="shared" si="0"/>
        <v>135.69772713093056</v>
      </c>
      <c r="G24" s="21">
        <v>47.654649400930566</v>
      </c>
      <c r="H24" s="21">
        <v>54.658647200000004</v>
      </c>
      <c r="I24" s="21">
        <v>33.384430529999996</v>
      </c>
      <c r="J24" s="22">
        <f t="shared" si="1"/>
        <v>0.11984702935275292</v>
      </c>
      <c r="K24" s="22">
        <f t="shared" si="2"/>
        <v>0.25730846444269923</v>
      </c>
      <c r="L24" s="23">
        <f t="shared" si="3"/>
        <v>0.34126721507775731</v>
      </c>
      <c r="M24" s="4"/>
    </row>
    <row r="25" spans="1:13" ht="38.25" x14ac:dyDescent="0.25">
      <c r="A25" s="17"/>
      <c r="B25" s="19">
        <v>3000628</v>
      </c>
      <c r="C25" s="19" t="s">
        <v>1130</v>
      </c>
      <c r="D25" s="20">
        <v>16.566932999999995</v>
      </c>
      <c r="E25" s="21">
        <v>27.21152699999999</v>
      </c>
      <c r="F25" s="21">
        <f t="shared" si="0"/>
        <v>10.387986689375502</v>
      </c>
      <c r="G25" s="21">
        <v>7.4293871593755023</v>
      </c>
      <c r="H25" s="21">
        <v>1.4377843900000002</v>
      </c>
      <c r="I25" s="21">
        <v>1.5208151399999992</v>
      </c>
      <c r="J25" s="22">
        <f t="shared" si="1"/>
        <v>0.27302353004208491</v>
      </c>
      <c r="K25" s="22">
        <f t="shared" si="2"/>
        <v>0.32586085850218938</v>
      </c>
      <c r="L25" s="23">
        <f t="shared" si="3"/>
        <v>0.38174949496128996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432.32483300000024</v>
      </c>
      <c r="E26" s="45">
        <f t="shared" ref="E26:I26" ca="1" si="4">OFFSET(E26,-MATCH("PROYECTOS",$A$8:$A$50,0)-1,0)-(OFFSET(E26,-MATCH("PROYECTOS",$A$8:$A$50,0),0))</f>
        <v>1183.0551459999976</v>
      </c>
      <c r="F26" s="45">
        <f t="shared" ca="1" si="4"/>
        <v>629.32307226480589</v>
      </c>
      <c r="G26" s="45">
        <f t="shared" ca="1" si="4"/>
        <v>449.2286764848057</v>
      </c>
      <c r="H26" s="45">
        <f t="shared" ca="1" si="4"/>
        <v>55.252580610000081</v>
      </c>
      <c r="I26" s="45">
        <f t="shared" ca="1" si="4"/>
        <v>124.84181517000002</v>
      </c>
      <c r="J26" s="46">
        <f t="shared" ca="1" si="1"/>
        <v>0.37971913482113079</v>
      </c>
      <c r="K26" s="46">
        <f t="shared" ca="1" si="2"/>
        <v>0.42642243584375294</v>
      </c>
      <c r="L26" s="47">
        <f t="shared" ca="1" si="3"/>
        <v>0.53194736897311723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1170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ht="38.25" x14ac:dyDescent="0.25">
      <c r="A32" s="17"/>
      <c r="B32" s="19">
        <v>3000166</v>
      </c>
      <c r="C32" s="19" t="s">
        <v>1113</v>
      </c>
      <c r="D32" s="23">
        <v>0.47288154848874681</v>
      </c>
    </row>
    <row r="33" spans="1:4" ht="38.25" x14ac:dyDescent="0.25">
      <c r="A33" s="17"/>
      <c r="B33" s="19">
        <v>3000169</v>
      </c>
      <c r="C33" s="19" t="s">
        <v>1114</v>
      </c>
      <c r="D33" s="23">
        <v>0.55539940805417198</v>
      </c>
    </row>
    <row r="34" spans="1:4" ht="25.5" x14ac:dyDescent="0.25">
      <c r="A34" s="17"/>
      <c r="B34" s="19">
        <v>3000433</v>
      </c>
      <c r="C34" s="19" t="s">
        <v>1116</v>
      </c>
      <c r="D34" s="23">
        <v>0.39191303029247943</v>
      </c>
    </row>
    <row r="35" spans="1:4" ht="38.25" x14ac:dyDescent="0.25">
      <c r="A35" s="17"/>
      <c r="B35" s="19">
        <v>3000435</v>
      </c>
      <c r="C35" s="19" t="s">
        <v>1117</v>
      </c>
      <c r="D35" s="23">
        <v>0.51752642860495368</v>
      </c>
    </row>
    <row r="36" spans="1:4" ht="38.25" x14ac:dyDescent="0.25">
      <c r="A36" s="17"/>
      <c r="B36" s="19">
        <v>3000451</v>
      </c>
      <c r="C36" s="19" t="s">
        <v>1119</v>
      </c>
      <c r="D36" s="23">
        <v>0.36551468889946925</v>
      </c>
    </row>
    <row r="37" spans="1:4" ht="38.25" x14ac:dyDescent="0.25">
      <c r="A37" s="17"/>
      <c r="B37" s="19">
        <v>3000560</v>
      </c>
      <c r="C37" s="19" t="s">
        <v>1123</v>
      </c>
      <c r="D37" s="23">
        <v>0.39306752898890501</v>
      </c>
    </row>
    <row r="38" spans="1:4" ht="38.25" x14ac:dyDescent="0.25">
      <c r="A38" s="17"/>
      <c r="B38" s="19">
        <v>3000562</v>
      </c>
      <c r="C38" s="19" t="s">
        <v>1125</v>
      </c>
      <c r="D38" s="23">
        <v>0.38162237860841869</v>
      </c>
    </row>
    <row r="39" spans="1:4" ht="25.5" x14ac:dyDescent="0.25">
      <c r="A39" s="17"/>
      <c r="B39" s="19">
        <v>3000563</v>
      </c>
      <c r="C39" s="19" t="s">
        <v>1126</v>
      </c>
      <c r="D39" s="23">
        <v>0.37035780979542543</v>
      </c>
    </row>
    <row r="40" spans="1:4" ht="38.25" x14ac:dyDescent="0.25">
      <c r="A40" s="17"/>
      <c r="B40" s="19">
        <v>3000564</v>
      </c>
      <c r="C40" s="19" t="s">
        <v>1127</v>
      </c>
      <c r="D40" s="23">
        <v>0.18044200759839135</v>
      </c>
    </row>
    <row r="41" spans="1:4" ht="25.5" x14ac:dyDescent="0.25">
      <c r="A41" s="17"/>
      <c r="B41" s="19">
        <v>3000565</v>
      </c>
      <c r="C41" s="19" t="s">
        <v>1128</v>
      </c>
      <c r="D41" s="23">
        <v>0.21802962171877022</v>
      </c>
    </row>
    <row r="42" spans="1:4" ht="38.25" x14ac:dyDescent="0.25">
      <c r="A42" s="17"/>
      <c r="B42" s="19">
        <v>3000610</v>
      </c>
      <c r="C42" s="19" t="s">
        <v>1129</v>
      </c>
      <c r="D42" s="23">
        <v>0.34126721507775731</v>
      </c>
    </row>
    <row r="43" spans="1:4" ht="39" thickBot="1" x14ac:dyDescent="0.3">
      <c r="A43" s="24"/>
      <c r="B43" s="26">
        <v>3000628</v>
      </c>
      <c r="C43" s="26" t="s">
        <v>1130</v>
      </c>
      <c r="D43" s="30">
        <v>0.38174949496128996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topLeftCell="A7"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1112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1028.4349520000001</v>
      </c>
      <c r="I6" s="14">
        <v>2381.3207169999978</v>
      </c>
      <c r="J6" s="14">
        <v>1118.9349686106016</v>
      </c>
      <c r="K6" s="14">
        <v>725.46466118060152</v>
      </c>
      <c r="L6" s="14">
        <v>183.41285501000007</v>
      </c>
      <c r="M6" s="14">
        <v>210.05745242000003</v>
      </c>
      <c r="N6" s="15">
        <v>0.3046480282985764</v>
      </c>
      <c r="O6" s="15">
        <v>0.38166951209142924</v>
      </c>
      <c r="P6" s="16">
        <v>0.46987999584543261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SUM(H8:OFFSET(H6,MATCH("PROYECTOS",$A$8:$A$44,0),0))</f>
        <v>596.11011899999994</v>
      </c>
      <c r="I7" s="37">
        <f ca="1">SUM(I8:OFFSET(I6,MATCH("PROYECTOS",$A$8:$A$44,0),0))</f>
        <v>1198.2655709999997</v>
      </c>
      <c r="J7" s="37">
        <f ca="1">SUM(J8:OFFSET(J6,MATCH("PROYECTOS",$A$8:$A$44,0),0))</f>
        <v>489.61189634579586</v>
      </c>
      <c r="K7" s="37">
        <f ca="1">SUM(K8:OFFSET(K6,MATCH("PROYECTOS",$A$8:$A$44,0),0))</f>
        <v>276.23598469579582</v>
      </c>
      <c r="L7" s="37">
        <f ca="1">SUM(L8:OFFSET(L6,MATCH("PROYECTOS",$A$8:$A$44,0),0))</f>
        <v>128.16027440000002</v>
      </c>
      <c r="M7" s="37">
        <f ca="1">SUM(M8:OFFSET(M6,MATCH("PROYECTOS",$A$8:$A$44,0),0))</f>
        <v>85.215637250000015</v>
      </c>
      <c r="N7" s="39">
        <f ca="1">IFERROR(K7/I7,0)</f>
        <v>0.23052985196367282</v>
      </c>
      <c r="O7" s="39">
        <f ca="1">IFERROR(SUM(K7,L7)/I7,0)</f>
        <v>0.33748466857669229</v>
      </c>
      <c r="P7" s="40">
        <f ca="1">IFERROR(SUM(K7,L7,M7)/I7,0)</f>
        <v>0.40860048740046451</v>
      </c>
      <c r="Q7" s="64"/>
      <c r="R7" s="38"/>
      <c r="S7" s="40"/>
    </row>
    <row r="8" spans="1:19" ht="25.5" x14ac:dyDescent="0.25">
      <c r="A8" s="17"/>
      <c r="B8" s="19">
        <v>5001576</v>
      </c>
      <c r="C8" s="19" t="s">
        <v>1131</v>
      </c>
      <c r="D8" s="68">
        <v>3000565</v>
      </c>
      <c r="E8" s="19" t="s">
        <v>1128</v>
      </c>
      <c r="F8" s="69">
        <v>44</v>
      </c>
      <c r="G8" s="19" t="s">
        <v>1159</v>
      </c>
      <c r="H8" s="20">
        <v>7.6420129999999986</v>
      </c>
      <c r="I8" s="21">
        <v>7.5339670000000005</v>
      </c>
      <c r="J8" s="21">
        <f t="shared" ref="J8:J43" si="0">SUM(K8,L8,M8)</f>
        <v>4.804497473496621</v>
      </c>
      <c r="K8" s="21">
        <v>3.4431276534966209</v>
      </c>
      <c r="L8" s="21">
        <v>0.62483036999999997</v>
      </c>
      <c r="M8" s="21">
        <v>0.73653945000000032</v>
      </c>
      <c r="N8" s="22">
        <f t="shared" ref="N8:N44" si="1">IFERROR(K8/I8,0)</f>
        <v>0.45701390163994887</v>
      </c>
      <c r="O8" s="22">
        <f t="shared" ref="O8:O44" si="2">IFERROR(SUM(K8,L8)/I8,0)</f>
        <v>0.53994901006290852</v>
      </c>
      <c r="P8" s="23">
        <f t="shared" ref="P8:P44" si="3">IFERROR(SUM(K8,L8,M8)/I8,0)</f>
        <v>0.63771151021720973</v>
      </c>
      <c r="Q8" s="70">
        <v>234.85</v>
      </c>
      <c r="R8" s="21">
        <v>125.75</v>
      </c>
      <c r="S8" s="23">
        <f>IFERROR(R8/Q8,0)</f>
        <v>0.53544815839897808</v>
      </c>
    </row>
    <row r="9" spans="1:19" ht="51" x14ac:dyDescent="0.25">
      <c r="A9" s="17"/>
      <c r="B9" s="19">
        <v>5001596</v>
      </c>
      <c r="C9" s="19" t="s">
        <v>1132</v>
      </c>
      <c r="D9" s="68">
        <v>3000565</v>
      </c>
      <c r="E9" s="19" t="s">
        <v>1128</v>
      </c>
      <c r="F9" s="69">
        <v>46</v>
      </c>
      <c r="G9" s="19" t="s">
        <v>736</v>
      </c>
      <c r="H9" s="20">
        <v>0.75</v>
      </c>
      <c r="I9" s="21">
        <v>5.8703999999999999E-2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43" si="4">IFERROR(R9/Q9,0)</f>
        <v>0</v>
      </c>
    </row>
    <row r="10" spans="1:19" ht="38.25" x14ac:dyDescent="0.25">
      <c r="A10" s="17"/>
      <c r="B10" s="19">
        <v>5001604</v>
      </c>
      <c r="C10" s="19" t="s">
        <v>1133</v>
      </c>
      <c r="D10" s="68">
        <v>3000435</v>
      </c>
      <c r="E10" s="19" t="s">
        <v>1117</v>
      </c>
      <c r="F10" s="69">
        <v>589</v>
      </c>
      <c r="G10" s="19" t="s">
        <v>1160</v>
      </c>
      <c r="H10" s="20">
        <v>24.268817999999996</v>
      </c>
      <c r="I10" s="21">
        <v>29.093079000000003</v>
      </c>
      <c r="J10" s="21">
        <f t="shared" si="0"/>
        <v>15.202793218925253</v>
      </c>
      <c r="K10" s="21">
        <v>11.525000218925253</v>
      </c>
      <c r="L10" s="21">
        <v>1.6560126800000001</v>
      </c>
      <c r="M10" s="21">
        <v>2.0217803199999995</v>
      </c>
      <c r="N10" s="22">
        <f t="shared" si="1"/>
        <v>0.39614233402127191</v>
      </c>
      <c r="O10" s="22">
        <f t="shared" si="2"/>
        <v>0.45306352410912754</v>
      </c>
      <c r="P10" s="23">
        <f t="shared" si="3"/>
        <v>0.52255703904441508</v>
      </c>
      <c r="Q10" s="70">
        <v>68561.122000000003</v>
      </c>
      <c r="R10" s="21">
        <v>27.385000000000002</v>
      </c>
      <c r="S10" s="23">
        <f t="shared" si="4"/>
        <v>3.9942461851776582E-4</v>
      </c>
    </row>
    <row r="11" spans="1:19" ht="51" x14ac:dyDescent="0.25">
      <c r="A11" s="17"/>
      <c r="B11" s="19">
        <v>5001609</v>
      </c>
      <c r="C11" s="19" t="s">
        <v>1134</v>
      </c>
      <c r="D11" s="68">
        <v>3000516</v>
      </c>
      <c r="E11" s="19" t="s">
        <v>1120</v>
      </c>
      <c r="F11" s="69">
        <v>505</v>
      </c>
      <c r="G11" s="19" t="s">
        <v>1161</v>
      </c>
      <c r="H11" s="20">
        <v>65.286340000000038</v>
      </c>
      <c r="I11" s="21">
        <v>75.74276300000011</v>
      </c>
      <c r="J11" s="21">
        <f t="shared" si="0"/>
        <v>33.375196666068398</v>
      </c>
      <c r="K11" s="21">
        <v>24.185468946068401</v>
      </c>
      <c r="L11" s="21">
        <v>3.5467782300000001</v>
      </c>
      <c r="M11" s="21">
        <v>5.6429494899999977</v>
      </c>
      <c r="N11" s="22">
        <f t="shared" si="1"/>
        <v>0.31931062438359115</v>
      </c>
      <c r="O11" s="22">
        <f t="shared" si="2"/>
        <v>0.3661372529553531</v>
      </c>
      <c r="P11" s="23">
        <f t="shared" si="3"/>
        <v>0.44063875338252911</v>
      </c>
      <c r="Q11" s="70">
        <v>55800.146000000001</v>
      </c>
      <c r="R11" s="21">
        <v>8664.39</v>
      </c>
      <c r="S11" s="23">
        <f t="shared" si="4"/>
        <v>0.15527540017547622</v>
      </c>
    </row>
    <row r="12" spans="1:19" ht="25.5" x14ac:dyDescent="0.25">
      <c r="A12" s="17"/>
      <c r="B12" s="19">
        <v>5003299</v>
      </c>
      <c r="C12" s="19" t="s">
        <v>1135</v>
      </c>
      <c r="D12" s="68">
        <v>3000565</v>
      </c>
      <c r="E12" s="19" t="s">
        <v>1128</v>
      </c>
      <c r="F12" s="69">
        <v>46</v>
      </c>
      <c r="G12" s="19" t="s">
        <v>736</v>
      </c>
      <c r="H12" s="20">
        <v>4.223401999999993</v>
      </c>
      <c r="I12" s="21">
        <v>5.0007419999999962</v>
      </c>
      <c r="J12" s="21">
        <f t="shared" si="0"/>
        <v>1.7623856605402413</v>
      </c>
      <c r="K12" s="21">
        <v>1.2972946405402415</v>
      </c>
      <c r="L12" s="21">
        <v>0.17025140000000005</v>
      </c>
      <c r="M12" s="21">
        <v>0.29483961999999997</v>
      </c>
      <c r="N12" s="22">
        <f t="shared" si="1"/>
        <v>0.25942043011621924</v>
      </c>
      <c r="O12" s="22">
        <f t="shared" si="2"/>
        <v>0.29346565780443035</v>
      </c>
      <c r="P12" s="23">
        <f t="shared" si="3"/>
        <v>0.35242483226294069</v>
      </c>
      <c r="Q12" s="70">
        <v>204.5</v>
      </c>
      <c r="R12" s="21">
        <v>102.5</v>
      </c>
      <c r="S12" s="23">
        <f t="shared" si="4"/>
        <v>0.5012224938875306</v>
      </c>
    </row>
    <row r="13" spans="1:19" ht="38.25" x14ac:dyDescent="0.25">
      <c r="A13" s="17"/>
      <c r="B13" s="19">
        <v>5003315</v>
      </c>
      <c r="C13" s="19" t="s">
        <v>1136</v>
      </c>
      <c r="D13" s="68">
        <v>3000610</v>
      </c>
      <c r="E13" s="19" t="s">
        <v>1129</v>
      </c>
      <c r="F13" s="69">
        <v>407</v>
      </c>
      <c r="G13" s="19" t="s">
        <v>1162</v>
      </c>
      <c r="H13" s="20">
        <v>1.8718330000000003</v>
      </c>
      <c r="I13" s="21">
        <v>1.8768519999999995</v>
      </c>
      <c r="J13" s="21">
        <f t="shared" si="0"/>
        <v>1.8009845074191411</v>
      </c>
      <c r="K13" s="21">
        <v>1.452692987419141</v>
      </c>
      <c r="L13" s="21">
        <v>0.20403836000000003</v>
      </c>
      <c r="M13" s="21">
        <v>0.14425316000000002</v>
      </c>
      <c r="N13" s="22">
        <f t="shared" si="1"/>
        <v>0.77400508266988621</v>
      </c>
      <c r="O13" s="22">
        <f t="shared" si="2"/>
        <v>0.88271816180452234</v>
      </c>
      <c r="P13" s="23">
        <f t="shared" si="3"/>
        <v>0.95957726417380884</v>
      </c>
      <c r="Q13" s="70">
        <v>4304.0620000000017</v>
      </c>
      <c r="R13" s="21">
        <v>4304.0620000000017</v>
      </c>
      <c r="S13" s="23">
        <f t="shared" si="4"/>
        <v>1</v>
      </c>
    </row>
    <row r="14" spans="1:19" ht="38.25" x14ac:dyDescent="0.25">
      <c r="A14" s="17"/>
      <c r="B14" s="19">
        <v>5003317</v>
      </c>
      <c r="C14" s="19" t="s">
        <v>1137</v>
      </c>
      <c r="D14" s="68">
        <v>3000610</v>
      </c>
      <c r="E14" s="19" t="s">
        <v>1129</v>
      </c>
      <c r="F14" s="69">
        <v>67</v>
      </c>
      <c r="G14" s="19" t="s">
        <v>1013</v>
      </c>
      <c r="H14" s="20">
        <v>0</v>
      </c>
      <c r="I14" s="21">
        <v>0.25519999999999998</v>
      </c>
      <c r="J14" s="21">
        <f t="shared" si="0"/>
        <v>0.17302097816616879</v>
      </c>
      <c r="K14" s="21">
        <v>0.16802097816616879</v>
      </c>
      <c r="L14" s="21">
        <v>0</v>
      </c>
      <c r="M14" s="21">
        <v>5.0000000000000001E-3</v>
      </c>
      <c r="N14" s="22">
        <f t="shared" si="1"/>
        <v>0.65838941287683694</v>
      </c>
      <c r="O14" s="22">
        <f t="shared" si="2"/>
        <v>0.65838941287683694</v>
      </c>
      <c r="P14" s="23">
        <f t="shared" si="3"/>
        <v>0.67798188936586523</v>
      </c>
      <c r="Q14" s="70">
        <v>24</v>
      </c>
      <c r="R14" s="21">
        <v>24</v>
      </c>
      <c r="S14" s="23">
        <f t="shared" si="4"/>
        <v>1</v>
      </c>
    </row>
    <row r="15" spans="1:19" ht="51" x14ac:dyDescent="0.25">
      <c r="A15" s="17"/>
      <c r="B15" s="19">
        <v>5003383</v>
      </c>
      <c r="C15" s="19" t="s">
        <v>1138</v>
      </c>
      <c r="D15" s="68">
        <v>3000516</v>
      </c>
      <c r="E15" s="19" t="s">
        <v>1120</v>
      </c>
      <c r="F15" s="69">
        <v>505</v>
      </c>
      <c r="G15" s="19" t="s">
        <v>1161</v>
      </c>
      <c r="H15" s="20">
        <v>15.528779</v>
      </c>
      <c r="I15" s="21">
        <v>130.72438899999997</v>
      </c>
      <c r="J15" s="21">
        <f t="shared" si="0"/>
        <v>114.89752990250497</v>
      </c>
      <c r="K15" s="21">
        <v>65.391863652504981</v>
      </c>
      <c r="L15" s="21">
        <v>44.444968870000004</v>
      </c>
      <c r="M15" s="21">
        <v>5.0606973800000006</v>
      </c>
      <c r="N15" s="22">
        <f t="shared" si="1"/>
        <v>0.50022695958062569</v>
      </c>
      <c r="O15" s="22">
        <f t="shared" si="2"/>
        <v>0.84021683606801945</v>
      </c>
      <c r="P15" s="23">
        <f t="shared" si="3"/>
        <v>0.87892956151055324</v>
      </c>
      <c r="Q15" s="70">
        <v>1278</v>
      </c>
      <c r="R15" s="21">
        <v>1278</v>
      </c>
      <c r="S15" s="23">
        <f t="shared" si="4"/>
        <v>1</v>
      </c>
    </row>
    <row r="16" spans="1:19" ht="38.25" x14ac:dyDescent="0.25">
      <c r="A16" s="17"/>
      <c r="B16" s="19">
        <v>5003384</v>
      </c>
      <c r="C16" s="19" t="s">
        <v>1139</v>
      </c>
      <c r="D16" s="68">
        <v>3000516</v>
      </c>
      <c r="E16" s="19" t="s">
        <v>1120</v>
      </c>
      <c r="F16" s="69">
        <v>505</v>
      </c>
      <c r="G16" s="19" t="s">
        <v>1161</v>
      </c>
      <c r="H16" s="20">
        <v>2.8122179999999997</v>
      </c>
      <c r="I16" s="21">
        <v>12.220266000000001</v>
      </c>
      <c r="J16" s="21">
        <f t="shared" si="0"/>
        <v>5.6289226166764603</v>
      </c>
      <c r="K16" s="21">
        <v>5.3104329866764601</v>
      </c>
      <c r="L16" s="21">
        <v>0.16893822999999997</v>
      </c>
      <c r="M16" s="21">
        <v>0.1495514</v>
      </c>
      <c r="N16" s="22">
        <f t="shared" si="1"/>
        <v>0.43455952486439003</v>
      </c>
      <c r="O16" s="22">
        <f t="shared" si="2"/>
        <v>0.44838395634566874</v>
      </c>
      <c r="P16" s="23">
        <f t="shared" si="3"/>
        <v>0.46062193872673968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5004259</v>
      </c>
      <c r="C17" s="19" t="s">
        <v>1140</v>
      </c>
      <c r="D17" s="68">
        <v>3000610</v>
      </c>
      <c r="E17" s="19" t="s">
        <v>1129</v>
      </c>
      <c r="F17" s="69">
        <v>59</v>
      </c>
      <c r="G17" s="19" t="s">
        <v>577</v>
      </c>
      <c r="H17" s="20">
        <v>4.4170699999999998</v>
      </c>
      <c r="I17" s="21">
        <v>4.4430560000000003</v>
      </c>
      <c r="J17" s="21">
        <f t="shared" si="0"/>
        <v>4.0966588212170505</v>
      </c>
      <c r="K17" s="21">
        <v>3.0532572912170508</v>
      </c>
      <c r="L17" s="21">
        <v>0.17966580000000004</v>
      </c>
      <c r="M17" s="21">
        <v>0.86373573000000003</v>
      </c>
      <c r="N17" s="22">
        <f t="shared" si="1"/>
        <v>0.68719757104503087</v>
      </c>
      <c r="O17" s="22">
        <f t="shared" si="2"/>
        <v>0.72763500870055442</v>
      </c>
      <c r="P17" s="23">
        <f t="shared" si="3"/>
        <v>0.92203627890736695</v>
      </c>
      <c r="Q17" s="70">
        <v>251.59700000000007</v>
      </c>
      <c r="R17" s="21">
        <v>250.59700000000007</v>
      </c>
      <c r="S17" s="23">
        <f t="shared" si="4"/>
        <v>0.99602538980989441</v>
      </c>
    </row>
    <row r="18" spans="1:19" ht="51" x14ac:dyDescent="0.25">
      <c r="A18" s="17"/>
      <c r="B18" s="19">
        <v>5004260</v>
      </c>
      <c r="C18" s="19" t="s">
        <v>1141</v>
      </c>
      <c r="D18" s="68">
        <v>3000610</v>
      </c>
      <c r="E18" s="19" t="s">
        <v>1129</v>
      </c>
      <c r="F18" s="69">
        <v>88</v>
      </c>
      <c r="G18" s="19" t="s">
        <v>755</v>
      </c>
      <c r="H18" s="20">
        <v>0.50000000000000011</v>
      </c>
      <c r="I18" s="21">
        <v>0.58499999999999996</v>
      </c>
      <c r="J18" s="21">
        <f t="shared" si="0"/>
        <v>0.24126667989473377</v>
      </c>
      <c r="K18" s="21">
        <v>4.1036199894733727E-2</v>
      </c>
      <c r="L18" s="21">
        <v>9.439560000000001E-2</v>
      </c>
      <c r="M18" s="21">
        <v>0.10583488000000002</v>
      </c>
      <c r="N18" s="22">
        <f t="shared" si="1"/>
        <v>7.0147350247408091E-2</v>
      </c>
      <c r="O18" s="22">
        <f t="shared" si="2"/>
        <v>0.23150735024740812</v>
      </c>
      <c r="P18" s="23">
        <f t="shared" si="3"/>
        <v>0.41242167503373295</v>
      </c>
      <c r="Q18" s="70">
        <v>430</v>
      </c>
      <c r="R18" s="21">
        <v>244</v>
      </c>
      <c r="S18" s="23">
        <f t="shared" si="4"/>
        <v>0.56744186046511624</v>
      </c>
    </row>
    <row r="19" spans="1:19" ht="38.25" x14ac:dyDescent="0.25">
      <c r="A19" s="17"/>
      <c r="B19" s="19">
        <v>5004261</v>
      </c>
      <c r="C19" s="19" t="s">
        <v>1142</v>
      </c>
      <c r="D19" s="68">
        <v>3000610</v>
      </c>
      <c r="E19" s="19" t="s">
        <v>1129</v>
      </c>
      <c r="F19" s="69">
        <v>248</v>
      </c>
      <c r="G19" s="19" t="s">
        <v>1163</v>
      </c>
      <c r="H19" s="20">
        <v>0.61665000000000003</v>
      </c>
      <c r="I19" s="21">
        <v>1.4432319999999998</v>
      </c>
      <c r="J19" s="21">
        <f t="shared" si="0"/>
        <v>0.77586456289272299</v>
      </c>
      <c r="K19" s="21">
        <v>0.68923243289272307</v>
      </c>
      <c r="L19" s="21">
        <v>2.1070999999999999E-2</v>
      </c>
      <c r="M19" s="21">
        <v>6.5561129999999995E-2</v>
      </c>
      <c r="N19" s="22">
        <f t="shared" si="1"/>
        <v>0.47756177308480074</v>
      </c>
      <c r="O19" s="22">
        <f t="shared" si="2"/>
        <v>0.49216164337592505</v>
      </c>
      <c r="P19" s="23">
        <f t="shared" si="3"/>
        <v>0.53758824838468322</v>
      </c>
      <c r="Q19" s="70">
        <v>6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5004262</v>
      </c>
      <c r="C20" s="19" t="s">
        <v>1143</v>
      </c>
      <c r="D20" s="68">
        <v>3000610</v>
      </c>
      <c r="E20" s="19" t="s">
        <v>1129</v>
      </c>
      <c r="F20" s="69">
        <v>67</v>
      </c>
      <c r="G20" s="19" t="s">
        <v>1013</v>
      </c>
      <c r="H20" s="20">
        <v>109.64141100000001</v>
      </c>
      <c r="I20" s="21">
        <v>242.09405899999993</v>
      </c>
      <c r="J20" s="21">
        <f t="shared" si="0"/>
        <v>128.59959478134078</v>
      </c>
      <c r="K20" s="21">
        <v>42.250409511340749</v>
      </c>
      <c r="L20" s="21">
        <v>54.15947644000002</v>
      </c>
      <c r="M20" s="21">
        <v>32.189708830000015</v>
      </c>
      <c r="N20" s="22">
        <f t="shared" si="1"/>
        <v>0.17452063749875316</v>
      </c>
      <c r="O20" s="22">
        <f t="shared" si="2"/>
        <v>0.3982331757729784</v>
      </c>
      <c r="P20" s="23">
        <f t="shared" si="3"/>
        <v>0.53119682206386076</v>
      </c>
      <c r="Q20" s="70">
        <v>471.96399999999966</v>
      </c>
      <c r="R20" s="21">
        <v>263.26</v>
      </c>
      <c r="S20" s="23">
        <f t="shared" si="4"/>
        <v>0.55779678111042408</v>
      </c>
    </row>
    <row r="21" spans="1:19" ht="38.25" x14ac:dyDescent="0.25">
      <c r="A21" s="17"/>
      <c r="B21" s="19">
        <v>5004263</v>
      </c>
      <c r="C21" s="19" t="s">
        <v>1144</v>
      </c>
      <c r="D21" s="68">
        <v>3000516</v>
      </c>
      <c r="E21" s="19" t="s">
        <v>1120</v>
      </c>
      <c r="F21" s="69">
        <v>505</v>
      </c>
      <c r="G21" s="19" t="s">
        <v>1161</v>
      </c>
      <c r="H21" s="20">
        <v>6.6477199999999996</v>
      </c>
      <c r="I21" s="21">
        <v>9.7300749999999976</v>
      </c>
      <c r="J21" s="21">
        <f t="shared" si="0"/>
        <v>8.8907967469062807</v>
      </c>
      <c r="K21" s="21">
        <v>8.0024916669062804</v>
      </c>
      <c r="L21" s="21">
        <v>0.52564311000000008</v>
      </c>
      <c r="M21" s="21">
        <v>0.36266197000000022</v>
      </c>
      <c r="N21" s="22">
        <f t="shared" si="1"/>
        <v>0.82244912468879039</v>
      </c>
      <c r="O21" s="22">
        <f t="shared" si="2"/>
        <v>0.87647163838986686</v>
      </c>
      <c r="P21" s="23">
        <f t="shared" si="3"/>
        <v>0.91374390710310893</v>
      </c>
      <c r="Q21" s="70">
        <v>12358.051000000007</v>
      </c>
      <c r="R21" s="21">
        <v>12274.051000000007</v>
      </c>
      <c r="S21" s="23">
        <f t="shared" si="4"/>
        <v>0.99320281167313518</v>
      </c>
    </row>
    <row r="22" spans="1:19" ht="38.25" x14ac:dyDescent="0.25">
      <c r="A22" s="17"/>
      <c r="B22" s="19">
        <v>5004264</v>
      </c>
      <c r="C22" s="19" t="s">
        <v>1145</v>
      </c>
      <c r="D22" s="68">
        <v>3000516</v>
      </c>
      <c r="E22" s="19" t="s">
        <v>1120</v>
      </c>
      <c r="F22" s="69">
        <v>505</v>
      </c>
      <c r="G22" s="19" t="s">
        <v>1161</v>
      </c>
      <c r="H22" s="20">
        <v>7.5764279999999991</v>
      </c>
      <c r="I22" s="21">
        <v>9.7860120000000013</v>
      </c>
      <c r="J22" s="21">
        <f t="shared" si="0"/>
        <v>6.5707097252770108</v>
      </c>
      <c r="K22" s="21">
        <v>3.1679190352770092</v>
      </c>
      <c r="L22" s="21">
        <v>1.797259300000001</v>
      </c>
      <c r="M22" s="21">
        <v>1.6055313899999999</v>
      </c>
      <c r="N22" s="22">
        <f t="shared" si="1"/>
        <v>0.32371910388797898</v>
      </c>
      <c r="O22" s="22">
        <f t="shared" si="2"/>
        <v>0.50737505076398948</v>
      </c>
      <c r="P22" s="23">
        <f t="shared" si="3"/>
        <v>0.67143896055686525</v>
      </c>
      <c r="Q22" s="70">
        <v>12221.030000000004</v>
      </c>
      <c r="R22" s="21">
        <v>9491.0380000000041</v>
      </c>
      <c r="S22" s="23">
        <f t="shared" si="4"/>
        <v>0.77661522801269622</v>
      </c>
    </row>
    <row r="23" spans="1:19" ht="25.5" x14ac:dyDescent="0.25">
      <c r="A23" s="17"/>
      <c r="B23" s="19">
        <v>5004266</v>
      </c>
      <c r="C23" s="19" t="s">
        <v>1146</v>
      </c>
      <c r="D23" s="68">
        <v>3000565</v>
      </c>
      <c r="E23" s="19" t="s">
        <v>1128</v>
      </c>
      <c r="F23" s="69">
        <v>46</v>
      </c>
      <c r="G23" s="19" t="s">
        <v>736</v>
      </c>
      <c r="H23" s="20">
        <v>70.557518000000002</v>
      </c>
      <c r="I23" s="21">
        <v>1.9510989999999997</v>
      </c>
      <c r="J23" s="21">
        <f t="shared" si="0"/>
        <v>0.75623879602196697</v>
      </c>
      <c r="K23" s="21">
        <v>0.47737476602196693</v>
      </c>
      <c r="L23" s="21">
        <v>1.650414E-2</v>
      </c>
      <c r="M23" s="21">
        <v>0.26235989000000004</v>
      </c>
      <c r="N23" s="22">
        <f t="shared" si="1"/>
        <v>0.24466967899730716</v>
      </c>
      <c r="O23" s="22">
        <f t="shared" si="2"/>
        <v>0.25312857318975973</v>
      </c>
      <c r="P23" s="23">
        <f t="shared" si="3"/>
        <v>0.38759632187908821</v>
      </c>
      <c r="Q23" s="70">
        <v>48</v>
      </c>
      <c r="R23" s="21">
        <v>48</v>
      </c>
      <c r="S23" s="23">
        <f t="shared" si="4"/>
        <v>1</v>
      </c>
    </row>
    <row r="24" spans="1:19" ht="51" x14ac:dyDescent="0.25">
      <c r="A24" s="17"/>
      <c r="B24" s="19">
        <v>5004269</v>
      </c>
      <c r="C24" s="19" t="s">
        <v>1147</v>
      </c>
      <c r="D24" s="68">
        <v>3000565</v>
      </c>
      <c r="E24" s="19" t="s">
        <v>1128</v>
      </c>
      <c r="F24" s="69">
        <v>120</v>
      </c>
      <c r="G24" s="19" t="s">
        <v>689</v>
      </c>
      <c r="H24" s="20">
        <v>0.34</v>
      </c>
      <c r="I24" s="21">
        <v>0.20864699999999997</v>
      </c>
      <c r="J24" s="21">
        <f t="shared" si="0"/>
        <v>0</v>
      </c>
      <c r="K24" s="21">
        <v>0</v>
      </c>
      <c r="L24" s="21">
        <v>0</v>
      </c>
      <c r="M24" s="21">
        <v>0</v>
      </c>
      <c r="N24" s="22">
        <f t="shared" si="1"/>
        <v>0</v>
      </c>
      <c r="O24" s="22">
        <f t="shared" si="2"/>
        <v>0</v>
      </c>
      <c r="P24" s="23">
        <f t="shared" si="3"/>
        <v>0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5004272</v>
      </c>
      <c r="C25" s="19" t="s">
        <v>1148</v>
      </c>
      <c r="D25" s="68">
        <v>3000433</v>
      </c>
      <c r="E25" s="19" t="s">
        <v>1116</v>
      </c>
      <c r="F25" s="69">
        <v>86</v>
      </c>
      <c r="G25" s="19" t="s">
        <v>500</v>
      </c>
      <c r="H25" s="20">
        <v>19.452261</v>
      </c>
      <c r="I25" s="21">
        <v>30.717998999999985</v>
      </c>
      <c r="J25" s="21">
        <f t="shared" si="0"/>
        <v>15.248130654461146</v>
      </c>
      <c r="K25" s="21">
        <v>11.812374914461145</v>
      </c>
      <c r="L25" s="21">
        <v>1.7842650799999999</v>
      </c>
      <c r="M25" s="21">
        <v>1.6514906600000001</v>
      </c>
      <c r="N25" s="22">
        <f t="shared" si="1"/>
        <v>0.38454246041420703</v>
      </c>
      <c r="O25" s="22">
        <f t="shared" si="2"/>
        <v>0.44262778947486625</v>
      </c>
      <c r="P25" s="23">
        <f t="shared" si="3"/>
        <v>0.4963907530064427</v>
      </c>
      <c r="Q25" s="70">
        <v>43447.5</v>
      </c>
      <c r="R25" s="21">
        <v>8154.5</v>
      </c>
      <c r="S25" s="23">
        <f t="shared" si="4"/>
        <v>0.18768628804879453</v>
      </c>
    </row>
    <row r="26" spans="1:19" ht="38.25" x14ac:dyDescent="0.25">
      <c r="A26" s="17"/>
      <c r="B26" s="19">
        <v>5004273</v>
      </c>
      <c r="C26" s="19" t="s">
        <v>1149</v>
      </c>
      <c r="D26" s="68">
        <v>3000433</v>
      </c>
      <c r="E26" s="19" t="s">
        <v>1116</v>
      </c>
      <c r="F26" s="69">
        <v>583</v>
      </c>
      <c r="G26" s="19" t="s">
        <v>1164</v>
      </c>
      <c r="H26" s="20">
        <v>15.983407</v>
      </c>
      <c r="I26" s="21">
        <v>14.640673000000001</v>
      </c>
      <c r="J26" s="21">
        <f t="shared" si="0"/>
        <v>2.5285239391014946</v>
      </c>
      <c r="K26" s="21">
        <v>1.3074529391014948</v>
      </c>
      <c r="L26" s="21">
        <v>0.71454986999999992</v>
      </c>
      <c r="M26" s="21">
        <v>0.50652112999999988</v>
      </c>
      <c r="N26" s="22">
        <f t="shared" si="1"/>
        <v>8.9302789503016344E-2</v>
      </c>
      <c r="O26" s="22">
        <f t="shared" si="2"/>
        <v>0.13810859713221479</v>
      </c>
      <c r="P26" s="23">
        <f t="shared" si="3"/>
        <v>0.17270544455855918</v>
      </c>
      <c r="Q26" s="70">
        <v>406.21</v>
      </c>
      <c r="R26" s="21">
        <v>12.72</v>
      </c>
      <c r="S26" s="23">
        <f t="shared" si="4"/>
        <v>3.1313852440855716E-2</v>
      </c>
    </row>
    <row r="27" spans="1:19" ht="38.25" x14ac:dyDescent="0.25">
      <c r="A27" s="17"/>
      <c r="B27" s="19">
        <v>5004274</v>
      </c>
      <c r="C27" s="19" t="s">
        <v>1150</v>
      </c>
      <c r="D27" s="68">
        <v>3000435</v>
      </c>
      <c r="E27" s="19" t="s">
        <v>1117</v>
      </c>
      <c r="F27" s="69">
        <v>77</v>
      </c>
      <c r="G27" s="19" t="s">
        <v>1165</v>
      </c>
      <c r="H27" s="20">
        <v>9.0565000000000007E-2</v>
      </c>
      <c r="I27" s="21">
        <v>9.7065000000000012E-2</v>
      </c>
      <c r="J27" s="21">
        <f t="shared" si="0"/>
        <v>3.8146600000000001E-3</v>
      </c>
      <c r="K27" s="21">
        <v>0</v>
      </c>
      <c r="L27" s="21">
        <v>2.32E-3</v>
      </c>
      <c r="M27" s="21">
        <v>1.4946599999999999E-3</v>
      </c>
      <c r="N27" s="22">
        <f t="shared" si="1"/>
        <v>0</v>
      </c>
      <c r="O27" s="22">
        <f t="shared" si="2"/>
        <v>2.3901509297893163E-2</v>
      </c>
      <c r="P27" s="23">
        <f t="shared" si="3"/>
        <v>3.9300056663060828E-2</v>
      </c>
      <c r="Q27" s="70">
        <v>0.10000000000000003</v>
      </c>
      <c r="R27" s="21">
        <v>0.10000000000000003</v>
      </c>
      <c r="S27" s="23">
        <f t="shared" si="4"/>
        <v>1</v>
      </c>
    </row>
    <row r="28" spans="1:19" ht="38.25" x14ac:dyDescent="0.25">
      <c r="A28" s="17"/>
      <c r="B28" s="19">
        <v>5004275</v>
      </c>
      <c r="C28" s="19" t="s">
        <v>1151</v>
      </c>
      <c r="D28" s="68">
        <v>3000435</v>
      </c>
      <c r="E28" s="19" t="s">
        <v>1117</v>
      </c>
      <c r="F28" s="69">
        <v>117</v>
      </c>
      <c r="G28" s="19" t="s">
        <v>687</v>
      </c>
      <c r="H28" s="20">
        <v>1.6903929999999998</v>
      </c>
      <c r="I28" s="21">
        <v>2.5874229999999994</v>
      </c>
      <c r="J28" s="21">
        <f t="shared" si="0"/>
        <v>1.2391228803393886</v>
      </c>
      <c r="K28" s="21">
        <v>0.84285291033938847</v>
      </c>
      <c r="L28" s="21">
        <v>0.19564649999999997</v>
      </c>
      <c r="M28" s="21">
        <v>0.20062347</v>
      </c>
      <c r="N28" s="22">
        <f t="shared" si="1"/>
        <v>0.32574994901853649</v>
      </c>
      <c r="O28" s="22">
        <f t="shared" si="2"/>
        <v>0.40136437309994877</v>
      </c>
      <c r="P28" s="23">
        <f t="shared" si="3"/>
        <v>0.47890232108912567</v>
      </c>
      <c r="Q28" s="70">
        <v>970</v>
      </c>
      <c r="R28" s="21">
        <v>10.889999999999999</v>
      </c>
      <c r="S28" s="23">
        <f t="shared" si="4"/>
        <v>1.122680412371134E-2</v>
      </c>
    </row>
    <row r="29" spans="1:19" ht="38.25" x14ac:dyDescent="0.25">
      <c r="A29" s="17"/>
      <c r="B29" s="19">
        <v>5004276</v>
      </c>
      <c r="C29" s="19" t="s">
        <v>1152</v>
      </c>
      <c r="D29" s="68">
        <v>3000516</v>
      </c>
      <c r="E29" s="19" t="s">
        <v>1120</v>
      </c>
      <c r="F29" s="69">
        <v>448</v>
      </c>
      <c r="G29" s="19" t="s">
        <v>575</v>
      </c>
      <c r="H29" s="20">
        <v>0.19800000000000001</v>
      </c>
      <c r="I29" s="21">
        <v>0.19800000000000001</v>
      </c>
      <c r="J29" s="21">
        <f t="shared" si="0"/>
        <v>0.19800000000000001</v>
      </c>
      <c r="K29" s="21">
        <v>0</v>
      </c>
      <c r="L29" s="21">
        <v>0.19774773000000001</v>
      </c>
      <c r="M29" s="21">
        <v>2.5227000000000002E-4</v>
      </c>
      <c r="N29" s="22">
        <f t="shared" si="1"/>
        <v>0</v>
      </c>
      <c r="O29" s="22">
        <f t="shared" si="2"/>
        <v>0.99872590909090908</v>
      </c>
      <c r="P29" s="23">
        <f t="shared" si="3"/>
        <v>1</v>
      </c>
      <c r="Q29" s="70">
        <v>0</v>
      </c>
      <c r="R29" s="21">
        <v>0</v>
      </c>
      <c r="S29" s="23">
        <f t="shared" si="4"/>
        <v>0</v>
      </c>
    </row>
    <row r="30" spans="1:19" ht="51" x14ac:dyDescent="0.25">
      <c r="A30" s="17"/>
      <c r="B30" s="19">
        <v>5004278</v>
      </c>
      <c r="C30" s="19" t="s">
        <v>1153</v>
      </c>
      <c r="D30" s="68">
        <v>3000450</v>
      </c>
      <c r="E30" s="19" t="s">
        <v>1118</v>
      </c>
      <c r="F30" s="69">
        <v>86</v>
      </c>
      <c r="G30" s="19" t="s">
        <v>500</v>
      </c>
      <c r="H30" s="20">
        <v>36.245595000000002</v>
      </c>
      <c r="I30" s="21">
        <v>48.001879999999993</v>
      </c>
      <c r="J30" s="21">
        <f t="shared" si="0"/>
        <v>32.403147464528196</v>
      </c>
      <c r="K30" s="21">
        <v>19.386250264528194</v>
      </c>
      <c r="L30" s="21">
        <v>5.3303319499999997</v>
      </c>
      <c r="M30" s="21">
        <v>7.6865652500000037</v>
      </c>
      <c r="N30" s="22">
        <f t="shared" si="1"/>
        <v>0.40386439582216771</v>
      </c>
      <c r="O30" s="22">
        <f t="shared" si="2"/>
        <v>0.5149086288813729</v>
      </c>
      <c r="P30" s="23">
        <f t="shared" si="3"/>
        <v>0.67503913314495601</v>
      </c>
      <c r="Q30" s="70">
        <v>39981</v>
      </c>
      <c r="R30" s="21">
        <v>27172.799999999999</v>
      </c>
      <c r="S30" s="23">
        <f t="shared" si="4"/>
        <v>0.67964283034441353</v>
      </c>
    </row>
    <row r="31" spans="1:19" ht="51" x14ac:dyDescent="0.25">
      <c r="A31" s="17"/>
      <c r="B31" s="19">
        <v>5004279</v>
      </c>
      <c r="C31" s="19" t="s">
        <v>1154</v>
      </c>
      <c r="D31" s="68">
        <v>3000450</v>
      </c>
      <c r="E31" s="19" t="s">
        <v>1118</v>
      </c>
      <c r="F31" s="69">
        <v>201</v>
      </c>
      <c r="G31" s="19" t="s">
        <v>625</v>
      </c>
      <c r="H31" s="20">
        <v>4.8812929999999994</v>
      </c>
      <c r="I31" s="21">
        <v>4.6961199999999987</v>
      </c>
      <c r="J31" s="21">
        <f t="shared" si="0"/>
        <v>2.77174913014208</v>
      </c>
      <c r="K31" s="21">
        <v>1.9015472001420799</v>
      </c>
      <c r="L31" s="21">
        <v>0.3442232899999999</v>
      </c>
      <c r="M31" s="21">
        <v>0.52597864000000016</v>
      </c>
      <c r="N31" s="22">
        <f t="shared" si="1"/>
        <v>0.40491878404769904</v>
      </c>
      <c r="O31" s="22">
        <f t="shared" si="2"/>
        <v>0.4782182930040289</v>
      </c>
      <c r="P31" s="23">
        <f t="shared" si="3"/>
        <v>0.59022110383509807</v>
      </c>
      <c r="Q31" s="70">
        <v>364.5</v>
      </c>
      <c r="R31" s="21">
        <v>245.5</v>
      </c>
      <c r="S31" s="23">
        <f t="shared" si="4"/>
        <v>0.6735253772290809</v>
      </c>
    </row>
    <row r="32" spans="1:19" ht="51" x14ac:dyDescent="0.25">
      <c r="A32" s="17"/>
      <c r="B32" s="19">
        <v>5004280</v>
      </c>
      <c r="C32" s="19" t="s">
        <v>1155</v>
      </c>
      <c r="D32" s="68">
        <v>3000450</v>
      </c>
      <c r="E32" s="19" t="s">
        <v>1118</v>
      </c>
      <c r="F32" s="69">
        <v>36</v>
      </c>
      <c r="G32" s="19" t="s">
        <v>533</v>
      </c>
      <c r="H32" s="20">
        <v>12.090120999999993</v>
      </c>
      <c r="I32" s="21">
        <v>10.952606999999999</v>
      </c>
      <c r="J32" s="21">
        <f t="shared" si="0"/>
        <v>5.3150260550005131</v>
      </c>
      <c r="K32" s="21">
        <v>4.0434722850005125</v>
      </c>
      <c r="L32" s="21">
        <v>0.59461028000000005</v>
      </c>
      <c r="M32" s="21">
        <v>0.67694349000000009</v>
      </c>
      <c r="N32" s="22">
        <f t="shared" si="1"/>
        <v>0.36917898040169916</v>
      </c>
      <c r="O32" s="22">
        <f t="shared" si="2"/>
        <v>0.42346836374212216</v>
      </c>
      <c r="P32" s="23">
        <f t="shared" si="3"/>
        <v>0.48527497197703834</v>
      </c>
      <c r="Q32" s="70">
        <v>513.5</v>
      </c>
      <c r="R32" s="21">
        <v>430.9</v>
      </c>
      <c r="S32" s="23">
        <f t="shared" si="4"/>
        <v>0.83914313534566698</v>
      </c>
    </row>
    <row r="33" spans="1:19" ht="38.25" x14ac:dyDescent="0.25">
      <c r="A33" s="17"/>
      <c r="B33" s="19">
        <v>5004474</v>
      </c>
      <c r="C33" s="19" t="s">
        <v>1156</v>
      </c>
      <c r="D33" s="68">
        <v>3000565</v>
      </c>
      <c r="E33" s="19" t="s">
        <v>1128</v>
      </c>
      <c r="F33" s="69">
        <v>536</v>
      </c>
      <c r="G33" s="19" t="s">
        <v>1166</v>
      </c>
      <c r="H33" s="20">
        <v>3.3822419999999984</v>
      </c>
      <c r="I33" s="21">
        <v>2.980918</v>
      </c>
      <c r="J33" s="21">
        <f t="shared" si="0"/>
        <v>0.84037716833528808</v>
      </c>
      <c r="K33" s="21">
        <v>0.20385044833528809</v>
      </c>
      <c r="L33" s="21">
        <v>0.21964884000000001</v>
      </c>
      <c r="M33" s="21">
        <v>0.41687788000000003</v>
      </c>
      <c r="N33" s="22">
        <f t="shared" si="1"/>
        <v>6.8385124426531718E-2</v>
      </c>
      <c r="O33" s="22">
        <f t="shared" si="2"/>
        <v>0.14207008993044698</v>
      </c>
      <c r="P33" s="23">
        <f t="shared" si="3"/>
        <v>0.28191891502392485</v>
      </c>
      <c r="Q33" s="70">
        <v>267</v>
      </c>
      <c r="R33" s="21">
        <v>111</v>
      </c>
      <c r="S33" s="23">
        <f t="shared" si="4"/>
        <v>0.4157303370786517</v>
      </c>
    </row>
    <row r="34" spans="1:19" ht="25.5" x14ac:dyDescent="0.25">
      <c r="A34" s="17"/>
      <c r="B34" s="19">
        <v>5004475</v>
      </c>
      <c r="C34" s="19" t="s">
        <v>1157</v>
      </c>
      <c r="D34" s="68">
        <v>3000565</v>
      </c>
      <c r="E34" s="19" t="s">
        <v>1128</v>
      </c>
      <c r="F34" s="69">
        <v>44</v>
      </c>
      <c r="G34" s="19" t="s">
        <v>1159</v>
      </c>
      <c r="H34" s="20">
        <v>60.634487000000014</v>
      </c>
      <c r="I34" s="21">
        <v>75.265453000000008</v>
      </c>
      <c r="J34" s="21">
        <f t="shared" si="0"/>
        <v>12.113153247529304</v>
      </c>
      <c r="K34" s="21">
        <v>7.4845866275293051</v>
      </c>
      <c r="L34" s="21">
        <v>2.1151769199999997</v>
      </c>
      <c r="M34" s="21">
        <v>2.5133896999999998</v>
      </c>
      <c r="N34" s="22">
        <f t="shared" si="1"/>
        <v>9.9442524148885464E-2</v>
      </c>
      <c r="O34" s="22">
        <f t="shared" si="2"/>
        <v>0.12754541645460241</v>
      </c>
      <c r="P34" s="23">
        <f t="shared" si="3"/>
        <v>0.16093908645616339</v>
      </c>
      <c r="Q34" s="70">
        <v>187.35</v>
      </c>
      <c r="R34" s="21">
        <v>81.5</v>
      </c>
      <c r="S34" s="23">
        <f t="shared" si="4"/>
        <v>0.43501467840939417</v>
      </c>
    </row>
    <row r="35" spans="1:19" ht="38.25" x14ac:dyDescent="0.25">
      <c r="A35" s="17"/>
      <c r="B35" s="19">
        <v>5004938</v>
      </c>
      <c r="C35" s="19" t="s">
        <v>1158</v>
      </c>
      <c r="D35" s="68">
        <v>3000516</v>
      </c>
      <c r="E35" s="19" t="s">
        <v>1120</v>
      </c>
      <c r="F35" s="69">
        <v>597</v>
      </c>
      <c r="G35" s="19" t="s">
        <v>1167</v>
      </c>
      <c r="H35" s="20">
        <v>0</v>
      </c>
      <c r="I35" s="21">
        <v>5.8477329999999998</v>
      </c>
      <c r="J35" s="21">
        <f t="shared" si="0"/>
        <v>3.3801073874053604</v>
      </c>
      <c r="K35" s="21">
        <v>2.9229484474053606</v>
      </c>
      <c r="L35" s="21">
        <v>0.21004954000000003</v>
      </c>
      <c r="M35" s="21">
        <v>0.24710939999999998</v>
      </c>
      <c r="N35" s="22">
        <f t="shared" si="1"/>
        <v>0.49984300709443485</v>
      </c>
      <c r="O35" s="22">
        <f t="shared" si="2"/>
        <v>0.5357628310672462</v>
      </c>
      <c r="P35" s="23">
        <f t="shared" si="3"/>
        <v>0.57802012975034267</v>
      </c>
      <c r="Q35" s="70">
        <v>250</v>
      </c>
      <c r="R35" s="21">
        <v>250</v>
      </c>
      <c r="S35" s="23">
        <f t="shared" si="4"/>
        <v>1</v>
      </c>
    </row>
    <row r="36" spans="1:19" ht="38.25" x14ac:dyDescent="0.25">
      <c r="A36" s="17"/>
      <c r="B36" s="19">
        <v>5005827</v>
      </c>
      <c r="C36" s="19" t="s">
        <v>1012</v>
      </c>
      <c r="D36" s="68">
        <v>3000166</v>
      </c>
      <c r="E36" s="19" t="s">
        <v>1113</v>
      </c>
      <c r="F36" s="69">
        <v>201</v>
      </c>
      <c r="G36" s="19" t="s">
        <v>625</v>
      </c>
      <c r="H36" s="20">
        <v>0</v>
      </c>
      <c r="I36" s="21">
        <v>0.16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0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5005827</v>
      </c>
      <c r="C37" s="19" t="s">
        <v>1012</v>
      </c>
      <c r="D37" s="68">
        <v>3000516</v>
      </c>
      <c r="E37" s="19" t="s">
        <v>1120</v>
      </c>
      <c r="F37" s="69">
        <v>65</v>
      </c>
      <c r="G37" s="19" t="s">
        <v>1014</v>
      </c>
      <c r="H37" s="20">
        <v>0</v>
      </c>
      <c r="I37" s="21">
        <v>-1.3877787807814457E-17</v>
      </c>
      <c r="J37" s="21">
        <f t="shared" si="0"/>
        <v>0</v>
      </c>
      <c r="K37" s="21">
        <v>0</v>
      </c>
      <c r="L37" s="21">
        <v>0</v>
      </c>
      <c r="M37" s="21">
        <v>0</v>
      </c>
      <c r="N37" s="22">
        <f t="shared" si="1"/>
        <v>0</v>
      </c>
      <c r="O37" s="22">
        <f t="shared" si="2"/>
        <v>0</v>
      </c>
      <c r="P37" s="23">
        <f t="shared" si="3"/>
        <v>0</v>
      </c>
      <c r="Q37" s="70">
        <v>0</v>
      </c>
      <c r="R37" s="21">
        <v>0</v>
      </c>
      <c r="S37" s="23">
        <f t="shared" si="4"/>
        <v>0</v>
      </c>
    </row>
    <row r="38" spans="1:19" ht="38.25" x14ac:dyDescent="0.25">
      <c r="A38" s="17"/>
      <c r="B38" s="19">
        <v>5005827</v>
      </c>
      <c r="C38" s="19" t="s">
        <v>1012</v>
      </c>
      <c r="D38" s="68">
        <v>3000516</v>
      </c>
      <c r="E38" s="19" t="s">
        <v>1120</v>
      </c>
      <c r="F38" s="69">
        <v>614</v>
      </c>
      <c r="G38" s="19" t="s">
        <v>1168</v>
      </c>
      <c r="H38" s="20">
        <v>0</v>
      </c>
      <c r="I38" s="21">
        <v>25.21</v>
      </c>
      <c r="J38" s="21">
        <f t="shared" si="0"/>
        <v>0</v>
      </c>
      <c r="K38" s="21">
        <v>0</v>
      </c>
      <c r="L38" s="21">
        <v>0</v>
      </c>
      <c r="M38" s="21">
        <v>0</v>
      </c>
      <c r="N38" s="22">
        <f t="shared" si="1"/>
        <v>0</v>
      </c>
      <c r="O38" s="22">
        <f t="shared" si="2"/>
        <v>0</v>
      </c>
      <c r="P38" s="23">
        <f t="shared" si="3"/>
        <v>0</v>
      </c>
      <c r="Q38" s="70">
        <v>0</v>
      </c>
      <c r="R38" s="21">
        <v>0</v>
      </c>
      <c r="S38" s="23">
        <f t="shared" si="4"/>
        <v>0</v>
      </c>
    </row>
    <row r="39" spans="1:19" ht="38.25" x14ac:dyDescent="0.25">
      <c r="A39" s="17"/>
      <c r="B39" s="19">
        <v>5005827</v>
      </c>
      <c r="C39" s="19" t="s">
        <v>1012</v>
      </c>
      <c r="D39" s="68">
        <v>3000564</v>
      </c>
      <c r="E39" s="19" t="s">
        <v>1127</v>
      </c>
      <c r="F39" s="69">
        <v>583</v>
      </c>
      <c r="G39" s="19" t="s">
        <v>1164</v>
      </c>
      <c r="H39" s="20">
        <v>0</v>
      </c>
      <c r="I39" s="21">
        <v>47.005863999999995</v>
      </c>
      <c r="J39" s="21">
        <f t="shared" si="0"/>
        <v>0</v>
      </c>
      <c r="K39" s="21">
        <v>0</v>
      </c>
      <c r="L39" s="21">
        <v>0</v>
      </c>
      <c r="M39" s="21">
        <v>0</v>
      </c>
      <c r="N39" s="22">
        <f t="shared" si="1"/>
        <v>0</v>
      </c>
      <c r="O39" s="22">
        <f t="shared" si="2"/>
        <v>0</v>
      </c>
      <c r="P39" s="23">
        <f t="shared" si="3"/>
        <v>0</v>
      </c>
      <c r="Q39" s="70">
        <v>0</v>
      </c>
      <c r="R39" s="21">
        <v>0</v>
      </c>
      <c r="S39" s="23">
        <f t="shared" si="4"/>
        <v>0</v>
      </c>
    </row>
    <row r="40" spans="1:19" ht="38.25" x14ac:dyDescent="0.25">
      <c r="A40" s="17"/>
      <c r="B40" s="19">
        <v>5005827</v>
      </c>
      <c r="C40" s="19" t="s">
        <v>1012</v>
      </c>
      <c r="D40" s="68">
        <v>3000564</v>
      </c>
      <c r="E40" s="19" t="s">
        <v>1127</v>
      </c>
      <c r="F40" s="69">
        <v>614</v>
      </c>
      <c r="G40" s="19" t="s">
        <v>1168</v>
      </c>
      <c r="H40" s="20">
        <v>0</v>
      </c>
      <c r="I40" s="21">
        <v>51.503999999999998</v>
      </c>
      <c r="J40" s="21">
        <f t="shared" si="0"/>
        <v>0</v>
      </c>
      <c r="K40" s="21">
        <v>0</v>
      </c>
      <c r="L40" s="21">
        <v>0</v>
      </c>
      <c r="M40" s="21">
        <v>0</v>
      </c>
      <c r="N40" s="22">
        <f t="shared" si="1"/>
        <v>0</v>
      </c>
      <c r="O40" s="22">
        <f t="shared" si="2"/>
        <v>0</v>
      </c>
      <c r="P40" s="23">
        <f t="shared" si="3"/>
        <v>0</v>
      </c>
      <c r="Q40" s="70">
        <v>0</v>
      </c>
      <c r="R40" s="21">
        <v>0</v>
      </c>
      <c r="S40" s="23">
        <f t="shared" si="4"/>
        <v>0</v>
      </c>
    </row>
    <row r="41" spans="1:19" ht="38.25" x14ac:dyDescent="0.25">
      <c r="A41" s="17"/>
      <c r="B41" s="19">
        <v>5005827</v>
      </c>
      <c r="C41" s="19" t="s">
        <v>1012</v>
      </c>
      <c r="D41" s="68">
        <v>3000610</v>
      </c>
      <c r="E41" s="19" t="s">
        <v>1129</v>
      </c>
      <c r="F41" s="69">
        <v>67</v>
      </c>
      <c r="G41" s="19" t="s">
        <v>1013</v>
      </c>
      <c r="H41" s="20">
        <v>0</v>
      </c>
      <c r="I41" s="21">
        <v>146.93155899999996</v>
      </c>
      <c r="J41" s="21">
        <f t="shared" si="0"/>
        <v>1.0336799999999998E-2</v>
      </c>
      <c r="K41" s="21">
        <v>0</v>
      </c>
      <c r="L41" s="21">
        <v>0</v>
      </c>
      <c r="M41" s="21">
        <v>1.0336799999999998E-2</v>
      </c>
      <c r="N41" s="22">
        <f t="shared" si="1"/>
        <v>0</v>
      </c>
      <c r="O41" s="22">
        <f t="shared" si="2"/>
        <v>0</v>
      </c>
      <c r="P41" s="23">
        <f t="shared" si="3"/>
        <v>7.0351121776363927E-5</v>
      </c>
      <c r="Q41" s="70">
        <v>3.0000000000000001E-3</v>
      </c>
      <c r="R41" s="21">
        <v>0</v>
      </c>
      <c r="S41" s="23">
        <f t="shared" si="4"/>
        <v>0</v>
      </c>
    </row>
    <row r="42" spans="1:19" ht="38.25" x14ac:dyDescent="0.25">
      <c r="A42" s="17"/>
      <c r="B42" s="19">
        <v>5005827</v>
      </c>
      <c r="C42" s="19" t="s">
        <v>1012</v>
      </c>
      <c r="D42" s="68">
        <v>3000628</v>
      </c>
      <c r="E42" s="19" t="s">
        <v>1130</v>
      </c>
      <c r="F42" s="69">
        <v>1</v>
      </c>
      <c r="G42" s="19" t="s">
        <v>531</v>
      </c>
      <c r="H42" s="20">
        <v>0</v>
      </c>
      <c r="I42" s="21">
        <v>8.2161260000000009</v>
      </c>
      <c r="J42" s="21">
        <f t="shared" si="0"/>
        <v>0</v>
      </c>
      <c r="K42" s="21">
        <v>0</v>
      </c>
      <c r="L42" s="21">
        <v>0</v>
      </c>
      <c r="M42" s="21">
        <v>0</v>
      </c>
      <c r="N42" s="22">
        <f t="shared" si="1"/>
        <v>0</v>
      </c>
      <c r="O42" s="22">
        <f t="shared" si="2"/>
        <v>0</v>
      </c>
      <c r="P42" s="23">
        <f t="shared" si="3"/>
        <v>0</v>
      </c>
      <c r="Q42" s="70">
        <v>0</v>
      </c>
      <c r="R42" s="21">
        <v>0</v>
      </c>
      <c r="S42" s="23">
        <f t="shared" si="4"/>
        <v>0</v>
      </c>
    </row>
    <row r="43" spans="1:19" x14ac:dyDescent="0.25">
      <c r="A43" s="17"/>
      <c r="B43" s="19">
        <v>9000000</v>
      </c>
      <c r="C43" s="19" t="s">
        <v>303</v>
      </c>
      <c r="D43" s="68">
        <v>9000000</v>
      </c>
      <c r="E43" s="19" t="s">
        <v>304</v>
      </c>
      <c r="F43" s="69"/>
      <c r="G43" s="19" t="s">
        <v>311</v>
      </c>
      <c r="H43" s="20">
        <v>118.78155500000003</v>
      </c>
      <c r="I43" s="21">
        <v>190.5050089999998</v>
      </c>
      <c r="J43" s="21">
        <f t="shared" si="0"/>
        <v>85.983945821605303</v>
      </c>
      <c r="K43" s="21">
        <v>55.875025691605281</v>
      </c>
      <c r="L43" s="21">
        <v>8.8418708699999957</v>
      </c>
      <c r="M43" s="21">
        <v>21.267049260000022</v>
      </c>
      <c r="N43" s="22">
        <f t="shared" si="1"/>
        <v>0.29329950947171862</v>
      </c>
      <c r="O43" s="22">
        <f t="shared" si="2"/>
        <v>0.33971230941022318</v>
      </c>
      <c r="P43" s="23">
        <f t="shared" si="3"/>
        <v>0.45134742793878657</v>
      </c>
      <c r="Q43" s="70"/>
      <c r="R43" s="21"/>
      <c r="S43" s="23">
        <f t="shared" si="4"/>
        <v>0</v>
      </c>
    </row>
    <row r="44" spans="1:19" ht="15.75" thickBot="1" x14ac:dyDescent="0.3">
      <c r="A44" s="41" t="s">
        <v>293</v>
      </c>
      <c r="B44" s="43"/>
      <c r="C44" s="43"/>
      <c r="D44" s="65"/>
      <c r="E44" s="43"/>
      <c r="F44" s="66"/>
      <c r="G44" s="43"/>
      <c r="H44" s="44">
        <f ca="1">OFFSET(H44,-MATCH("PROYECTOS",$A$8:$A$44,0)-1,0)-(OFFSET(H44,-MATCH("PROYECTOS",$A$8:$A$44,0),0))</f>
        <v>432.32483300000013</v>
      </c>
      <c r="I44" s="44">
        <f t="shared" ref="I44:M44" ca="1" si="5">OFFSET(I44,-MATCH("PROYECTOS",$A$8:$A$44,0)-1,0)-(OFFSET(I44,-MATCH("PROYECTOS",$A$8:$A$44,0),0))</f>
        <v>1183.0551459999981</v>
      </c>
      <c r="J44" s="44">
        <f t="shared" ca="1" si="5"/>
        <v>629.32307226480566</v>
      </c>
      <c r="K44" s="44">
        <f t="shared" ca="1" si="5"/>
        <v>449.2286764848057</v>
      </c>
      <c r="L44" s="44">
        <f t="shared" ca="1" si="5"/>
        <v>55.252580610000052</v>
      </c>
      <c r="M44" s="44">
        <f t="shared" ca="1" si="5"/>
        <v>124.84181517000002</v>
      </c>
      <c r="N44" s="46">
        <f t="shared" ca="1" si="1"/>
        <v>0.37971913482113068</v>
      </c>
      <c r="O44" s="46">
        <f t="shared" ca="1" si="2"/>
        <v>0.42642243584375278</v>
      </c>
      <c r="P44" s="47">
        <f t="shared" ca="1" si="3"/>
        <v>0.53194736897311701</v>
      </c>
      <c r="Q44" s="67"/>
      <c r="R44" s="45"/>
      <c r="S4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131.39445800000001</v>
      </c>
      <c r="E6" s="14">
        <v>226.31947</v>
      </c>
      <c r="F6" s="14">
        <v>157.31453648098477</v>
      </c>
      <c r="G6" s="14">
        <v>123.28632453098477</v>
      </c>
      <c r="H6" s="14">
        <v>14.913988550000001</v>
      </c>
      <c r="I6" s="14">
        <v>19.114223399999997</v>
      </c>
      <c r="J6" s="15">
        <v>0.54474466792885634</v>
      </c>
      <c r="K6" s="15">
        <v>0.61064261541874765</v>
      </c>
      <c r="L6" s="16">
        <v>0.69509943833371812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114.99741999999998</v>
      </c>
      <c r="F7" s="38">
        <f ca="1">SUM(F8:OFFSET(F6,MATCH("GOBIERNOS REGIONALES",$A$8:$A$50,0),0))</f>
        <v>89.615998604808667</v>
      </c>
      <c r="G7" s="38">
        <f ca="1">SUM(G8:OFFSET(G6,MATCH("GOBIERNOS REGIONALES",$A$8:$A$50,0),0))</f>
        <v>70.818897734808672</v>
      </c>
      <c r="H7" s="38">
        <f ca="1">SUM(H8:OFFSET(H6,MATCH("GOBIERNOS REGIONALES",$A$8:$A$50,0),0))</f>
        <v>10.643000089999999</v>
      </c>
      <c r="I7" s="38">
        <f ca="1">SUM(I8:OFFSET(I6,MATCH("GOBIERNOS REGIONALES",$A$8:$A$50,0),0))</f>
        <v>8.1541007799999985</v>
      </c>
      <c r="J7" s="39">
        <f ca="1">IFERROR(G7/E7,0)</f>
        <v>0.6158303180611242</v>
      </c>
      <c r="K7" s="39">
        <f ca="1">IFERROR(SUM(G7,H7)/E7,0)</f>
        <v>0.70838022126764832</v>
      </c>
      <c r="L7" s="40">
        <f ca="1">IFERROR(SUM(G7,H7,I7)/E7,0)</f>
        <v>0.7792870362205403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105.444727</v>
      </c>
      <c r="E8" s="21">
        <v>114.99741999999998</v>
      </c>
      <c r="F8" s="21">
        <f t="shared" ref="F8:F17" si="0">SUM(G8,H8,I8)</f>
        <v>89.615998604808667</v>
      </c>
      <c r="G8" s="21">
        <v>70.818897734808672</v>
      </c>
      <c r="H8" s="21">
        <v>10.643000089999999</v>
      </c>
      <c r="I8" s="21">
        <v>8.1541007799999985</v>
      </c>
      <c r="J8" s="22">
        <f t="shared" ref="J8:J17" si="1">IFERROR(G8/E8,0)</f>
        <v>0.6158303180611242</v>
      </c>
      <c r="K8" s="22">
        <f t="shared" ref="K8:K17" si="2">IFERROR(SUM(G8,H8)/E8,0)</f>
        <v>0.70838022126764832</v>
      </c>
      <c r="L8" s="23">
        <f t="shared" ref="L8:L17" si="3">IFERROR(SUM(G8,H8,I8)/E8,0)</f>
        <v>0.7792870362205403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22.782483000000003</v>
      </c>
      <c r="E9" s="38">
        <f ca="1">SUM(E10:OFFSET(E8,(MATCH("GOBIERNOS LOCALES",$A$8:$A$50,0)-MATCH("GOBIERNOS REGIONALES",$A$8:$A$50,0)),0))</f>
        <v>31.107473999999993</v>
      </c>
      <c r="F9" s="38">
        <f ca="1">SUM(F10:OFFSET(F8,(MATCH("GOBIERNOS LOCALES",$A$8:$A$50,0)-MATCH("GOBIERNOS REGIONALES",$A$8:$A$50,0)),0))</f>
        <v>20.492546933465007</v>
      </c>
      <c r="G9" s="38">
        <f ca="1">SUM(G10:OFFSET(G8,(MATCH("GOBIERNOS LOCALES",$A$8:$A$50,0)-MATCH("GOBIERNOS REGIONALES",$A$8:$A$50,0)),0))</f>
        <v>15.10266522346501</v>
      </c>
      <c r="H9" s="38">
        <f ca="1">SUM(H10:OFFSET(H8,(MATCH("GOBIERNOS LOCALES",$A$8:$A$50,0)-MATCH("GOBIERNOS REGIONALES",$A$8:$A$50,0)),0))</f>
        <v>2.5594031699999999</v>
      </c>
      <c r="I9" s="38">
        <f ca="1">SUM(I10:OFFSET(I8,(MATCH("GOBIERNOS LOCALES",$A$8:$A$50,0)-MATCH("GOBIERNOS REGIONALES",$A$8:$A$50,0)),0))</f>
        <v>2.8304785399999997</v>
      </c>
      <c r="J9" s="39">
        <f t="shared" ca="1" si="1"/>
        <v>0.48549956912171699</v>
      </c>
      <c r="K9" s="39">
        <f t="shared" ca="1" si="2"/>
        <v>0.5677757182555232</v>
      </c>
      <c r="L9" s="40">
        <f t="shared" ca="1" si="3"/>
        <v>0.65876602302922482</v>
      </c>
      <c r="M9" s="4"/>
    </row>
    <row r="10" spans="1:13" x14ac:dyDescent="0.25">
      <c r="A10" s="17"/>
      <c r="B10" s="18">
        <v>444</v>
      </c>
      <c r="C10" s="19" t="s">
        <v>210</v>
      </c>
      <c r="D10" s="20">
        <v>0.90000000000000013</v>
      </c>
      <c r="E10" s="21">
        <v>3.4734329999999995</v>
      </c>
      <c r="F10" s="21">
        <f t="shared" si="0"/>
        <v>2.3473756455487131</v>
      </c>
      <c r="G10" s="21">
        <v>1.8145611155487131</v>
      </c>
      <c r="H10" s="21">
        <v>0.30614186999999998</v>
      </c>
      <c r="I10" s="21">
        <v>0.22667266000000003</v>
      </c>
      <c r="J10" s="22">
        <f t="shared" si="1"/>
        <v>0.52241143432123593</v>
      </c>
      <c r="K10" s="22">
        <f t="shared" si="2"/>
        <v>0.61054955876468997</v>
      </c>
      <c r="L10" s="23">
        <f t="shared" si="3"/>
        <v>0.67580852878080944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5.9</v>
      </c>
      <c r="E11" s="21">
        <v>5.942527000000001</v>
      </c>
      <c r="F11" s="21">
        <f t="shared" si="0"/>
        <v>4.127544032465881</v>
      </c>
      <c r="G11" s="21">
        <v>3.3086657124658814</v>
      </c>
      <c r="H11" s="21">
        <v>0.37576593999999996</v>
      </c>
      <c r="I11" s="21">
        <v>0.44311237999999997</v>
      </c>
      <c r="J11" s="22">
        <f t="shared" si="1"/>
        <v>0.55677756490898245</v>
      </c>
      <c r="K11" s="22">
        <f t="shared" si="2"/>
        <v>0.62001092337752617</v>
      </c>
      <c r="L11" s="23">
        <f t="shared" si="3"/>
        <v>0.69457724507871488</v>
      </c>
      <c r="M11" s="4"/>
    </row>
    <row r="12" spans="1:13" x14ac:dyDescent="0.25">
      <c r="A12" s="17"/>
      <c r="B12" s="18">
        <v>450</v>
      </c>
      <c r="C12" s="19" t="s">
        <v>216</v>
      </c>
      <c r="D12" s="20">
        <v>0.9</v>
      </c>
      <c r="E12" s="21">
        <v>1.889856</v>
      </c>
      <c r="F12" s="21">
        <f t="shared" si="0"/>
        <v>0.4766910632084686</v>
      </c>
      <c r="G12" s="21">
        <v>0.29424494320846861</v>
      </c>
      <c r="H12" s="21">
        <v>9.7476119999999999E-2</v>
      </c>
      <c r="I12" s="21">
        <v>8.496999999999999E-2</v>
      </c>
      <c r="J12" s="22">
        <f t="shared" si="1"/>
        <v>0.15569701776668096</v>
      </c>
      <c r="K12" s="22">
        <f t="shared" si="2"/>
        <v>0.20727561423117349</v>
      </c>
      <c r="L12" s="23">
        <f t="shared" si="3"/>
        <v>0.25223671179627899</v>
      </c>
      <c r="M12" s="4"/>
    </row>
    <row r="13" spans="1:13" x14ac:dyDescent="0.25">
      <c r="A13" s="17"/>
      <c r="B13" s="18">
        <v>456</v>
      </c>
      <c r="C13" s="19" t="s">
        <v>222</v>
      </c>
      <c r="D13" s="20">
        <v>2</v>
      </c>
      <c r="E13" s="21">
        <v>2.8000000000000007</v>
      </c>
      <c r="F13" s="21">
        <f t="shared" si="0"/>
        <v>1.313598945225922</v>
      </c>
      <c r="G13" s="21">
        <v>0.32996637522592209</v>
      </c>
      <c r="H13" s="21">
        <v>0.37211284</v>
      </c>
      <c r="I13" s="21">
        <v>0.61151972999999993</v>
      </c>
      <c r="J13" s="22">
        <f t="shared" si="1"/>
        <v>0.11784513400925786</v>
      </c>
      <c r="K13" s="22">
        <f t="shared" si="2"/>
        <v>0.25074257686640067</v>
      </c>
      <c r="L13" s="23">
        <f t="shared" si="3"/>
        <v>0.46914248043782919</v>
      </c>
      <c r="M13" s="4"/>
    </row>
    <row r="14" spans="1:13" x14ac:dyDescent="0.25">
      <c r="A14" s="17"/>
      <c r="B14" s="18">
        <v>458</v>
      </c>
      <c r="C14" s="19" t="s">
        <v>224</v>
      </c>
      <c r="D14" s="20">
        <v>0.89999999999999991</v>
      </c>
      <c r="E14" s="21">
        <v>1.9000000000000001</v>
      </c>
      <c r="F14" s="21">
        <f t="shared" si="0"/>
        <v>0.58563973435882621</v>
      </c>
      <c r="G14" s="21">
        <v>0.45506883435882628</v>
      </c>
      <c r="H14" s="21">
        <v>8.0536999999999997E-2</v>
      </c>
      <c r="I14" s="21">
        <v>5.0033899999999992E-2</v>
      </c>
      <c r="J14" s="22">
        <f t="shared" si="1"/>
        <v>0.23950991282043488</v>
      </c>
      <c r="K14" s="22">
        <f t="shared" si="2"/>
        <v>0.28189780755727695</v>
      </c>
      <c r="L14" s="23">
        <f t="shared" si="3"/>
        <v>0.30823143913622431</v>
      </c>
      <c r="M14" s="4"/>
    </row>
    <row r="15" spans="1:13" x14ac:dyDescent="0.25">
      <c r="A15" s="17"/>
      <c r="B15" s="18">
        <v>459</v>
      </c>
      <c r="C15" s="19" t="s">
        <v>225</v>
      </c>
      <c r="D15" s="20">
        <v>7.543533</v>
      </c>
      <c r="E15" s="21">
        <v>10.354350999999994</v>
      </c>
      <c r="F15" s="21">
        <f t="shared" si="0"/>
        <v>8.1263937862883484</v>
      </c>
      <c r="G15" s="21">
        <v>6.1695448862883495</v>
      </c>
      <c r="H15" s="21">
        <v>0.95715876999999994</v>
      </c>
      <c r="I15" s="21">
        <v>0.99969012999999962</v>
      </c>
      <c r="J15" s="22">
        <f t="shared" si="1"/>
        <v>0.59584080994437538</v>
      </c>
      <c r="K15" s="22">
        <f t="shared" si="2"/>
        <v>0.68828105752725144</v>
      </c>
      <c r="L15" s="23">
        <f t="shared" si="3"/>
        <v>0.78482888848256671</v>
      </c>
      <c r="M15" s="4"/>
    </row>
    <row r="16" spans="1:13" x14ac:dyDescent="0.25">
      <c r="A16" s="17"/>
      <c r="B16" s="18">
        <v>462</v>
      </c>
      <c r="C16" s="19" t="s">
        <v>228</v>
      </c>
      <c r="D16" s="20">
        <v>4.6389500000000004</v>
      </c>
      <c r="E16" s="21">
        <v>4.7473070000000002</v>
      </c>
      <c r="F16" s="21">
        <f t="shared" si="0"/>
        <v>3.5153037263688489</v>
      </c>
      <c r="G16" s="21">
        <v>2.7306133563688491</v>
      </c>
      <c r="H16" s="21">
        <v>0.37021063000000004</v>
      </c>
      <c r="I16" s="21">
        <v>0.41447974000000004</v>
      </c>
      <c r="J16" s="22">
        <f t="shared" si="1"/>
        <v>0.57519207339421041</v>
      </c>
      <c r="K16" s="22">
        <f t="shared" si="2"/>
        <v>0.65317536581663016</v>
      </c>
      <c r="L16" s="23">
        <f t="shared" si="3"/>
        <v>0.74048375771123476</v>
      </c>
      <c r="M16" s="4"/>
    </row>
    <row r="17" spans="1:13" ht="15.75" thickBot="1" x14ac:dyDescent="0.3">
      <c r="A17" s="41" t="s">
        <v>232</v>
      </c>
      <c r="B17" s="58"/>
      <c r="C17" s="43"/>
      <c r="D17" s="44">
        <v>3.1672480000000003</v>
      </c>
      <c r="E17" s="45">
        <v>80.214576000000008</v>
      </c>
      <c r="F17" s="45">
        <f t="shared" si="0"/>
        <v>47.205990942711075</v>
      </c>
      <c r="G17" s="45">
        <v>37.364761572711075</v>
      </c>
      <c r="H17" s="45">
        <v>1.711585289999999</v>
      </c>
      <c r="I17" s="45">
        <v>8.1296440800000003</v>
      </c>
      <c r="J17" s="46">
        <f t="shared" si="1"/>
        <v>0.4658101237449796</v>
      </c>
      <c r="K17" s="46">
        <f t="shared" si="2"/>
        <v>0.48714770820095182</v>
      </c>
      <c r="L17" s="47">
        <f t="shared" si="3"/>
        <v>0.58849642168165384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1172</v>
      </c>
      <c r="N2" s="72" t="s">
        <v>1183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131.39445800000001</v>
      </c>
      <c r="E6" s="14">
        <f ca="1">SUM(E7:OFFSET(E7,50,0))</f>
        <v>226.31947</v>
      </c>
      <c r="F6" s="14">
        <f ca="1">SUM(F7:OFFSET(F7,50,0))</f>
        <v>157.31453648098477</v>
      </c>
      <c r="G6" s="14">
        <f ca="1">SUM(G7:OFFSET(G7,50,0))</f>
        <v>123.28632453098477</v>
      </c>
      <c r="H6" s="14">
        <f ca="1">SUM(H7:OFFSET(H7,50,0))</f>
        <v>14.913988550000001</v>
      </c>
      <c r="I6" s="14">
        <f ca="1">SUM(I7:OFFSET(I7,50,0))</f>
        <v>19.114223399999997</v>
      </c>
      <c r="J6" s="15">
        <f ca="1">IFERROR(G6/E6,0)</f>
        <v>0.54474466792885634</v>
      </c>
      <c r="K6" s="15">
        <f ca="1">IFERROR(SUM(G6,H6)/E6,0)</f>
        <v>0.61064261541874765</v>
      </c>
      <c r="L6" s="16">
        <f ca="1">IFERROR(SUM(G6,H6,I6)/E6,0)</f>
        <v>0.69509943833371812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0.52227200000000007</v>
      </c>
      <c r="F7" s="21">
        <f t="shared" ref="F7:F21" si="0">SUM(G7,H7,I7)</f>
        <v>0.4500195843933153</v>
      </c>
      <c r="G7" s="21">
        <v>0.24743515439331532</v>
      </c>
      <c r="H7" s="21">
        <v>0.18778443</v>
      </c>
      <c r="I7" s="21">
        <v>1.4800000000000001E-2</v>
      </c>
      <c r="J7" s="22">
        <f t="shared" ref="J7:J21" si="1">IFERROR(G7/E7,0)</f>
        <v>0.4737668387225723</v>
      </c>
      <c r="K7" s="22">
        <f t="shared" ref="K7:K21" si="2">IFERROR(SUM(G7,H7)/E7,0)</f>
        <v>0.83331977282587477</v>
      </c>
      <c r="L7" s="23">
        <f t="shared" ref="L7:L21" si="3">IFERROR(SUM(G7,H7,I7)/E7,0)</f>
        <v>0.86165749723001661</v>
      </c>
      <c r="M7" s="4"/>
      <c r="N7" t="s">
        <v>257</v>
      </c>
      <c r="O7" s="5">
        <v>1.6199999954551458E-3</v>
      </c>
      <c r="P7" s="71">
        <v>0.99999999719453447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1.6167000000000001E-2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0.4500195843933153</v>
      </c>
      <c r="P8" s="71">
        <v>0.86165749723001661</v>
      </c>
    </row>
    <row r="9" spans="1:16" x14ac:dyDescent="0.25">
      <c r="A9" s="17"/>
      <c r="B9" s="55">
        <v>5</v>
      </c>
      <c r="C9" s="19" t="s">
        <v>253</v>
      </c>
      <c r="D9" s="20">
        <v>11.413265000000001</v>
      </c>
      <c r="E9" s="21">
        <v>25.131755999999999</v>
      </c>
      <c r="F9" s="21">
        <f t="shared" si="0"/>
        <v>18.748729927994173</v>
      </c>
      <c r="G9" s="21">
        <v>13.559377597994171</v>
      </c>
      <c r="H9" s="21">
        <v>4.1507842100000003</v>
      </c>
      <c r="I9" s="21">
        <v>1.0385681199999999</v>
      </c>
      <c r="J9" s="22">
        <f t="shared" si="1"/>
        <v>0.53953164267527387</v>
      </c>
      <c r="K9" s="22">
        <f t="shared" si="2"/>
        <v>0.70469257333208923</v>
      </c>
      <c r="L9" s="23">
        <f t="shared" si="3"/>
        <v>0.74601750581989468</v>
      </c>
      <c r="M9" s="4"/>
      <c r="N9" t="s">
        <v>256</v>
      </c>
      <c r="O9" s="5">
        <v>0.35091568429331776</v>
      </c>
      <c r="P9" s="71">
        <v>0.80633199515927789</v>
      </c>
    </row>
    <row r="10" spans="1:16" x14ac:dyDescent="0.25">
      <c r="A10" s="17"/>
      <c r="B10" s="55">
        <v>6</v>
      </c>
      <c r="C10" s="19" t="s">
        <v>254</v>
      </c>
      <c r="D10" s="20">
        <v>0</v>
      </c>
      <c r="E10" s="21">
        <v>0.35549999999999998</v>
      </c>
      <c r="F10" s="21">
        <f t="shared" si="0"/>
        <v>0.16166000271731615</v>
      </c>
      <c r="G10" s="21">
        <v>0.14914600271731615</v>
      </c>
      <c r="H10" s="21">
        <v>-1.1345999999999992E-2</v>
      </c>
      <c r="I10" s="21">
        <v>2.3859999999999999E-2</v>
      </c>
      <c r="J10" s="22">
        <f t="shared" si="1"/>
        <v>0.41953868556207075</v>
      </c>
      <c r="K10" s="22">
        <f t="shared" si="2"/>
        <v>0.38762307374772481</v>
      </c>
      <c r="L10" s="23">
        <f t="shared" si="3"/>
        <v>0.4547398107378795</v>
      </c>
      <c r="M10" s="4"/>
      <c r="N10" t="s">
        <v>270</v>
      </c>
      <c r="O10" s="5">
        <v>23.348215198545425</v>
      </c>
      <c r="P10" s="71">
        <v>0.79786744308960578</v>
      </c>
    </row>
    <row r="11" spans="1:16" x14ac:dyDescent="0.25">
      <c r="A11" s="17"/>
      <c r="B11" s="55">
        <v>8</v>
      </c>
      <c r="C11" s="19" t="s">
        <v>256</v>
      </c>
      <c r="D11" s="20">
        <v>2.7608980000000001</v>
      </c>
      <c r="E11" s="21">
        <v>0.43520000000000003</v>
      </c>
      <c r="F11" s="21">
        <f t="shared" si="0"/>
        <v>0.35091568429331776</v>
      </c>
      <c r="G11" s="21">
        <v>0.28156463429331779</v>
      </c>
      <c r="H11" s="21">
        <v>1.5856410000000001E-2</v>
      </c>
      <c r="I11" s="21">
        <v>5.3494640000000003E-2</v>
      </c>
      <c r="J11" s="22">
        <f t="shared" si="1"/>
        <v>0.6469775604166309</v>
      </c>
      <c r="K11" s="22">
        <f t="shared" si="2"/>
        <v>0.68341232604163094</v>
      </c>
      <c r="L11" s="23">
        <f t="shared" si="3"/>
        <v>0.80633199515927789</v>
      </c>
      <c r="M11" s="4"/>
      <c r="N11" t="s">
        <v>273</v>
      </c>
      <c r="O11" s="5">
        <v>26.454997904097223</v>
      </c>
      <c r="P11" s="71">
        <v>0.78880238362643573</v>
      </c>
    </row>
    <row r="12" spans="1:16" x14ac:dyDescent="0.25">
      <c r="A12" s="17"/>
      <c r="B12" s="55">
        <v>9</v>
      </c>
      <c r="C12" s="19" t="s">
        <v>257</v>
      </c>
      <c r="D12" s="20">
        <v>0</v>
      </c>
      <c r="E12" s="21">
        <v>1.6199999999999999E-3</v>
      </c>
      <c r="F12" s="21">
        <f t="shared" si="0"/>
        <v>1.6199999954551458E-3</v>
      </c>
      <c r="G12" s="21">
        <v>1.6199999954551458E-3</v>
      </c>
      <c r="H12" s="21">
        <v>0</v>
      </c>
      <c r="I12" s="21">
        <v>0</v>
      </c>
      <c r="J12" s="22">
        <f t="shared" si="1"/>
        <v>0.99999999719453447</v>
      </c>
      <c r="K12" s="22">
        <f t="shared" si="2"/>
        <v>0.99999999719453447</v>
      </c>
      <c r="L12" s="23">
        <f t="shared" si="3"/>
        <v>0.99999999719453447</v>
      </c>
      <c r="M12" s="4"/>
      <c r="N12" t="s">
        <v>253</v>
      </c>
      <c r="O12" s="5">
        <v>18.748729927994173</v>
      </c>
      <c r="P12" s="71">
        <v>0.74601750581989468</v>
      </c>
    </row>
    <row r="13" spans="1:16" x14ac:dyDescent="0.25">
      <c r="A13" s="17"/>
      <c r="B13" s="55">
        <v>10</v>
      </c>
      <c r="C13" s="19" t="s">
        <v>258</v>
      </c>
      <c r="D13" s="20">
        <v>30.968236000000005</v>
      </c>
      <c r="E13" s="21">
        <v>64.202448000000004</v>
      </c>
      <c r="F13" s="21">
        <f t="shared" si="0"/>
        <v>44.512266813320544</v>
      </c>
      <c r="G13" s="21">
        <v>35.398381423320544</v>
      </c>
      <c r="H13" s="21">
        <v>3.7381971299999996</v>
      </c>
      <c r="I13" s="21">
        <v>5.3756882599999978</v>
      </c>
      <c r="J13" s="22">
        <f t="shared" si="1"/>
        <v>0.55135563403003796</v>
      </c>
      <c r="K13" s="22">
        <f t="shared" si="2"/>
        <v>0.60958078348228317</v>
      </c>
      <c r="L13" s="23">
        <f t="shared" si="3"/>
        <v>0.69331105277045735</v>
      </c>
      <c r="M13" s="4"/>
      <c r="N13" t="s">
        <v>269</v>
      </c>
      <c r="O13" s="5">
        <v>15.602287062040151</v>
      </c>
      <c r="P13" s="71">
        <v>0.73598873715676361</v>
      </c>
    </row>
    <row r="14" spans="1:16" x14ac:dyDescent="0.25">
      <c r="A14" s="17"/>
      <c r="B14" s="55">
        <v>12</v>
      </c>
      <c r="C14" s="19" t="s">
        <v>260</v>
      </c>
      <c r="D14" s="20">
        <v>3.2998099999999999</v>
      </c>
      <c r="E14" s="21">
        <v>21.594454000000002</v>
      </c>
      <c r="F14" s="21">
        <f t="shared" si="0"/>
        <v>11.011117470031238</v>
      </c>
      <c r="G14" s="21">
        <v>7.1159162900312367</v>
      </c>
      <c r="H14" s="21">
        <v>2.5434978999999998</v>
      </c>
      <c r="I14" s="21">
        <v>1.3517032800000004</v>
      </c>
      <c r="J14" s="22">
        <f t="shared" si="1"/>
        <v>0.32952517762344147</v>
      </c>
      <c r="K14" s="22">
        <f t="shared" si="2"/>
        <v>0.44730995236236287</v>
      </c>
      <c r="L14" s="23">
        <f t="shared" si="3"/>
        <v>0.50990487974510657</v>
      </c>
      <c r="M14" s="4"/>
      <c r="N14" t="s">
        <v>258</v>
      </c>
      <c r="O14" s="5">
        <v>44.512266813320544</v>
      </c>
      <c r="P14" s="71">
        <v>0.69331105277045735</v>
      </c>
    </row>
    <row r="15" spans="1:16" x14ac:dyDescent="0.25">
      <c r="A15" s="17"/>
      <c r="B15" s="55">
        <v>13</v>
      </c>
      <c r="C15" s="19" t="s">
        <v>261</v>
      </c>
      <c r="D15" s="20">
        <v>0</v>
      </c>
      <c r="E15" s="21">
        <v>0.54422599999999999</v>
      </c>
      <c r="F15" s="21">
        <f t="shared" si="0"/>
        <v>0.28462429276820417</v>
      </c>
      <c r="G15" s="21">
        <v>0.14487339276820421</v>
      </c>
      <c r="H15" s="21">
        <v>0.10865619999999999</v>
      </c>
      <c r="I15" s="21">
        <v>3.1094699999999999E-2</v>
      </c>
      <c r="J15" s="22">
        <f t="shared" si="1"/>
        <v>0.26620079299446225</v>
      </c>
      <c r="K15" s="22">
        <f t="shared" si="2"/>
        <v>0.46585351079919773</v>
      </c>
      <c r="L15" s="23">
        <f t="shared" si="3"/>
        <v>0.52298914930231954</v>
      </c>
      <c r="M15" s="4"/>
      <c r="N15" t="s">
        <v>263</v>
      </c>
      <c r="O15" s="5">
        <v>5.6657120374475127</v>
      </c>
      <c r="P15" s="71">
        <v>0.69224292210362548</v>
      </c>
    </row>
    <row r="16" spans="1:16" x14ac:dyDescent="0.25">
      <c r="A16" s="17"/>
      <c r="B16" s="55">
        <v>15</v>
      </c>
      <c r="C16" s="19" t="s">
        <v>263</v>
      </c>
      <c r="D16" s="20">
        <v>67.149766</v>
      </c>
      <c r="E16" s="21">
        <v>8.1845719999999975</v>
      </c>
      <c r="F16" s="21">
        <f t="shared" si="0"/>
        <v>5.6657120374475127</v>
      </c>
      <c r="G16" s="21">
        <v>4.7700539174475125</v>
      </c>
      <c r="H16" s="21">
        <v>0.37574396000000004</v>
      </c>
      <c r="I16" s="21">
        <v>0.5199141599999999</v>
      </c>
      <c r="J16" s="22">
        <f t="shared" si="1"/>
        <v>0.58281042887123646</v>
      </c>
      <c r="K16" s="22">
        <f t="shared" si="2"/>
        <v>0.62871923876380031</v>
      </c>
      <c r="L16" s="23">
        <f t="shared" si="3"/>
        <v>0.69224292210362548</v>
      </c>
      <c r="M16" s="4"/>
      <c r="N16" t="s">
        <v>261</v>
      </c>
      <c r="O16" s="5">
        <v>0.28462429276820417</v>
      </c>
      <c r="P16" s="71">
        <v>0.52298914930231954</v>
      </c>
    </row>
    <row r="17" spans="1:16" x14ac:dyDescent="0.25">
      <c r="A17" s="17"/>
      <c r="B17" s="55">
        <v>16</v>
      </c>
      <c r="C17" s="19" t="s">
        <v>264</v>
      </c>
      <c r="D17" s="20">
        <v>0</v>
      </c>
      <c r="E17" s="21">
        <v>1.1163450000000001</v>
      </c>
      <c r="F17" s="21">
        <f t="shared" si="0"/>
        <v>0.2468217395566511</v>
      </c>
      <c r="G17" s="21">
        <v>7.3669759556651115E-2</v>
      </c>
      <c r="H17" s="21">
        <v>5.8701779999999988E-2</v>
      </c>
      <c r="I17" s="21">
        <v>0.11445019999999999</v>
      </c>
      <c r="J17" s="22">
        <f t="shared" si="1"/>
        <v>6.5991928621215765E-2</v>
      </c>
      <c r="K17" s="22">
        <f t="shared" si="2"/>
        <v>0.11857583413429637</v>
      </c>
      <c r="L17" s="23">
        <f t="shared" si="3"/>
        <v>0.22109808308063464</v>
      </c>
      <c r="M17" s="4"/>
      <c r="N17" t="s">
        <v>267</v>
      </c>
      <c r="O17" s="5">
        <v>10.475548763784245</v>
      </c>
      <c r="P17" s="71">
        <v>0.51822291766847439</v>
      </c>
    </row>
    <row r="18" spans="1:16" x14ac:dyDescent="0.25">
      <c r="A18" s="17"/>
      <c r="B18" s="55">
        <v>19</v>
      </c>
      <c r="C18" s="19" t="s">
        <v>267</v>
      </c>
      <c r="D18" s="20">
        <v>2.6</v>
      </c>
      <c r="E18" s="21">
        <v>20.214368</v>
      </c>
      <c r="F18" s="21">
        <f t="shared" si="0"/>
        <v>10.475548763784245</v>
      </c>
      <c r="G18" s="21">
        <v>7.2647872837842442</v>
      </c>
      <c r="H18" s="21">
        <v>1.2639010800000001</v>
      </c>
      <c r="I18" s="21">
        <v>1.9468603999999998</v>
      </c>
      <c r="J18" s="22">
        <f t="shared" si="1"/>
        <v>0.35938730727491675</v>
      </c>
      <c r="K18" s="22">
        <f t="shared" si="2"/>
        <v>0.42191219452343226</v>
      </c>
      <c r="L18" s="23">
        <f t="shared" si="3"/>
        <v>0.51822291766847439</v>
      </c>
      <c r="M18" s="4"/>
      <c r="N18" t="s">
        <v>260</v>
      </c>
      <c r="O18" s="5">
        <v>11.011117470031238</v>
      </c>
      <c r="P18" s="71">
        <v>0.50990487974510657</v>
      </c>
    </row>
    <row r="19" spans="1:16" x14ac:dyDescent="0.25">
      <c r="A19" s="17"/>
      <c r="B19" s="55">
        <v>21</v>
      </c>
      <c r="C19" s="19" t="s">
        <v>269</v>
      </c>
      <c r="D19" s="20">
        <v>0.89999999999999991</v>
      </c>
      <c r="E19" s="21">
        <v>21.199083999999999</v>
      </c>
      <c r="F19" s="21">
        <f t="shared" si="0"/>
        <v>15.602287062040151</v>
      </c>
      <c r="G19" s="21">
        <v>10.067522702040151</v>
      </c>
      <c r="H19" s="21">
        <v>3.5216911400000006</v>
      </c>
      <c r="I19" s="21">
        <v>2.0130732199999999</v>
      </c>
      <c r="J19" s="22">
        <f t="shared" si="1"/>
        <v>0.47490366574518744</v>
      </c>
      <c r="K19" s="22">
        <f t="shared" si="2"/>
        <v>0.64102835018910032</v>
      </c>
      <c r="L19" s="23">
        <f t="shared" si="3"/>
        <v>0.73598873715676361</v>
      </c>
      <c r="M19" s="4"/>
      <c r="N19" t="s">
        <v>254</v>
      </c>
      <c r="O19" s="5">
        <v>0.16166000271731615</v>
      </c>
      <c r="P19" s="71">
        <v>0.4547398107378795</v>
      </c>
    </row>
    <row r="20" spans="1:16" x14ac:dyDescent="0.25">
      <c r="A20" s="17"/>
      <c r="B20" s="55">
        <v>22</v>
      </c>
      <c r="C20" s="19" t="s">
        <v>270</v>
      </c>
      <c r="D20" s="20">
        <v>7.6635330000000002</v>
      </c>
      <c r="E20" s="21">
        <v>29.263275999999998</v>
      </c>
      <c r="F20" s="21">
        <f t="shared" si="0"/>
        <v>23.348215198545425</v>
      </c>
      <c r="G20" s="21">
        <v>18.967443368545425</v>
      </c>
      <c r="H20" s="21">
        <v>2.1190677299999998</v>
      </c>
      <c r="I20" s="21">
        <v>2.2617041000000002</v>
      </c>
      <c r="J20" s="22">
        <f t="shared" si="1"/>
        <v>0.64816541280427475</v>
      </c>
      <c r="K20" s="22">
        <f t="shared" si="2"/>
        <v>0.72057930556187311</v>
      </c>
      <c r="L20" s="23">
        <f t="shared" si="3"/>
        <v>0.79786744308960578</v>
      </c>
      <c r="M20" s="4"/>
      <c r="N20" t="s">
        <v>264</v>
      </c>
      <c r="O20" s="5">
        <v>0.2468217395566511</v>
      </c>
      <c r="P20" s="71">
        <v>0.22109808308063464</v>
      </c>
    </row>
    <row r="21" spans="1:16" ht="15.75" thickBot="1" x14ac:dyDescent="0.3">
      <c r="A21" s="24"/>
      <c r="B21" s="56">
        <v>25</v>
      </c>
      <c r="C21" s="26" t="s">
        <v>273</v>
      </c>
      <c r="D21" s="27">
        <v>4.6389500000000004</v>
      </c>
      <c r="E21" s="28">
        <v>33.538181999999999</v>
      </c>
      <c r="F21" s="28">
        <f t="shared" si="0"/>
        <v>26.454997904097223</v>
      </c>
      <c r="G21" s="28">
        <v>25.244533004097221</v>
      </c>
      <c r="H21" s="28">
        <v>-3.1585474199999997</v>
      </c>
      <c r="I21" s="28">
        <v>4.3690123199999986</v>
      </c>
      <c r="J21" s="29">
        <f t="shared" si="1"/>
        <v>0.75271023945475701</v>
      </c>
      <c r="K21" s="29">
        <f t="shared" si="2"/>
        <v>0.65853258188226249</v>
      </c>
      <c r="L21" s="30">
        <f t="shared" si="3"/>
        <v>0.78880238362643573</v>
      </c>
      <c r="M21" s="4"/>
      <c r="N21" t="s">
        <v>251</v>
      </c>
      <c r="O21" s="5">
        <v>0</v>
      </c>
      <c r="P21" s="71">
        <v>0</v>
      </c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131.39445800000001</v>
      </c>
      <c r="E6" s="14">
        <v>226.31947</v>
      </c>
      <c r="F6" s="14">
        <v>157.31453648098477</v>
      </c>
      <c r="G6" s="14">
        <v>123.28632453098477</v>
      </c>
      <c r="H6" s="14">
        <v>14.913988550000001</v>
      </c>
      <c r="I6" s="14">
        <v>19.114223399999997</v>
      </c>
      <c r="J6" s="15">
        <v>0.54474466792885634</v>
      </c>
      <c r="K6" s="15">
        <v>0.61064261541874765</v>
      </c>
      <c r="L6" s="16">
        <v>0.69509943833371812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127.17002699999999</v>
      </c>
      <c r="E7" s="38">
        <f ca="1">SUM(E8:OFFSET(E6,MATCH("PROYECTOS",$A$8:$A$50,0),0))</f>
        <v>163.82128400000002</v>
      </c>
      <c r="F7" s="38">
        <f ca="1">SUM(F8:OFFSET(F6,MATCH("PROYECTOS",$A$8:$A$50,0),0))</f>
        <v>117.44076539885879</v>
      </c>
      <c r="G7" s="38">
        <f ca="1">SUM(G8:OFFSET(G6,MATCH("PROYECTOS",$A$8:$A$50,0),0))</f>
        <v>90.114066628858779</v>
      </c>
      <c r="H7" s="38">
        <f ca="1">SUM(H8:OFFSET(H6,MATCH("PROYECTOS",$A$8:$A$50,0),0))</f>
        <v>14.758168099999999</v>
      </c>
      <c r="I7" s="38">
        <f ca="1">SUM(I8:OFFSET(I6,MATCH("PROYECTOS",$A$8:$A$50,0),0))</f>
        <v>12.568530669999998</v>
      </c>
      <c r="J7" s="39">
        <f ca="1">IFERROR(G7/E7,0)</f>
        <v>0.55007545068965991</v>
      </c>
      <c r="K7" s="39">
        <f ca="1">IFERROR(SUM(G7,H7)/E7,0)</f>
        <v>0.64016245122861304</v>
      </c>
      <c r="L7" s="40">
        <f ca="1">IFERROR(SUM(G7,H7,I7)/E7,0)</f>
        <v>0.71688343865537507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79.216490999999991</v>
      </c>
      <c r="E8" s="21">
        <v>77.223383999999982</v>
      </c>
      <c r="F8" s="21">
        <f t="shared" ref="F8:F9" si="0">SUM(G8,H8,I8)</f>
        <v>71.403719002524198</v>
      </c>
      <c r="G8" s="21">
        <v>58.736048892524195</v>
      </c>
      <c r="H8" s="21">
        <v>7.822478460000001</v>
      </c>
      <c r="I8" s="21">
        <v>4.8451916500000003</v>
      </c>
      <c r="J8" s="22">
        <f t="shared" ref="J8:J10" si="1">IFERROR(G8/E8,0)</f>
        <v>0.76059926216810458</v>
      </c>
      <c r="K8" s="22">
        <f t="shared" ref="K8:K10" si="2">IFERROR(SUM(G8,H8)/E8,0)</f>
        <v>0.86189602041428548</v>
      </c>
      <c r="L8" s="23">
        <f t="shared" ref="L8:L10" si="3">IFERROR(SUM(G8,H8,I8)/E8,0)</f>
        <v>0.92463856547032719</v>
      </c>
      <c r="M8" s="4"/>
    </row>
    <row r="9" spans="1:13" ht="25.5" x14ac:dyDescent="0.25">
      <c r="A9" s="17"/>
      <c r="B9" s="19">
        <v>3000568</v>
      </c>
      <c r="C9" s="19" t="s">
        <v>1175</v>
      </c>
      <c r="D9" s="20">
        <v>47.953536</v>
      </c>
      <c r="E9" s="21">
        <v>86.597900000000038</v>
      </c>
      <c r="F9" s="21">
        <f t="shared" si="0"/>
        <v>46.037046396334581</v>
      </c>
      <c r="G9" s="21">
        <v>31.378017736334588</v>
      </c>
      <c r="H9" s="21">
        <v>6.9356896399999979</v>
      </c>
      <c r="I9" s="21">
        <v>7.7233390199999983</v>
      </c>
      <c r="J9" s="22">
        <f t="shared" si="1"/>
        <v>0.3623415548914532</v>
      </c>
      <c r="K9" s="22">
        <f t="shared" si="2"/>
        <v>0.44243229196475398</v>
      </c>
      <c r="L9" s="23">
        <f t="shared" si="3"/>
        <v>0.53161850802773003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4.224431000000024</v>
      </c>
      <c r="E10" s="45">
        <f t="shared" ref="E10:I10" ca="1" si="4">OFFSET(E10,-MATCH("PROYECTOS",$A$8:$A$50,0)-1,0)-(OFFSET(E10,-MATCH("PROYECTOS",$A$8:$A$50,0),0))</f>
        <v>62.498185999999976</v>
      </c>
      <c r="F10" s="45">
        <f t="shared" ca="1" si="4"/>
        <v>39.873771082125984</v>
      </c>
      <c r="G10" s="45">
        <f t="shared" ca="1" si="4"/>
        <v>33.172257902125992</v>
      </c>
      <c r="H10" s="45">
        <f t="shared" ca="1" si="4"/>
        <v>0.155820450000002</v>
      </c>
      <c r="I10" s="45">
        <f t="shared" ca="1" si="4"/>
        <v>6.545692729999999</v>
      </c>
      <c r="J10" s="46">
        <f t="shared" ca="1" si="1"/>
        <v>0.53077153154694767</v>
      </c>
      <c r="K10" s="46">
        <f t="shared" ca="1" si="2"/>
        <v>0.53326473110957184</v>
      </c>
      <c r="L10" s="47">
        <f t="shared" ca="1" si="3"/>
        <v>0.63799885459277184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1184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26.25" thickBot="1" x14ac:dyDescent="0.3">
      <c r="A16" s="73"/>
      <c r="B16" s="74">
        <v>3000568</v>
      </c>
      <c r="C16" s="74" t="s">
        <v>1175</v>
      </c>
      <c r="D16" s="75">
        <v>0.53161850802773003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A43" sqref="A43:D4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508.64130799999998</v>
      </c>
      <c r="E6" s="14">
        <v>608.53758399999992</v>
      </c>
      <c r="F6" s="14">
        <v>405.88198455346441</v>
      </c>
      <c r="G6" s="14">
        <v>310.70890923346428</v>
      </c>
      <c r="H6" s="14">
        <v>48.001943570000009</v>
      </c>
      <c r="I6" s="14">
        <v>47.171131750000008</v>
      </c>
      <c r="J6" s="15">
        <v>0.51058294081218869</v>
      </c>
      <c r="K6" s="15">
        <v>0.58946376071895057</v>
      </c>
      <c r="L6" s="16">
        <v>0.66697932095754386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504.48946600000016</v>
      </c>
      <c r="E7" s="38">
        <f ca="1">SUM(E8:OFFSET(E6,MATCH("PROYECTOS",$A$8:$A$50,0),0))</f>
        <v>606.6107300000001</v>
      </c>
      <c r="F7" s="38">
        <f ca="1">SUM(F8:OFFSET(F6,MATCH("PROYECTOS",$A$8:$A$50,0),0))</f>
        <v>405.50421186014358</v>
      </c>
      <c r="G7" s="38">
        <f ca="1">SUM(G8:OFFSET(G6,MATCH("PROYECTOS",$A$8:$A$50,0),0))</f>
        <v>310.35812454014365</v>
      </c>
      <c r="H7" s="38">
        <f ca="1">SUM(H8:OFFSET(H6,MATCH("PROYECTOS",$A$8:$A$50,0),0))</f>
        <v>47.998943570000002</v>
      </c>
      <c r="I7" s="38">
        <f ca="1">SUM(I8:OFFSET(I6,MATCH("PROYECTOS",$A$8:$A$50,0),0))</f>
        <v>47.147143749999984</v>
      </c>
      <c r="J7" s="39">
        <f ca="1">IFERROR(G7/E7,0)</f>
        <v>0.51162649981503561</v>
      </c>
      <c r="K7" s="39">
        <f ca="1">IFERROR(SUM(G7,H7)/E7,0)</f>
        <v>0.59075293328580514</v>
      </c>
      <c r="L7" s="40">
        <f ca="1">IFERROR(SUM(G7,H7,I7)/E7,0)</f>
        <v>0.66847517164779391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19.846155000000007</v>
      </c>
      <c r="E8" s="21">
        <v>27.889770999999996</v>
      </c>
      <c r="F8" s="21">
        <f t="shared" ref="F8:F32" si="0">SUM(G8,H8,I8)</f>
        <v>17.187095037457919</v>
      </c>
      <c r="G8" s="21">
        <v>12.93764635745792</v>
      </c>
      <c r="H8" s="21">
        <v>1.9337209699999998</v>
      </c>
      <c r="I8" s="21">
        <v>2.31572771</v>
      </c>
      <c r="J8" s="22">
        <f t="shared" ref="J8:J33" si="1">IFERROR(G8/E8,0)</f>
        <v>0.46388499774551473</v>
      </c>
      <c r="K8" s="22">
        <f t="shared" ref="K8:K33" si="2">IFERROR(SUM(G8,H8)/E8,0)</f>
        <v>0.53321941321991928</v>
      </c>
      <c r="L8" s="23">
        <f t="shared" ref="L8:L33" si="3">IFERROR(SUM(G8,H8,I8)/E8,0)</f>
        <v>0.61625084829337329</v>
      </c>
      <c r="M8" s="4"/>
    </row>
    <row r="9" spans="1:13" ht="25.5" x14ac:dyDescent="0.25">
      <c r="A9" s="17"/>
      <c r="B9" s="19">
        <v>3000612</v>
      </c>
      <c r="C9" s="19" t="s">
        <v>362</v>
      </c>
      <c r="D9" s="20">
        <v>60.63602400000002</v>
      </c>
      <c r="E9" s="21">
        <v>75.629098000000027</v>
      </c>
      <c r="F9" s="21">
        <f t="shared" si="0"/>
        <v>51.925944991158616</v>
      </c>
      <c r="G9" s="21">
        <v>38.762688811158611</v>
      </c>
      <c r="H9" s="21">
        <v>5.5567425700000026</v>
      </c>
      <c r="I9" s="21">
        <v>7.6065136100000013</v>
      </c>
      <c r="J9" s="22">
        <f t="shared" si="1"/>
        <v>0.51253670658823136</v>
      </c>
      <c r="K9" s="22">
        <f t="shared" si="2"/>
        <v>0.58601031287135807</v>
      </c>
      <c r="L9" s="23">
        <f t="shared" si="3"/>
        <v>0.68658686093490895</v>
      </c>
      <c r="M9" s="4"/>
    </row>
    <row r="10" spans="1:13" ht="51" x14ac:dyDescent="0.25">
      <c r="A10" s="17"/>
      <c r="B10" s="19">
        <v>3000613</v>
      </c>
      <c r="C10" s="19" t="s">
        <v>363</v>
      </c>
      <c r="D10" s="20">
        <v>19.672126999999993</v>
      </c>
      <c r="E10" s="21">
        <v>23.295782999999993</v>
      </c>
      <c r="F10" s="21">
        <f t="shared" si="0"/>
        <v>17.632431234508019</v>
      </c>
      <c r="G10" s="21">
        <v>13.727838454508019</v>
      </c>
      <c r="H10" s="21">
        <v>2.0818626</v>
      </c>
      <c r="I10" s="21">
        <v>1.8227301800000002</v>
      </c>
      <c r="J10" s="22">
        <f t="shared" si="1"/>
        <v>0.58928426893863251</v>
      </c>
      <c r="K10" s="22">
        <f t="shared" si="2"/>
        <v>0.67865076930481461</v>
      </c>
      <c r="L10" s="23">
        <f t="shared" si="3"/>
        <v>0.75689369335677725</v>
      </c>
      <c r="M10" s="4"/>
    </row>
    <row r="11" spans="1:13" ht="25.5" x14ac:dyDescent="0.25">
      <c r="A11" s="17"/>
      <c r="B11" s="19">
        <v>3000614</v>
      </c>
      <c r="C11" s="19" t="s">
        <v>364</v>
      </c>
      <c r="D11" s="20">
        <v>74.926122000000007</v>
      </c>
      <c r="E11" s="21">
        <v>69.403248000000076</v>
      </c>
      <c r="F11" s="21">
        <f t="shared" si="0"/>
        <v>34.772012175275727</v>
      </c>
      <c r="G11" s="21">
        <v>26.082907685275728</v>
      </c>
      <c r="H11" s="21">
        <v>3.8120376700000009</v>
      </c>
      <c r="I11" s="21">
        <v>4.8770668199999978</v>
      </c>
      <c r="J11" s="22">
        <f t="shared" si="1"/>
        <v>0.37581681602676142</v>
      </c>
      <c r="K11" s="22">
        <f t="shared" si="2"/>
        <v>0.43074274211598423</v>
      </c>
      <c r="L11" s="23">
        <f t="shared" si="3"/>
        <v>0.50101419137150016</v>
      </c>
      <c r="M11" s="4"/>
    </row>
    <row r="12" spans="1:13" ht="25.5" x14ac:dyDescent="0.25">
      <c r="A12" s="17"/>
      <c r="B12" s="19">
        <v>3000615</v>
      </c>
      <c r="C12" s="19" t="s">
        <v>365</v>
      </c>
      <c r="D12" s="20">
        <v>0.42584000000000005</v>
      </c>
      <c r="E12" s="21">
        <v>0.43083999999999995</v>
      </c>
      <c r="F12" s="21">
        <f t="shared" si="0"/>
        <v>0.30810342138851426</v>
      </c>
      <c r="G12" s="21">
        <v>0.24424080138851423</v>
      </c>
      <c r="H12" s="21">
        <v>4.5594759999999998E-2</v>
      </c>
      <c r="I12" s="21">
        <v>1.826786E-2</v>
      </c>
      <c r="J12" s="22">
        <f t="shared" si="1"/>
        <v>0.56689444199358063</v>
      </c>
      <c r="K12" s="22">
        <f t="shared" si="2"/>
        <v>0.67272203460336621</v>
      </c>
      <c r="L12" s="23">
        <f t="shared" si="3"/>
        <v>0.71512260093889679</v>
      </c>
      <c r="M12" s="4"/>
    </row>
    <row r="13" spans="1:13" ht="38.25" x14ac:dyDescent="0.25">
      <c r="A13" s="17"/>
      <c r="B13" s="19">
        <v>3000616</v>
      </c>
      <c r="C13" s="19" t="s">
        <v>366</v>
      </c>
      <c r="D13" s="20">
        <v>11.781979999999999</v>
      </c>
      <c r="E13" s="21">
        <v>13.542407999999991</v>
      </c>
      <c r="F13" s="21">
        <f t="shared" si="0"/>
        <v>10.06414002523676</v>
      </c>
      <c r="G13" s="21">
        <v>7.5446687552367617</v>
      </c>
      <c r="H13" s="21">
        <v>1.2110185400000004</v>
      </c>
      <c r="I13" s="21">
        <v>1.30845273</v>
      </c>
      <c r="J13" s="22">
        <f t="shared" si="1"/>
        <v>0.55711427061101437</v>
      </c>
      <c r="K13" s="22">
        <f t="shared" si="2"/>
        <v>0.64653843653482945</v>
      </c>
      <c r="L13" s="23">
        <f t="shared" si="3"/>
        <v>0.74315734876964035</v>
      </c>
      <c r="M13" s="4"/>
    </row>
    <row r="14" spans="1:13" ht="25.5" x14ac:dyDescent="0.25">
      <c r="A14" s="17"/>
      <c r="B14" s="19">
        <v>3000669</v>
      </c>
      <c r="C14" s="19" t="s">
        <v>367</v>
      </c>
      <c r="D14" s="20">
        <v>0.08</v>
      </c>
      <c r="E14" s="21">
        <v>5.7000000000000002E-2</v>
      </c>
      <c r="F14" s="21">
        <f t="shared" si="0"/>
        <v>1.5800000035390258E-2</v>
      </c>
      <c r="G14" s="21">
        <v>1.3000000035390258E-2</v>
      </c>
      <c r="H14" s="21">
        <v>0</v>
      </c>
      <c r="I14" s="21">
        <v>2.8E-3</v>
      </c>
      <c r="J14" s="22">
        <f t="shared" si="1"/>
        <v>0.22807017605947819</v>
      </c>
      <c r="K14" s="22">
        <f t="shared" si="2"/>
        <v>0.22807017605947819</v>
      </c>
      <c r="L14" s="23">
        <f t="shared" si="3"/>
        <v>0.27719298307702206</v>
      </c>
      <c r="M14" s="4"/>
    </row>
    <row r="15" spans="1:13" ht="51" x14ac:dyDescent="0.25">
      <c r="A15" s="17"/>
      <c r="B15" s="19">
        <v>3000672</v>
      </c>
      <c r="C15" s="19" t="s">
        <v>368</v>
      </c>
      <c r="D15" s="20">
        <v>23.306001999999996</v>
      </c>
      <c r="E15" s="21">
        <v>34.574275</v>
      </c>
      <c r="F15" s="21">
        <f t="shared" si="0"/>
        <v>18.354910876529523</v>
      </c>
      <c r="G15" s="21">
        <v>12.384715576529521</v>
      </c>
      <c r="H15" s="21">
        <v>3.2082095300000009</v>
      </c>
      <c r="I15" s="21">
        <v>2.7619857700000003</v>
      </c>
      <c r="J15" s="22">
        <f t="shared" si="1"/>
        <v>0.3582060817335872</v>
      </c>
      <c r="K15" s="22">
        <f t="shared" si="2"/>
        <v>0.45099789096169107</v>
      </c>
      <c r="L15" s="23">
        <f t="shared" si="3"/>
        <v>0.53088346397804509</v>
      </c>
      <c r="M15" s="4"/>
    </row>
    <row r="16" spans="1:13" ht="51" x14ac:dyDescent="0.25">
      <c r="A16" s="17"/>
      <c r="B16" s="19">
        <v>3000673</v>
      </c>
      <c r="C16" s="19" t="s">
        <v>369</v>
      </c>
      <c r="D16" s="20">
        <v>2.023752</v>
      </c>
      <c r="E16" s="21">
        <v>3.3215269999999997</v>
      </c>
      <c r="F16" s="21">
        <f t="shared" si="0"/>
        <v>1.3791727578818744</v>
      </c>
      <c r="G16" s="21">
        <v>0.96220634788187454</v>
      </c>
      <c r="H16" s="21">
        <v>0.12820589999999998</v>
      </c>
      <c r="I16" s="21">
        <v>0.28876050999999991</v>
      </c>
      <c r="J16" s="22">
        <f t="shared" si="1"/>
        <v>0.28968795011507498</v>
      </c>
      <c r="K16" s="22">
        <f t="shared" si="2"/>
        <v>0.32828643207834068</v>
      </c>
      <c r="L16" s="23">
        <f t="shared" si="3"/>
        <v>0.4152225039513075</v>
      </c>
      <c r="M16" s="4"/>
    </row>
    <row r="17" spans="1:13" ht="51" x14ac:dyDescent="0.25">
      <c r="A17" s="17"/>
      <c r="B17" s="19">
        <v>3000691</v>
      </c>
      <c r="C17" s="19" t="s">
        <v>370</v>
      </c>
      <c r="D17" s="20">
        <v>10.806579999999999</v>
      </c>
      <c r="E17" s="21">
        <v>16.504441999999997</v>
      </c>
      <c r="F17" s="21">
        <f t="shared" si="0"/>
        <v>11.913547767936045</v>
      </c>
      <c r="G17" s="21">
        <v>9.3409560279360448</v>
      </c>
      <c r="H17" s="21">
        <v>0.72579660999999962</v>
      </c>
      <c r="I17" s="21">
        <v>1.8467951299999996</v>
      </c>
      <c r="J17" s="22">
        <f t="shared" si="1"/>
        <v>0.5659661821911971</v>
      </c>
      <c r="K17" s="22">
        <f t="shared" si="2"/>
        <v>0.60994201669684112</v>
      </c>
      <c r="L17" s="23">
        <f t="shared" si="3"/>
        <v>0.72183887028328775</v>
      </c>
      <c r="M17" s="4"/>
    </row>
    <row r="18" spans="1:13" ht="38.25" x14ac:dyDescent="0.25">
      <c r="A18" s="17"/>
      <c r="B18" s="19">
        <v>3043952</v>
      </c>
      <c r="C18" s="19" t="s">
        <v>371</v>
      </c>
      <c r="D18" s="20">
        <v>14.265980000000001</v>
      </c>
      <c r="E18" s="21">
        <v>15.613706000000002</v>
      </c>
      <c r="F18" s="21">
        <f t="shared" si="0"/>
        <v>12.07570337828454</v>
      </c>
      <c r="G18" s="21">
        <v>9.5704171282845394</v>
      </c>
      <c r="H18" s="21">
        <v>1.1201429799999998</v>
      </c>
      <c r="I18" s="21">
        <v>1.3851432700000004</v>
      </c>
      <c r="J18" s="22">
        <f t="shared" si="1"/>
        <v>0.61294974609388297</v>
      </c>
      <c r="K18" s="22">
        <f t="shared" si="2"/>
        <v>0.68469075236106913</v>
      </c>
      <c r="L18" s="23">
        <f t="shared" si="3"/>
        <v>0.77340404502842175</v>
      </c>
      <c r="M18" s="4"/>
    </row>
    <row r="19" spans="1:13" ht="51" x14ac:dyDescent="0.25">
      <c r="A19" s="17"/>
      <c r="B19" s="19">
        <v>3043953</v>
      </c>
      <c r="C19" s="19" t="s">
        <v>372</v>
      </c>
      <c r="D19" s="20">
        <v>5.6712700000000043</v>
      </c>
      <c r="E19" s="21">
        <v>6.1912470000000033</v>
      </c>
      <c r="F19" s="21">
        <f t="shared" si="0"/>
        <v>4.2212666070165472</v>
      </c>
      <c r="G19" s="21">
        <v>3.2763238670165467</v>
      </c>
      <c r="H19" s="21">
        <v>0.51856376999999998</v>
      </c>
      <c r="I19" s="21">
        <v>0.42637897000000002</v>
      </c>
      <c r="J19" s="22">
        <f t="shared" si="1"/>
        <v>0.52918642512833758</v>
      </c>
      <c r="K19" s="22">
        <f t="shared" si="2"/>
        <v>0.61294398963836283</v>
      </c>
      <c r="L19" s="23">
        <f t="shared" si="3"/>
        <v>0.68181201735555774</v>
      </c>
      <c r="M19" s="4"/>
    </row>
    <row r="20" spans="1:13" ht="38.25" x14ac:dyDescent="0.25">
      <c r="A20" s="17"/>
      <c r="B20" s="19">
        <v>3043954</v>
      </c>
      <c r="C20" s="19" t="s">
        <v>373</v>
      </c>
      <c r="D20" s="20">
        <v>7.3422770000000011</v>
      </c>
      <c r="E20" s="21">
        <v>8.0564830000000001</v>
      </c>
      <c r="F20" s="21">
        <f t="shared" si="0"/>
        <v>5.8829740523526475</v>
      </c>
      <c r="G20" s="21">
        <v>4.6215037823526472</v>
      </c>
      <c r="H20" s="21">
        <v>0.66581551000000005</v>
      </c>
      <c r="I20" s="21">
        <v>0.59565476000000017</v>
      </c>
      <c r="J20" s="22">
        <f t="shared" si="1"/>
        <v>0.57363787428740898</v>
      </c>
      <c r="K20" s="22">
        <f t="shared" si="2"/>
        <v>0.65628131932415756</v>
      </c>
      <c r="L20" s="23">
        <f t="shared" si="3"/>
        <v>0.73021615664709372</v>
      </c>
      <c r="M20" s="4"/>
    </row>
    <row r="21" spans="1:13" ht="38.25" x14ac:dyDescent="0.25">
      <c r="A21" s="17"/>
      <c r="B21" s="19">
        <v>3043955</v>
      </c>
      <c r="C21" s="19" t="s">
        <v>374</v>
      </c>
      <c r="D21" s="20">
        <v>0.642231</v>
      </c>
      <c r="E21" s="21">
        <v>0.89175899999999997</v>
      </c>
      <c r="F21" s="21">
        <f t="shared" si="0"/>
        <v>0.65034792088796289</v>
      </c>
      <c r="G21" s="21">
        <v>0.51882094088796293</v>
      </c>
      <c r="H21" s="21">
        <v>6.9079899999999986E-2</v>
      </c>
      <c r="I21" s="21">
        <v>6.2447080000000009E-2</v>
      </c>
      <c r="J21" s="22">
        <f t="shared" si="1"/>
        <v>0.58179501511951426</v>
      </c>
      <c r="K21" s="22">
        <f t="shared" si="2"/>
        <v>0.65925977858139129</v>
      </c>
      <c r="L21" s="23">
        <f t="shared" si="3"/>
        <v>0.72928663561339213</v>
      </c>
      <c r="M21" s="4"/>
    </row>
    <row r="22" spans="1:13" ht="25.5" x14ac:dyDescent="0.25">
      <c r="A22" s="17"/>
      <c r="B22" s="19">
        <v>3043956</v>
      </c>
      <c r="C22" s="19" t="s">
        <v>375</v>
      </c>
      <c r="D22" s="20">
        <v>0.76469299999999996</v>
      </c>
      <c r="E22" s="21">
        <v>0.90624900000000008</v>
      </c>
      <c r="F22" s="21">
        <f t="shared" si="0"/>
        <v>0.56480165220994716</v>
      </c>
      <c r="G22" s="21">
        <v>0.43503015220994712</v>
      </c>
      <c r="H22" s="21">
        <v>5.5551339999999998E-2</v>
      </c>
      <c r="I22" s="21">
        <v>7.4220159999999993E-2</v>
      </c>
      <c r="J22" s="22">
        <f t="shared" si="1"/>
        <v>0.48003380109654969</v>
      </c>
      <c r="K22" s="22">
        <f t="shared" si="2"/>
        <v>0.54133189908065782</v>
      </c>
      <c r="L22" s="23">
        <f t="shared" si="3"/>
        <v>0.62323009703729004</v>
      </c>
      <c r="M22" s="4"/>
    </row>
    <row r="23" spans="1:13" ht="51" x14ac:dyDescent="0.25">
      <c r="A23" s="17"/>
      <c r="B23" s="19">
        <v>3043958</v>
      </c>
      <c r="C23" s="19" t="s">
        <v>376</v>
      </c>
      <c r="D23" s="20">
        <v>12.939044000000006</v>
      </c>
      <c r="E23" s="21">
        <v>13.345438999999994</v>
      </c>
      <c r="F23" s="21">
        <f t="shared" si="0"/>
        <v>7.0321283136693493</v>
      </c>
      <c r="G23" s="21">
        <v>5.3460909936693497</v>
      </c>
      <c r="H23" s="21">
        <v>0.73333509999999991</v>
      </c>
      <c r="I23" s="21">
        <v>0.95270221999999993</v>
      </c>
      <c r="J23" s="22">
        <f t="shared" si="1"/>
        <v>0.40059311602033865</v>
      </c>
      <c r="K23" s="22">
        <f t="shared" si="2"/>
        <v>0.45554335782205085</v>
      </c>
      <c r="L23" s="23">
        <f t="shared" si="3"/>
        <v>0.52693120950680994</v>
      </c>
      <c r="M23" s="4"/>
    </row>
    <row r="24" spans="1:13" ht="38.25" x14ac:dyDescent="0.25">
      <c r="A24" s="17"/>
      <c r="B24" s="19">
        <v>3043959</v>
      </c>
      <c r="C24" s="19" t="s">
        <v>377</v>
      </c>
      <c r="D24" s="20">
        <v>37.323977000000006</v>
      </c>
      <c r="E24" s="21">
        <v>41.138512999999989</v>
      </c>
      <c r="F24" s="21">
        <f t="shared" si="0"/>
        <v>25.661400721139653</v>
      </c>
      <c r="G24" s="21">
        <v>20.025784331139654</v>
      </c>
      <c r="H24" s="21">
        <v>2.8794899399999978</v>
      </c>
      <c r="I24" s="21">
        <v>2.7561264499999996</v>
      </c>
      <c r="J24" s="22">
        <f t="shared" si="1"/>
        <v>0.48678921212197579</v>
      </c>
      <c r="K24" s="22">
        <f t="shared" si="2"/>
        <v>0.55678420537805196</v>
      </c>
      <c r="L24" s="23">
        <f t="shared" si="3"/>
        <v>0.62378046384757901</v>
      </c>
      <c r="M24" s="4"/>
    </row>
    <row r="25" spans="1:13" ht="38.25" x14ac:dyDescent="0.25">
      <c r="A25" s="17"/>
      <c r="B25" s="19">
        <v>3043960</v>
      </c>
      <c r="C25" s="19" t="s">
        <v>378</v>
      </c>
      <c r="D25" s="20">
        <v>7.9943360000000014</v>
      </c>
      <c r="E25" s="21">
        <v>8.1284349999999979</v>
      </c>
      <c r="F25" s="21">
        <f t="shared" si="0"/>
        <v>5.1249057030683067</v>
      </c>
      <c r="G25" s="21">
        <v>3.969613473068307</v>
      </c>
      <c r="H25" s="21">
        <v>0.57133246000000004</v>
      </c>
      <c r="I25" s="21">
        <v>0.58395976999999999</v>
      </c>
      <c r="J25" s="22">
        <f t="shared" si="1"/>
        <v>0.48836134791854868</v>
      </c>
      <c r="K25" s="22">
        <f t="shared" si="2"/>
        <v>0.5586494734925368</v>
      </c>
      <c r="L25" s="23">
        <f t="shared" si="3"/>
        <v>0.63049107276718186</v>
      </c>
      <c r="M25" s="4"/>
    </row>
    <row r="26" spans="1:13" ht="25.5" x14ac:dyDescent="0.25">
      <c r="A26" s="17"/>
      <c r="B26" s="19">
        <v>3043961</v>
      </c>
      <c r="C26" s="19" t="s">
        <v>379</v>
      </c>
      <c r="D26" s="20">
        <v>29.001205000000013</v>
      </c>
      <c r="E26" s="21">
        <v>30.042851000000017</v>
      </c>
      <c r="F26" s="21">
        <f t="shared" si="0"/>
        <v>23.578667385062431</v>
      </c>
      <c r="G26" s="21">
        <v>19.470500765062432</v>
      </c>
      <c r="H26" s="21">
        <v>2.0530497399999992</v>
      </c>
      <c r="I26" s="21">
        <v>2.0551168799999999</v>
      </c>
      <c r="J26" s="22">
        <f t="shared" si="1"/>
        <v>0.64809098061506953</v>
      </c>
      <c r="K26" s="22">
        <f t="shared" si="2"/>
        <v>0.71642836111201358</v>
      </c>
      <c r="L26" s="23">
        <f t="shared" si="3"/>
        <v>0.78483454799487629</v>
      </c>
      <c r="M26" s="4"/>
    </row>
    <row r="27" spans="1:13" ht="38.25" x14ac:dyDescent="0.25">
      <c r="A27" s="17"/>
      <c r="B27" s="19">
        <v>3043968</v>
      </c>
      <c r="C27" s="19" t="s">
        <v>380</v>
      </c>
      <c r="D27" s="20">
        <v>19.861280000000001</v>
      </c>
      <c r="E27" s="21">
        <v>30.736425000000011</v>
      </c>
      <c r="F27" s="21">
        <f t="shared" si="0"/>
        <v>19.047516974756597</v>
      </c>
      <c r="G27" s="21">
        <v>13.719052984756598</v>
      </c>
      <c r="H27" s="21">
        <v>2.2760618400000001</v>
      </c>
      <c r="I27" s="21">
        <v>3.0524021499999985</v>
      </c>
      <c r="J27" s="22">
        <f t="shared" si="1"/>
        <v>0.44634510958111079</v>
      </c>
      <c r="K27" s="22">
        <f t="shared" si="2"/>
        <v>0.52039607159116885</v>
      </c>
      <c r="L27" s="23">
        <f t="shared" si="3"/>
        <v>0.61970502342925671</v>
      </c>
      <c r="M27" s="4"/>
    </row>
    <row r="28" spans="1:13" ht="38.25" x14ac:dyDescent="0.25">
      <c r="A28" s="17"/>
      <c r="B28" s="19">
        <v>3043969</v>
      </c>
      <c r="C28" s="19" t="s">
        <v>381</v>
      </c>
      <c r="D28" s="20">
        <v>87.953305000000029</v>
      </c>
      <c r="E28" s="21">
        <v>120.30834100000003</v>
      </c>
      <c r="F28" s="21">
        <f t="shared" si="0"/>
        <v>87.193499959670163</v>
      </c>
      <c r="G28" s="21">
        <v>65.615676239670165</v>
      </c>
      <c r="H28" s="21">
        <v>14.043357819999997</v>
      </c>
      <c r="I28" s="21">
        <v>7.5344659000000025</v>
      </c>
      <c r="J28" s="22">
        <f t="shared" si="1"/>
        <v>0.54539590268034821</v>
      </c>
      <c r="K28" s="22">
        <f t="shared" si="2"/>
        <v>0.66212395082124975</v>
      </c>
      <c r="L28" s="23">
        <f t="shared" si="3"/>
        <v>0.7247502478624499</v>
      </c>
      <c r="M28" s="4"/>
    </row>
    <row r="29" spans="1:13" ht="38.25" x14ac:dyDescent="0.25">
      <c r="A29" s="17"/>
      <c r="B29" s="19">
        <v>3043970</v>
      </c>
      <c r="C29" s="19" t="s">
        <v>382</v>
      </c>
      <c r="D29" s="20">
        <v>10.474660000000004</v>
      </c>
      <c r="E29" s="21">
        <v>12.787322000000007</v>
      </c>
      <c r="F29" s="21">
        <f t="shared" si="0"/>
        <v>8.5493238478903635</v>
      </c>
      <c r="G29" s="21">
        <v>6.1159646178903637</v>
      </c>
      <c r="H29" s="21">
        <v>0.81670790000000015</v>
      </c>
      <c r="I29" s="21">
        <v>1.6166513299999994</v>
      </c>
      <c r="J29" s="22">
        <f t="shared" si="1"/>
        <v>0.4782834605940447</v>
      </c>
      <c r="K29" s="22">
        <f t="shared" si="2"/>
        <v>0.5421520250987939</v>
      </c>
      <c r="L29" s="23">
        <f t="shared" si="3"/>
        <v>0.66857813136248223</v>
      </c>
      <c r="M29" s="4"/>
    </row>
    <row r="30" spans="1:13" ht="51" x14ac:dyDescent="0.25">
      <c r="A30" s="17"/>
      <c r="B30" s="19">
        <v>3043971</v>
      </c>
      <c r="C30" s="19" t="s">
        <v>383</v>
      </c>
      <c r="D30" s="20">
        <v>7.6804439999999987</v>
      </c>
      <c r="E30" s="21">
        <v>9.1529980000000002</v>
      </c>
      <c r="F30" s="21">
        <f t="shared" si="0"/>
        <v>6.4525366642862005</v>
      </c>
      <c r="G30" s="21">
        <v>4.7224462242862009</v>
      </c>
      <c r="H30" s="21">
        <v>0.74084052000000022</v>
      </c>
      <c r="I30" s="21">
        <v>0.98924992000000012</v>
      </c>
      <c r="J30" s="22">
        <f t="shared" si="1"/>
        <v>0.51594529183620497</v>
      </c>
      <c r="K30" s="22">
        <f t="shared" si="2"/>
        <v>0.59688494898460598</v>
      </c>
      <c r="L30" s="23">
        <f t="shared" si="3"/>
        <v>0.70496428211676665</v>
      </c>
      <c r="M30" s="4"/>
    </row>
    <row r="31" spans="1:13" ht="51" x14ac:dyDescent="0.25">
      <c r="A31" s="17"/>
      <c r="B31" s="19">
        <v>3043972</v>
      </c>
      <c r="C31" s="19" t="s">
        <v>384</v>
      </c>
      <c r="D31" s="20">
        <v>12.518919000000002</v>
      </c>
      <c r="E31" s="21">
        <v>17.042057000000003</v>
      </c>
      <c r="F31" s="21">
        <f t="shared" si="0"/>
        <v>11.436679649072159</v>
      </c>
      <c r="G31" s="21">
        <v>9.3465842590721593</v>
      </c>
      <c r="H31" s="21">
        <v>0.97308016999999991</v>
      </c>
      <c r="I31" s="21">
        <v>1.1170152200000001</v>
      </c>
      <c r="J31" s="22">
        <f t="shared" si="1"/>
        <v>0.54844226017271025</v>
      </c>
      <c r="K31" s="22">
        <f t="shared" si="2"/>
        <v>0.60554101122136583</v>
      </c>
      <c r="L31" s="23">
        <f t="shared" si="3"/>
        <v>0.67108563532396104</v>
      </c>
      <c r="M31" s="4"/>
    </row>
    <row r="32" spans="1:13" ht="25.5" x14ac:dyDescent="0.25">
      <c r="A32" s="17"/>
      <c r="B32" s="19">
        <v>3043974</v>
      </c>
      <c r="C32" s="19" t="s">
        <v>385</v>
      </c>
      <c r="D32" s="20">
        <v>26.551263000000009</v>
      </c>
      <c r="E32" s="21">
        <v>27.620513000000003</v>
      </c>
      <c r="F32" s="21">
        <f t="shared" si="0"/>
        <v>24.479300743368359</v>
      </c>
      <c r="G32" s="21">
        <v>21.603445963368358</v>
      </c>
      <c r="H32" s="21">
        <v>1.7793454300000007</v>
      </c>
      <c r="I32" s="21">
        <v>1.09650935</v>
      </c>
      <c r="J32" s="22">
        <f t="shared" si="1"/>
        <v>0.78215223458624239</v>
      </c>
      <c r="K32" s="22">
        <f t="shared" si="2"/>
        <v>0.84657339251332353</v>
      </c>
      <c r="L32" s="23">
        <f t="shared" si="3"/>
        <v>0.88627248680603277</v>
      </c>
      <c r="M32" s="4"/>
    </row>
    <row r="33" spans="1:13" ht="15.75" thickBot="1" x14ac:dyDescent="0.3">
      <c r="A33" s="41" t="s">
        <v>293</v>
      </c>
      <c r="B33" s="43"/>
      <c r="C33" s="43"/>
      <c r="D33" s="44">
        <f ca="1">OFFSET(D33,-MATCH("PROYECTOS",$A$8:$A$50,0)-1,0)-(OFFSET(D33,-MATCH("PROYECTOS",$A$8:$A$50,0),0))</f>
        <v>4.1518419999998173</v>
      </c>
      <c r="E33" s="45">
        <f t="shared" ref="E33:I33" ca="1" si="4">OFFSET(E33,-MATCH("PROYECTOS",$A$8:$A$50,0)-1,0)-(OFFSET(E33,-MATCH("PROYECTOS",$A$8:$A$50,0),0))</f>
        <v>1.9268539999998211</v>
      </c>
      <c r="F33" s="45">
        <f t="shared" ca="1" si="4"/>
        <v>0.37777269332082142</v>
      </c>
      <c r="G33" s="45">
        <f t="shared" ca="1" si="4"/>
        <v>0.35078469332063378</v>
      </c>
      <c r="H33" s="45">
        <f t="shared" ca="1" si="4"/>
        <v>3.0000000000072191E-3</v>
      </c>
      <c r="I33" s="45">
        <f t="shared" ca="1" si="4"/>
        <v>2.3988000000024101E-2</v>
      </c>
      <c r="J33" s="46">
        <f t="shared" ca="1" si="1"/>
        <v>0.18205047882230119</v>
      </c>
      <c r="K33" s="46">
        <f t="shared" ca="1" si="2"/>
        <v>0.18360742086358064</v>
      </c>
      <c r="L33" s="47">
        <f t="shared" ca="1" si="3"/>
        <v>0.19605672942563379</v>
      </c>
      <c r="M33" s="4"/>
    </row>
    <row r="34" spans="1:13" ht="15.75" thickBot="1" x14ac:dyDescent="0.3"/>
    <row r="35" spans="1:13" ht="15.75" thickBot="1" x14ac:dyDescent="0.3">
      <c r="A35" s="87" t="s">
        <v>315</v>
      </c>
      <c r="B35" s="88"/>
      <c r="C35" s="88"/>
      <c r="D35" s="89"/>
    </row>
    <row r="36" spans="1:13" ht="15.75" thickBot="1" x14ac:dyDescent="0.3">
      <c r="A36" s="1" t="s">
        <v>398</v>
      </c>
    </row>
    <row r="37" spans="1:13" ht="45" customHeight="1" x14ac:dyDescent="0.25">
      <c r="A37" s="80" t="s">
        <v>317</v>
      </c>
      <c r="B37" s="81"/>
      <c r="C37" s="81"/>
      <c r="D37" s="92" t="s">
        <v>318</v>
      </c>
    </row>
    <row r="38" spans="1:13" ht="15.75" thickBot="1" x14ac:dyDescent="0.3">
      <c r="A38" s="90"/>
      <c r="B38" s="91"/>
      <c r="C38" s="91"/>
      <c r="D38" s="93"/>
    </row>
    <row r="39" spans="1:13" ht="25.5" x14ac:dyDescent="0.25">
      <c r="A39" s="17"/>
      <c r="B39" s="19">
        <v>3000614</v>
      </c>
      <c r="C39" s="19" t="s">
        <v>364</v>
      </c>
      <c r="D39" s="23">
        <v>0.50101419137150016</v>
      </c>
    </row>
    <row r="40" spans="1:13" ht="25.5" x14ac:dyDescent="0.25">
      <c r="A40" s="17"/>
      <c r="B40" s="19">
        <v>3000669</v>
      </c>
      <c r="C40" s="19" t="s">
        <v>367</v>
      </c>
      <c r="D40" s="23">
        <v>0.27719298307702206</v>
      </c>
    </row>
    <row r="41" spans="1:13" ht="51" x14ac:dyDescent="0.25">
      <c r="A41" s="17"/>
      <c r="B41" s="19">
        <v>3000672</v>
      </c>
      <c r="C41" s="19" t="s">
        <v>368</v>
      </c>
      <c r="D41" s="23">
        <v>0.53088346397804509</v>
      </c>
    </row>
    <row r="42" spans="1:13" ht="51" x14ac:dyDescent="0.25">
      <c r="A42" s="17"/>
      <c r="B42" s="19">
        <v>3000673</v>
      </c>
      <c r="C42" s="19" t="s">
        <v>369</v>
      </c>
      <c r="D42" s="23">
        <v>0.4152225039513075</v>
      </c>
    </row>
    <row r="43" spans="1:13" ht="51.75" thickBot="1" x14ac:dyDescent="0.3">
      <c r="A43" s="24"/>
      <c r="B43" s="26">
        <v>3043958</v>
      </c>
      <c r="C43" s="26" t="s">
        <v>376</v>
      </c>
      <c r="D43" s="30">
        <v>0.52693120950680994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131.39445800000001</v>
      </c>
      <c r="I6" s="14">
        <v>226.31947</v>
      </c>
      <c r="J6" s="14">
        <v>157.31453648098477</v>
      </c>
      <c r="K6" s="14">
        <v>123.28632453098477</v>
      </c>
      <c r="L6" s="14">
        <v>14.913988550000001</v>
      </c>
      <c r="M6" s="14">
        <v>19.114223399999997</v>
      </c>
      <c r="N6" s="15">
        <v>0.54474466792885634</v>
      </c>
      <c r="O6" s="15">
        <v>0.61064261541874765</v>
      </c>
      <c r="P6" s="16">
        <v>0.69509943833371812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127.17002700000002</v>
      </c>
      <c r="I7" s="37">
        <f ca="1">SUM(I8:OFFSET(I6,MATCH("PROYECTOS",$A$8:$A$17,0),0))</f>
        <v>163.82128399999999</v>
      </c>
      <c r="J7" s="37">
        <f ca="1">SUM(J8:OFFSET(J6,MATCH("PROYECTOS",$A$8:$A$17,0),0))</f>
        <v>117.44076539885879</v>
      </c>
      <c r="K7" s="37">
        <f ca="1">SUM(K8:OFFSET(K6,MATCH("PROYECTOS",$A$8:$A$17,0),0))</f>
        <v>90.114066628858779</v>
      </c>
      <c r="L7" s="37">
        <f ca="1">SUM(L8:OFFSET(L6,MATCH("PROYECTOS",$A$8:$A$17,0),0))</f>
        <v>14.758168100000001</v>
      </c>
      <c r="M7" s="37">
        <f ca="1">SUM(M8:OFFSET(M6,MATCH("PROYECTOS",$A$8:$A$17,0),0))</f>
        <v>12.568530669999998</v>
      </c>
      <c r="N7" s="39">
        <f ca="1">IFERROR(K7/I7,0)</f>
        <v>0.55007545068966002</v>
      </c>
      <c r="O7" s="39">
        <f ca="1">IFERROR(SUM(K7,L7)/I7,0)</f>
        <v>0.64016245122861315</v>
      </c>
      <c r="P7" s="40">
        <f ca="1">IFERROR(SUM(K7,L7,M7)/I7,0)</f>
        <v>0.71688343865537518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12.743838</v>
      </c>
      <c r="I8" s="21">
        <v>8.0819909999999986</v>
      </c>
      <c r="J8" s="21">
        <f t="shared" ref="J8:J16" si="0">SUM(K8,L8,M8)</f>
        <v>5.0516969324588876</v>
      </c>
      <c r="K8" s="21">
        <v>3.9133076224588876</v>
      </c>
      <c r="L8" s="21">
        <v>0.50330545999999998</v>
      </c>
      <c r="M8" s="21">
        <v>0.63508385000000001</v>
      </c>
      <c r="N8" s="22">
        <f t="shared" ref="N8:N17" si="1">IFERROR(K8/I8,0)</f>
        <v>0.48420093791973889</v>
      </c>
      <c r="O8" s="22">
        <f t="shared" ref="O8:O17" si="2">IFERROR(SUM(K8,L8)/I8,0)</f>
        <v>0.54647587240061124</v>
      </c>
      <c r="P8" s="23">
        <f t="shared" ref="P8:P17" si="3">IFERROR(SUM(K8,L8,M8)/I8,0)</f>
        <v>0.625055995788524</v>
      </c>
      <c r="Q8" s="70">
        <v>16</v>
      </c>
      <c r="R8" s="21">
        <v>16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55.973137999999999</v>
      </c>
      <c r="I9" s="21">
        <v>53.257433999999996</v>
      </c>
      <c r="J9" s="21">
        <f t="shared" si="0"/>
        <v>51.567658000103762</v>
      </c>
      <c r="K9" s="21">
        <v>44.16222620010376</v>
      </c>
      <c r="L9" s="21">
        <v>3.1953240000000003</v>
      </c>
      <c r="M9" s="21">
        <v>4.2101077999999994</v>
      </c>
      <c r="N9" s="22">
        <f t="shared" si="1"/>
        <v>0.82922181718525456</v>
      </c>
      <c r="O9" s="22">
        <f t="shared" si="2"/>
        <v>0.8892195256741765</v>
      </c>
      <c r="P9" s="23">
        <f t="shared" si="3"/>
        <v>0.96827154684365313</v>
      </c>
      <c r="Q9" s="70">
        <v>35</v>
      </c>
      <c r="R9" s="21">
        <v>35</v>
      </c>
      <c r="S9" s="23">
        <f t="shared" ref="S9:S16" si="4">IFERROR(R9/Q9,0)</f>
        <v>1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275</v>
      </c>
      <c r="F10" s="69">
        <v>177</v>
      </c>
      <c r="G10" s="19" t="s">
        <v>881</v>
      </c>
      <c r="H10" s="20">
        <v>10.499515000000001</v>
      </c>
      <c r="I10" s="21">
        <v>15.883958999999999</v>
      </c>
      <c r="J10" s="21">
        <f t="shared" si="0"/>
        <v>14.784364069961548</v>
      </c>
      <c r="K10" s="21">
        <v>10.660515069961548</v>
      </c>
      <c r="L10" s="21">
        <v>4.1238489999999999</v>
      </c>
      <c r="M10" s="21">
        <v>0</v>
      </c>
      <c r="N10" s="22">
        <f t="shared" si="1"/>
        <v>0.67114974736220034</v>
      </c>
      <c r="O10" s="22">
        <f t="shared" si="2"/>
        <v>0.93077324550897855</v>
      </c>
      <c r="P10" s="23">
        <f t="shared" si="3"/>
        <v>0.93077324550897855</v>
      </c>
      <c r="Q10" s="70">
        <v>18</v>
      </c>
      <c r="R10" s="21">
        <v>18</v>
      </c>
      <c r="S10" s="23">
        <f t="shared" si="4"/>
        <v>1</v>
      </c>
    </row>
    <row r="11" spans="1:19" ht="25.5" x14ac:dyDescent="0.25">
      <c r="A11" s="17"/>
      <c r="B11" s="19">
        <v>5004289</v>
      </c>
      <c r="C11" s="19" t="s">
        <v>1176</v>
      </c>
      <c r="D11" s="68">
        <v>3000568</v>
      </c>
      <c r="E11" s="19" t="s">
        <v>1175</v>
      </c>
      <c r="F11" s="69">
        <v>110</v>
      </c>
      <c r="G11" s="19" t="s">
        <v>928</v>
      </c>
      <c r="H11" s="20">
        <v>13.738950000000001</v>
      </c>
      <c r="I11" s="21">
        <v>20.449202999999994</v>
      </c>
      <c r="J11" s="21">
        <f t="shared" si="0"/>
        <v>14.399055449029881</v>
      </c>
      <c r="K11" s="21">
        <v>10.866429629029881</v>
      </c>
      <c r="L11" s="21">
        <v>1.6151972999999999</v>
      </c>
      <c r="M11" s="21">
        <v>1.9174285199999996</v>
      </c>
      <c r="N11" s="22">
        <f t="shared" si="1"/>
        <v>0.53138646181124438</v>
      </c>
      <c r="O11" s="22">
        <f t="shared" si="2"/>
        <v>0.61037229319058961</v>
      </c>
      <c r="P11" s="23">
        <f t="shared" si="3"/>
        <v>0.7041377333400175</v>
      </c>
      <c r="Q11" s="70">
        <v>11008</v>
      </c>
      <c r="R11" s="21">
        <v>7173</v>
      </c>
      <c r="S11" s="23">
        <f t="shared" si="4"/>
        <v>0.65161700581395354</v>
      </c>
    </row>
    <row r="12" spans="1:19" ht="25.5" x14ac:dyDescent="0.25">
      <c r="A12" s="17"/>
      <c r="B12" s="19">
        <v>5004290</v>
      </c>
      <c r="C12" s="19" t="s">
        <v>1177</v>
      </c>
      <c r="D12" s="68">
        <v>3000568</v>
      </c>
      <c r="E12" s="19" t="s">
        <v>1175</v>
      </c>
      <c r="F12" s="69">
        <v>67</v>
      </c>
      <c r="G12" s="19" t="s">
        <v>1013</v>
      </c>
      <c r="H12" s="20">
        <v>0</v>
      </c>
      <c r="I12" s="21">
        <v>9.3796929999999996</v>
      </c>
      <c r="J12" s="21">
        <f t="shared" si="0"/>
        <v>4.1300562206662965</v>
      </c>
      <c r="K12" s="21">
        <v>2.4281243706662963</v>
      </c>
      <c r="L12" s="21">
        <v>0.76853861000000001</v>
      </c>
      <c r="M12" s="21">
        <v>0.9333932399999999</v>
      </c>
      <c r="N12" s="22">
        <f t="shared" si="1"/>
        <v>0.25887034582755497</v>
      </c>
      <c r="O12" s="22">
        <f t="shared" si="2"/>
        <v>0.34080678127378972</v>
      </c>
      <c r="P12" s="23">
        <f t="shared" si="3"/>
        <v>0.4403189124277625</v>
      </c>
      <c r="Q12" s="70">
        <v>219.185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5004291</v>
      </c>
      <c r="C13" s="19" t="s">
        <v>1178</v>
      </c>
      <c r="D13" s="68">
        <v>3000568</v>
      </c>
      <c r="E13" s="19" t="s">
        <v>1175</v>
      </c>
      <c r="F13" s="69">
        <v>86</v>
      </c>
      <c r="G13" s="19" t="s">
        <v>500</v>
      </c>
      <c r="H13" s="20">
        <v>1.3725999999999998</v>
      </c>
      <c r="I13" s="21">
        <v>10.599165000000003</v>
      </c>
      <c r="J13" s="21">
        <f t="shared" si="0"/>
        <v>6.101309996835151</v>
      </c>
      <c r="K13" s="21">
        <v>4.0726406968351512</v>
      </c>
      <c r="L13" s="21">
        <v>1.0798083199999999</v>
      </c>
      <c r="M13" s="21">
        <v>0.94886097999999985</v>
      </c>
      <c r="N13" s="22">
        <f t="shared" si="1"/>
        <v>0.38424165458648396</v>
      </c>
      <c r="O13" s="22">
        <f t="shared" si="2"/>
        <v>0.48611838921605138</v>
      </c>
      <c r="P13" s="23">
        <f t="shared" si="3"/>
        <v>0.57564062799618176</v>
      </c>
      <c r="Q13" s="70">
        <v>8033.8709999999992</v>
      </c>
      <c r="R13" s="21">
        <v>967</v>
      </c>
      <c r="S13" s="23">
        <f t="shared" si="4"/>
        <v>0.12036538799291152</v>
      </c>
    </row>
    <row r="14" spans="1:19" ht="25.5" x14ac:dyDescent="0.25">
      <c r="A14" s="17"/>
      <c r="B14" s="19">
        <v>5004292</v>
      </c>
      <c r="C14" s="19" t="s">
        <v>1179</v>
      </c>
      <c r="D14" s="68">
        <v>3000568</v>
      </c>
      <c r="E14" s="19" t="s">
        <v>1175</v>
      </c>
      <c r="F14" s="69">
        <v>56</v>
      </c>
      <c r="G14" s="19" t="s">
        <v>419</v>
      </c>
      <c r="H14" s="20">
        <v>25.068236000000002</v>
      </c>
      <c r="I14" s="21">
        <v>35.297428999999994</v>
      </c>
      <c r="J14" s="21">
        <f t="shared" si="0"/>
        <v>16.661956729591015</v>
      </c>
      <c r="K14" s="21">
        <v>10.794073969591015</v>
      </c>
      <c r="L14" s="21">
        <v>2.6867519200000003</v>
      </c>
      <c r="M14" s="21">
        <v>3.1811308399999998</v>
      </c>
      <c r="N14" s="22">
        <f t="shared" si="1"/>
        <v>0.30580340481996626</v>
      </c>
      <c r="O14" s="22">
        <f t="shared" si="2"/>
        <v>0.38192090108293775</v>
      </c>
      <c r="P14" s="23">
        <f t="shared" si="3"/>
        <v>0.47204448600466109</v>
      </c>
      <c r="Q14" s="70">
        <v>1951</v>
      </c>
      <c r="R14" s="21">
        <v>1951</v>
      </c>
      <c r="S14" s="23">
        <f t="shared" si="4"/>
        <v>1</v>
      </c>
    </row>
    <row r="15" spans="1:19" ht="25.5" x14ac:dyDescent="0.25">
      <c r="A15" s="17"/>
      <c r="B15" s="19">
        <v>5004293</v>
      </c>
      <c r="C15" s="19" t="s">
        <v>1180</v>
      </c>
      <c r="D15" s="68">
        <v>3000568</v>
      </c>
      <c r="E15" s="19" t="s">
        <v>1175</v>
      </c>
      <c r="F15" s="69">
        <v>194</v>
      </c>
      <c r="G15" s="19" t="s">
        <v>1182</v>
      </c>
      <c r="H15" s="20">
        <v>0.57375000000000009</v>
      </c>
      <c r="I15" s="21">
        <v>2.454367</v>
      </c>
      <c r="J15" s="21">
        <f t="shared" si="0"/>
        <v>0.7303183367368431</v>
      </c>
      <c r="K15" s="21">
        <v>0.54495733673684299</v>
      </c>
      <c r="L15" s="21">
        <v>6.9161800000000009E-2</v>
      </c>
      <c r="M15" s="21">
        <v>0.1161992</v>
      </c>
      <c r="N15" s="22">
        <f t="shared" si="1"/>
        <v>0.22203579853251082</v>
      </c>
      <c r="O15" s="22">
        <f t="shared" si="2"/>
        <v>0.2502148768855037</v>
      </c>
      <c r="P15" s="23">
        <f t="shared" si="3"/>
        <v>0.29755873377406195</v>
      </c>
      <c r="Q15" s="70">
        <v>12</v>
      </c>
      <c r="R15" s="21">
        <v>12</v>
      </c>
      <c r="S15" s="23">
        <f t="shared" si="4"/>
        <v>1</v>
      </c>
    </row>
    <row r="16" spans="1:19" ht="38.25" x14ac:dyDescent="0.25">
      <c r="A16" s="17"/>
      <c r="B16" s="19">
        <v>5004294</v>
      </c>
      <c r="C16" s="19" t="s">
        <v>1181</v>
      </c>
      <c r="D16" s="68">
        <v>3000568</v>
      </c>
      <c r="E16" s="19" t="s">
        <v>1175</v>
      </c>
      <c r="F16" s="69">
        <v>86</v>
      </c>
      <c r="G16" s="19" t="s">
        <v>500</v>
      </c>
      <c r="H16" s="20">
        <v>7.2000000000000011</v>
      </c>
      <c r="I16" s="21">
        <v>8.4180430000000008</v>
      </c>
      <c r="J16" s="21">
        <f t="shared" si="0"/>
        <v>4.0143496634754019</v>
      </c>
      <c r="K16" s="21">
        <v>2.671791733475402</v>
      </c>
      <c r="L16" s="21">
        <v>0.71623168999999998</v>
      </c>
      <c r="M16" s="21">
        <v>0.62632623999999992</v>
      </c>
      <c r="N16" s="22">
        <f t="shared" si="1"/>
        <v>0.31738870108829353</v>
      </c>
      <c r="O16" s="22">
        <f t="shared" si="2"/>
        <v>0.40247162238009493</v>
      </c>
      <c r="P16" s="23">
        <f t="shared" si="3"/>
        <v>0.47687445448727234</v>
      </c>
      <c r="Q16" s="70">
        <v>62457</v>
      </c>
      <c r="R16" s="21">
        <v>43557</v>
      </c>
      <c r="S16" s="23">
        <f t="shared" si="4"/>
        <v>0.6973918055622268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4.2244309999999956</v>
      </c>
      <c r="I17" s="44">
        <f t="shared" ref="I17:M17" ca="1" si="5">OFFSET(I17,-MATCH("PROYECTOS",$A$8:$A$17,0)-1,0)-(OFFSET(I17,-MATCH("PROYECTOS",$A$8:$A$17,0),0))</f>
        <v>62.498186000000004</v>
      </c>
      <c r="J17" s="44">
        <f t="shared" ca="1" si="5"/>
        <v>39.873771082125984</v>
      </c>
      <c r="K17" s="44">
        <f t="shared" ca="1" si="5"/>
        <v>33.172257902125992</v>
      </c>
      <c r="L17" s="44">
        <f t="shared" ca="1" si="5"/>
        <v>0.15582045000000022</v>
      </c>
      <c r="M17" s="44">
        <f t="shared" ca="1" si="5"/>
        <v>6.545692729999999</v>
      </c>
      <c r="N17" s="46">
        <f t="shared" ca="1" si="1"/>
        <v>0.53077153154694745</v>
      </c>
      <c r="O17" s="46">
        <f t="shared" ca="1" si="2"/>
        <v>0.53326473110957151</v>
      </c>
      <c r="P17" s="47">
        <f t="shared" ca="1" si="3"/>
        <v>0.6379988545927715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63.919644000000005</v>
      </c>
      <c r="E6" s="14">
        <v>170.91613300000006</v>
      </c>
      <c r="F6" s="14">
        <v>88.772843735994698</v>
      </c>
      <c r="G6" s="14">
        <v>63.306798295994696</v>
      </c>
      <c r="H6" s="14">
        <v>10.820444589999999</v>
      </c>
      <c r="I6" s="14">
        <v>14.645600850000001</v>
      </c>
      <c r="J6" s="15">
        <v>0.37039685595972777</v>
      </c>
      <c r="K6" s="15">
        <v>0.43370535937642973</v>
      </c>
      <c r="L6" s="16">
        <v>0.51939417407714605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63.509643999999994</v>
      </c>
      <c r="E7" s="38">
        <f ca="1">SUM(E8:OFFSET(E6,MATCH("GOBIERNOS REGIONALES",$A$8:$A$50,0),0))</f>
        <v>63.683212999999995</v>
      </c>
      <c r="F7" s="38">
        <f ca="1">SUM(F8:OFFSET(F6,MATCH("GOBIERNOS REGIONALES",$A$8:$A$50,0),0))</f>
        <v>37.815434102101619</v>
      </c>
      <c r="G7" s="38">
        <f ca="1">SUM(G8:OFFSET(G6,MATCH("GOBIERNOS REGIONALES",$A$8:$A$50,0),0))</f>
        <v>35.149444422101624</v>
      </c>
      <c r="H7" s="38">
        <f ca="1">SUM(H8:OFFSET(H6,MATCH("GOBIERNOS REGIONALES",$A$8:$A$50,0),0))</f>
        <v>1.3821986400000001</v>
      </c>
      <c r="I7" s="38">
        <f ca="1">SUM(I8:OFFSET(I6,MATCH("GOBIERNOS REGIONALES",$A$8:$A$50,0),0))</f>
        <v>1.2837910400000001</v>
      </c>
      <c r="J7" s="39">
        <f ca="1">IFERROR(G7/E7,0)</f>
        <v>0.55194207022974218</v>
      </c>
      <c r="K7" s="39">
        <f ca="1">IFERROR(SUM(G7,H7)/E7,0)</f>
        <v>0.57364635578455547</v>
      </c>
      <c r="L7" s="40">
        <f ca="1">IFERROR(SUM(G7,H7,I7)/E7,0)</f>
        <v>0.59380537382907517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63.509643999999994</v>
      </c>
      <c r="E8" s="21">
        <v>63.683212999999995</v>
      </c>
      <c r="F8" s="21">
        <f t="shared" ref="F8:F12" si="0">SUM(G8,H8,I8)</f>
        <v>37.815434102101619</v>
      </c>
      <c r="G8" s="21">
        <v>35.149444422101624</v>
      </c>
      <c r="H8" s="21">
        <v>1.3821986400000001</v>
      </c>
      <c r="I8" s="21">
        <v>1.2837910400000001</v>
      </c>
      <c r="J8" s="22">
        <f t="shared" ref="J8:J12" si="1">IFERROR(G8/E8,0)</f>
        <v>0.55194207022974218</v>
      </c>
      <c r="K8" s="22">
        <f t="shared" ref="K8:K12" si="2">IFERROR(SUM(G8,H8)/E8,0)</f>
        <v>0.57364635578455547</v>
      </c>
      <c r="L8" s="23">
        <f t="shared" ref="L8:L12" si="3">IFERROR(SUM(G8,H8,I8)/E8,0)</f>
        <v>0.59380537382907517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0.54732400000000003</v>
      </c>
      <c r="F9" s="38">
        <f ca="1">SUM(F10:OFFSET(F8,(MATCH("GOBIERNOS LOCALES",$A$8:$A$50,0)-MATCH("GOBIERNOS REGIONALES",$A$8:$A$50,0)),0))</f>
        <v>0.50789243798526407</v>
      </c>
      <c r="G9" s="38">
        <f ca="1">SUM(G10:OFFSET(G8,(MATCH("GOBIERNOS LOCALES",$A$8:$A$50,0)-MATCH("GOBIERNOS REGIONALES",$A$8:$A$50,0)),0))</f>
        <v>0.46116825798526406</v>
      </c>
      <c r="H9" s="38">
        <f ca="1">SUM(H10:OFFSET(H8,(MATCH("GOBIERNOS LOCALES",$A$8:$A$50,0)-MATCH("GOBIERNOS REGIONALES",$A$8:$A$50,0)),0))</f>
        <v>4.1807179999999999E-2</v>
      </c>
      <c r="I9" s="38">
        <f ca="1">SUM(I10:OFFSET(I8,(MATCH("GOBIERNOS LOCALES",$A$8:$A$50,0)-MATCH("GOBIERNOS REGIONALES",$A$8:$A$50,0)),0))</f>
        <v>4.9170000000000004E-3</v>
      </c>
      <c r="J9" s="39">
        <f t="shared" ca="1" si="1"/>
        <v>0.8425873120587879</v>
      </c>
      <c r="K9" s="39">
        <f t="shared" ca="1" si="2"/>
        <v>0.91897201289412478</v>
      </c>
      <c r="L9" s="40">
        <f t="shared" ca="1" si="3"/>
        <v>0.92795572272596105</v>
      </c>
      <c r="M9" s="4"/>
    </row>
    <row r="10" spans="1:13" x14ac:dyDescent="0.25">
      <c r="A10" s="17"/>
      <c r="B10" s="18">
        <v>448</v>
      </c>
      <c r="C10" s="19" t="s">
        <v>214</v>
      </c>
      <c r="D10" s="20">
        <v>0</v>
      </c>
      <c r="E10" s="21">
        <v>2.5878999999999999E-2</v>
      </c>
      <c r="F10" s="21">
        <f t="shared" si="0"/>
        <v>1.3551959813207389E-2</v>
      </c>
      <c r="G10" s="21">
        <v>8.6349598132073879E-3</v>
      </c>
      <c r="H10" s="21">
        <v>0</v>
      </c>
      <c r="I10" s="21">
        <v>4.9170000000000004E-3</v>
      </c>
      <c r="J10" s="22">
        <f t="shared" si="1"/>
        <v>0.33366667232920083</v>
      </c>
      <c r="K10" s="22">
        <f t="shared" si="2"/>
        <v>0.33366667232920083</v>
      </c>
      <c r="L10" s="23">
        <f t="shared" si="3"/>
        <v>0.52366628591550635</v>
      </c>
      <c r="M10" s="4"/>
    </row>
    <row r="11" spans="1:13" x14ac:dyDescent="0.25">
      <c r="A11" s="17"/>
      <c r="B11" s="18">
        <v>453</v>
      </c>
      <c r="C11" s="19" t="s">
        <v>219</v>
      </c>
      <c r="D11" s="20">
        <v>0</v>
      </c>
      <c r="E11" s="21">
        <v>0.52144500000000005</v>
      </c>
      <c r="F11" s="21">
        <f t="shared" si="0"/>
        <v>0.49434047817205667</v>
      </c>
      <c r="G11" s="21">
        <v>0.45253329817205667</v>
      </c>
      <c r="H11" s="21">
        <v>4.1807179999999999E-2</v>
      </c>
      <c r="I11" s="21">
        <v>0</v>
      </c>
      <c r="J11" s="22">
        <f t="shared" si="1"/>
        <v>0.86784473563282161</v>
      </c>
      <c r="K11" s="22">
        <f t="shared" si="2"/>
        <v>0.94802036297606962</v>
      </c>
      <c r="L11" s="23">
        <f t="shared" si="3"/>
        <v>0.94802036297606962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0.41</v>
      </c>
      <c r="E12" s="45">
        <v>106.68559599999986</v>
      </c>
      <c r="F12" s="45">
        <f t="shared" si="0"/>
        <v>50.449517195907816</v>
      </c>
      <c r="G12" s="45">
        <v>27.696185615907812</v>
      </c>
      <c r="H12" s="45">
        <v>9.3964387700000032</v>
      </c>
      <c r="I12" s="45">
        <v>13.356892810000009</v>
      </c>
      <c r="J12" s="46">
        <f t="shared" si="1"/>
        <v>0.25960566987794537</v>
      </c>
      <c r="K12" s="46">
        <f t="shared" si="2"/>
        <v>0.34768165316251182</v>
      </c>
      <c r="L12" s="47">
        <f t="shared" si="3"/>
        <v>0.47288030519047652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1186</v>
      </c>
      <c r="N2" s="72" t="s">
        <v>1192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63.919644000000005</v>
      </c>
      <c r="E6" s="14">
        <f ca="1">SUM(E7:OFFSET(E7,50,0))</f>
        <v>170.91613300000006</v>
      </c>
      <c r="F6" s="14">
        <f ca="1">SUM(F7:OFFSET(F7,50,0))</f>
        <v>88.772843735994698</v>
      </c>
      <c r="G6" s="14">
        <f ca="1">SUM(G7:OFFSET(G7,50,0))</f>
        <v>63.306798295994696</v>
      </c>
      <c r="H6" s="14">
        <f ca="1">SUM(H7:OFFSET(H7,50,0))</f>
        <v>10.820444589999999</v>
      </c>
      <c r="I6" s="14">
        <f ca="1">SUM(I7:OFFSET(I7,50,0))</f>
        <v>14.645600850000001</v>
      </c>
      <c r="J6" s="15">
        <f ca="1">IFERROR(G6/E6,0)</f>
        <v>0.37039685595972777</v>
      </c>
      <c r="K6" s="15">
        <f ca="1">IFERROR(SUM(G6,H6)/E6,0)</f>
        <v>0.43370535937642973</v>
      </c>
      <c r="L6" s="16">
        <f ca="1">IFERROR(SUM(G6,H6,I6)/E6,0)</f>
        <v>0.51939417407714605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0.90495800000000004</v>
      </c>
      <c r="E7" s="21">
        <v>2.9866860000000002</v>
      </c>
      <c r="F7" s="21">
        <f t="shared" ref="F7:F31" si="0">SUM(G7,H7,I7)</f>
        <v>1.3288306358620863</v>
      </c>
      <c r="G7" s="21">
        <v>0.95127276586208609</v>
      </c>
      <c r="H7" s="21">
        <v>0.17655802000000001</v>
      </c>
      <c r="I7" s="21">
        <v>0.20099985000000001</v>
      </c>
      <c r="J7" s="22">
        <f t="shared" ref="J7:J31" si="1">IFERROR(G7/E7,0)</f>
        <v>0.31850444467951639</v>
      </c>
      <c r="K7" s="22">
        <f t="shared" ref="K7:K31" si="2">IFERROR(SUM(G7,H7)/E7,0)</f>
        <v>0.37761947049742961</v>
      </c>
      <c r="L7" s="23">
        <f t="shared" ref="L7:L31" si="3">IFERROR(SUM(G7,H7,I7)/E7,0)</f>
        <v>0.44491809177867581</v>
      </c>
      <c r="M7" s="4"/>
      <c r="N7" t="s">
        <v>264</v>
      </c>
      <c r="O7" s="5">
        <v>3.8665947614555347</v>
      </c>
      <c r="P7" s="71">
        <v>0.67537546242924751</v>
      </c>
    </row>
    <row r="8" spans="1:16" x14ac:dyDescent="0.25">
      <c r="A8" s="17"/>
      <c r="B8" s="55">
        <v>2</v>
      </c>
      <c r="C8" s="19" t="s">
        <v>250</v>
      </c>
      <c r="D8" s="20">
        <v>2.71048</v>
      </c>
      <c r="E8" s="21">
        <v>10.879391000000005</v>
      </c>
      <c r="F8" s="21">
        <f t="shared" si="0"/>
        <v>4.7916743449757284</v>
      </c>
      <c r="G8" s="21">
        <v>3.5105605049757287</v>
      </c>
      <c r="H8" s="21">
        <v>0.57870997999999996</v>
      </c>
      <c r="I8" s="21">
        <v>0.70240385999999988</v>
      </c>
      <c r="J8" s="22">
        <f t="shared" si="1"/>
        <v>0.32267987288771283</v>
      </c>
      <c r="K8" s="22">
        <f t="shared" si="2"/>
        <v>0.37587310585452133</v>
      </c>
      <c r="L8" s="23">
        <f t="shared" si="3"/>
        <v>0.44043589801816352</v>
      </c>
      <c r="M8" s="4"/>
      <c r="N8" t="s">
        <v>259</v>
      </c>
      <c r="O8" s="5">
        <v>2.5990573759138194</v>
      </c>
      <c r="P8" s="71">
        <v>0.66454141924755317</v>
      </c>
    </row>
    <row r="9" spans="1:16" x14ac:dyDescent="0.25">
      <c r="A9" s="17"/>
      <c r="B9" s="55">
        <v>3</v>
      </c>
      <c r="C9" s="19" t="s">
        <v>251</v>
      </c>
      <c r="D9" s="20">
        <v>0.72125299999999992</v>
      </c>
      <c r="E9" s="21">
        <v>5.8466840000000007</v>
      </c>
      <c r="F9" s="21">
        <f t="shared" si="0"/>
        <v>2.4843358982235371</v>
      </c>
      <c r="G9" s="21">
        <v>1.9244666582235368</v>
      </c>
      <c r="H9" s="21">
        <v>0.21403424000000004</v>
      </c>
      <c r="I9" s="21">
        <v>0.345835</v>
      </c>
      <c r="J9" s="22">
        <f t="shared" si="1"/>
        <v>0.3291552370922623</v>
      </c>
      <c r="K9" s="22">
        <f t="shared" si="2"/>
        <v>0.36576303734279753</v>
      </c>
      <c r="L9" s="23">
        <f t="shared" si="3"/>
        <v>0.4249136601573707</v>
      </c>
      <c r="M9" s="4"/>
      <c r="N9" t="s">
        <v>266</v>
      </c>
      <c r="O9" s="5">
        <v>1.5609204378567949</v>
      </c>
      <c r="P9" s="71">
        <v>0.65451651484972617</v>
      </c>
    </row>
    <row r="10" spans="1:16" x14ac:dyDescent="0.25">
      <c r="A10" s="17"/>
      <c r="B10" s="55">
        <v>4</v>
      </c>
      <c r="C10" s="19" t="s">
        <v>252</v>
      </c>
      <c r="D10" s="20">
        <v>3.9894890000000003</v>
      </c>
      <c r="E10" s="21">
        <v>5.1544330000000009</v>
      </c>
      <c r="F10" s="21">
        <f t="shared" si="0"/>
        <v>3.2133739785284661</v>
      </c>
      <c r="G10" s="21">
        <v>2.160394898528466</v>
      </c>
      <c r="H10" s="21">
        <v>0.31087688000000002</v>
      </c>
      <c r="I10" s="21">
        <v>0.74210220000000005</v>
      </c>
      <c r="J10" s="22">
        <f t="shared" si="1"/>
        <v>0.41913337481124802</v>
      </c>
      <c r="K10" s="22">
        <f t="shared" si="2"/>
        <v>0.47944590191170694</v>
      </c>
      <c r="L10" s="23">
        <f t="shared" si="3"/>
        <v>0.623419487367178</v>
      </c>
      <c r="M10" s="4"/>
      <c r="N10" t="s">
        <v>271</v>
      </c>
      <c r="O10" s="5">
        <v>2.0344320014855817</v>
      </c>
      <c r="P10" s="71">
        <v>0.64691503951594764</v>
      </c>
    </row>
    <row r="11" spans="1:16" x14ac:dyDescent="0.25">
      <c r="A11" s="17"/>
      <c r="B11" s="55">
        <v>5</v>
      </c>
      <c r="C11" s="19" t="s">
        <v>253</v>
      </c>
      <c r="D11" s="20">
        <v>1.3748839999999998</v>
      </c>
      <c r="E11" s="21">
        <v>6.3987949999999989</v>
      </c>
      <c r="F11" s="21">
        <f t="shared" si="0"/>
        <v>3.1196729467741431</v>
      </c>
      <c r="G11" s="21">
        <v>2.2490610267741431</v>
      </c>
      <c r="H11" s="21">
        <v>0.41585870999999996</v>
      </c>
      <c r="I11" s="21">
        <v>0.45475320999999991</v>
      </c>
      <c r="J11" s="22">
        <f t="shared" si="1"/>
        <v>0.35148196289678657</v>
      </c>
      <c r="K11" s="22">
        <f t="shared" si="2"/>
        <v>0.41647212276282392</v>
      </c>
      <c r="L11" s="23">
        <f t="shared" si="3"/>
        <v>0.48754069270450823</v>
      </c>
      <c r="M11" s="4"/>
      <c r="N11" t="s">
        <v>252</v>
      </c>
      <c r="O11" s="5">
        <v>3.2133739785284661</v>
      </c>
      <c r="P11" s="71">
        <v>0.623419487367178</v>
      </c>
    </row>
    <row r="12" spans="1:16" x14ac:dyDescent="0.25">
      <c r="A12" s="17"/>
      <c r="B12" s="55">
        <v>6</v>
      </c>
      <c r="C12" s="19" t="s">
        <v>254</v>
      </c>
      <c r="D12" s="20">
        <v>0.93682599999999994</v>
      </c>
      <c r="E12" s="21">
        <v>5.8671159999999993</v>
      </c>
      <c r="F12" s="21">
        <f t="shared" si="0"/>
        <v>2.3078677386678494</v>
      </c>
      <c r="G12" s="21">
        <v>1.5012891286678496</v>
      </c>
      <c r="H12" s="21">
        <v>0.34583576999999999</v>
      </c>
      <c r="I12" s="21">
        <v>0.46074284000000004</v>
      </c>
      <c r="J12" s="22">
        <f t="shared" si="1"/>
        <v>0.25588195779116174</v>
      </c>
      <c r="K12" s="22">
        <f t="shared" si="2"/>
        <v>0.31482672213534718</v>
      </c>
      <c r="L12" s="23">
        <f t="shared" si="3"/>
        <v>0.39335641883812245</v>
      </c>
      <c r="M12" s="4"/>
      <c r="N12" t="s">
        <v>270</v>
      </c>
      <c r="O12" s="5">
        <v>2.5364359507227388</v>
      </c>
      <c r="P12" s="71">
        <v>0.58853394863295849</v>
      </c>
    </row>
    <row r="13" spans="1:16" x14ac:dyDescent="0.25">
      <c r="A13" s="17"/>
      <c r="B13" s="55">
        <v>7</v>
      </c>
      <c r="C13" s="19" t="s">
        <v>255</v>
      </c>
      <c r="D13" s="20">
        <v>6.81182</v>
      </c>
      <c r="E13" s="21">
        <v>1.5557599999999998</v>
      </c>
      <c r="F13" s="21">
        <f t="shared" si="0"/>
        <v>0.19416935534889829</v>
      </c>
      <c r="G13" s="21">
        <v>0.13610830534889828</v>
      </c>
      <c r="H13" s="21">
        <v>2.7280430000000001E-2</v>
      </c>
      <c r="I13" s="21">
        <v>3.0780619999999998E-2</v>
      </c>
      <c r="J13" s="22">
        <f t="shared" si="1"/>
        <v>8.7486698043977407E-2</v>
      </c>
      <c r="K13" s="22">
        <f t="shared" si="2"/>
        <v>0.1050218127146207</v>
      </c>
      <c r="L13" s="23">
        <f t="shared" si="3"/>
        <v>0.12480675383664466</v>
      </c>
      <c r="M13" s="4"/>
      <c r="N13" t="s">
        <v>260</v>
      </c>
      <c r="O13" s="5">
        <v>3.3872997787871282</v>
      </c>
      <c r="P13" s="71">
        <v>0.5630633819589197</v>
      </c>
    </row>
    <row r="14" spans="1:16" x14ac:dyDescent="0.25">
      <c r="A14" s="17"/>
      <c r="B14" s="55">
        <v>8</v>
      </c>
      <c r="C14" s="19" t="s">
        <v>256</v>
      </c>
      <c r="D14" s="20">
        <v>1.0234440000000002</v>
      </c>
      <c r="E14" s="21">
        <v>13.712644000000006</v>
      </c>
      <c r="F14" s="21">
        <f t="shared" si="0"/>
        <v>7.4880806458358995</v>
      </c>
      <c r="G14" s="21">
        <v>5.1146124958358996</v>
      </c>
      <c r="H14" s="21">
        <v>1.0840505499999999</v>
      </c>
      <c r="I14" s="21">
        <v>1.2894175999999999</v>
      </c>
      <c r="J14" s="22">
        <f t="shared" si="1"/>
        <v>0.37298514391797066</v>
      </c>
      <c r="K14" s="22">
        <f t="shared" si="2"/>
        <v>0.45203996004241753</v>
      </c>
      <c r="L14" s="23">
        <f t="shared" si="3"/>
        <v>0.54607124970471754</v>
      </c>
      <c r="M14" s="4"/>
      <c r="N14" t="s">
        <v>261</v>
      </c>
      <c r="O14" s="5">
        <v>4.8774057599785579</v>
      </c>
      <c r="P14" s="71">
        <v>0.56249037145247205</v>
      </c>
    </row>
    <row r="15" spans="1:16" x14ac:dyDescent="0.25">
      <c r="A15" s="17"/>
      <c r="B15" s="55">
        <v>9</v>
      </c>
      <c r="C15" s="19" t="s">
        <v>257</v>
      </c>
      <c r="D15" s="20">
        <v>0.58223000000000003</v>
      </c>
      <c r="E15" s="21">
        <v>7.8721180000000013</v>
      </c>
      <c r="F15" s="21">
        <f t="shared" si="0"/>
        <v>4.3351810126512387</v>
      </c>
      <c r="G15" s="21">
        <v>3.0259124326512392</v>
      </c>
      <c r="H15" s="21">
        <v>0.67012342000000003</v>
      </c>
      <c r="I15" s="21">
        <v>0.63914515999999988</v>
      </c>
      <c r="J15" s="22">
        <f t="shared" si="1"/>
        <v>0.38438352075657894</v>
      </c>
      <c r="K15" s="22">
        <f t="shared" si="2"/>
        <v>0.46950971170036304</v>
      </c>
      <c r="L15" s="23">
        <f t="shared" si="3"/>
        <v>0.55070071518887775</v>
      </c>
      <c r="M15" s="4"/>
      <c r="N15" t="s">
        <v>268</v>
      </c>
      <c r="O15" s="5">
        <v>3.8693511489272838</v>
      </c>
      <c r="P15" s="71">
        <v>0.56232698082045818</v>
      </c>
    </row>
    <row r="16" spans="1:16" x14ac:dyDescent="0.25">
      <c r="A16" s="17"/>
      <c r="B16" s="55">
        <v>10</v>
      </c>
      <c r="C16" s="19" t="s">
        <v>258</v>
      </c>
      <c r="D16" s="20">
        <v>1.151214</v>
      </c>
      <c r="E16" s="21">
        <v>9.3029109999999999</v>
      </c>
      <c r="F16" s="21">
        <f t="shared" si="0"/>
        <v>4.6371494163087492</v>
      </c>
      <c r="G16" s="21">
        <v>3.1959050063087489</v>
      </c>
      <c r="H16" s="21">
        <v>0.66914215000000021</v>
      </c>
      <c r="I16" s="21">
        <v>0.77210226000000015</v>
      </c>
      <c r="J16" s="22">
        <f t="shared" si="1"/>
        <v>0.34353816846240376</v>
      </c>
      <c r="K16" s="22">
        <f t="shared" si="2"/>
        <v>0.41546642296252745</v>
      </c>
      <c r="L16" s="23">
        <f t="shared" si="3"/>
        <v>0.49846219278124332</v>
      </c>
      <c r="M16" s="4"/>
      <c r="N16" t="s">
        <v>262</v>
      </c>
      <c r="O16" s="5">
        <v>4.7326527241186636</v>
      </c>
      <c r="P16" s="71">
        <v>0.55839090492495669</v>
      </c>
    </row>
    <row r="17" spans="1:16" x14ac:dyDescent="0.25">
      <c r="A17" s="17"/>
      <c r="B17" s="55">
        <v>11</v>
      </c>
      <c r="C17" s="19" t="s">
        <v>259</v>
      </c>
      <c r="D17" s="20">
        <v>1.8172009999999998</v>
      </c>
      <c r="E17" s="21">
        <v>3.9110539999999996</v>
      </c>
      <c r="F17" s="21">
        <f t="shared" si="0"/>
        <v>2.5990573759138194</v>
      </c>
      <c r="G17" s="21">
        <v>2.0188644959138191</v>
      </c>
      <c r="H17" s="21">
        <v>0.36302760999999995</v>
      </c>
      <c r="I17" s="21">
        <v>0.21716527000000002</v>
      </c>
      <c r="J17" s="22">
        <f t="shared" si="1"/>
        <v>0.51619448259058032</v>
      </c>
      <c r="K17" s="22">
        <f t="shared" si="2"/>
        <v>0.60901539736189259</v>
      </c>
      <c r="L17" s="23">
        <f t="shared" si="3"/>
        <v>0.66454141924755317</v>
      </c>
      <c r="M17" s="4"/>
      <c r="N17" t="s">
        <v>257</v>
      </c>
      <c r="O17" s="5">
        <v>4.3351810126512387</v>
      </c>
      <c r="P17" s="71">
        <v>0.55070071518887775</v>
      </c>
    </row>
    <row r="18" spans="1:16" x14ac:dyDescent="0.25">
      <c r="A18" s="17"/>
      <c r="B18" s="55">
        <v>12</v>
      </c>
      <c r="C18" s="19" t="s">
        <v>260</v>
      </c>
      <c r="D18" s="20">
        <v>1.617864</v>
      </c>
      <c r="E18" s="21">
        <v>6.0158409999999973</v>
      </c>
      <c r="F18" s="21">
        <f t="shared" si="0"/>
        <v>3.3872997787871282</v>
      </c>
      <c r="G18" s="21">
        <v>2.5920867887871282</v>
      </c>
      <c r="H18" s="21">
        <v>0.37527189999999999</v>
      </c>
      <c r="I18" s="21">
        <v>0.41994108999999991</v>
      </c>
      <c r="J18" s="22">
        <f t="shared" si="1"/>
        <v>0.43087687802705049</v>
      </c>
      <c r="K18" s="22">
        <f t="shared" si="2"/>
        <v>0.49325749945637354</v>
      </c>
      <c r="L18" s="23">
        <f t="shared" si="3"/>
        <v>0.5630633819589197</v>
      </c>
      <c r="M18" s="4"/>
      <c r="N18" t="s">
        <v>256</v>
      </c>
      <c r="O18" s="5">
        <v>7.4880806458358995</v>
      </c>
      <c r="P18" s="71">
        <v>0.54607124970471754</v>
      </c>
    </row>
    <row r="19" spans="1:16" x14ac:dyDescent="0.25">
      <c r="A19" s="17"/>
      <c r="B19" s="55">
        <v>13</v>
      </c>
      <c r="C19" s="19" t="s">
        <v>261</v>
      </c>
      <c r="D19" s="20">
        <v>3.4917020000000005</v>
      </c>
      <c r="E19" s="21">
        <v>8.671091999999998</v>
      </c>
      <c r="F19" s="21">
        <f t="shared" si="0"/>
        <v>4.8774057599785579</v>
      </c>
      <c r="G19" s="21">
        <v>3.5962782199785579</v>
      </c>
      <c r="H19" s="21">
        <v>0.48175379000000002</v>
      </c>
      <c r="I19" s="21">
        <v>0.79937374999999999</v>
      </c>
      <c r="J19" s="22">
        <f t="shared" si="1"/>
        <v>0.41474340486510336</v>
      </c>
      <c r="K19" s="22">
        <f t="shared" si="2"/>
        <v>0.47030201155501045</v>
      </c>
      <c r="L19" s="23">
        <f t="shared" si="3"/>
        <v>0.56249037145247205</v>
      </c>
      <c r="M19" s="4"/>
      <c r="N19" t="s">
        <v>272</v>
      </c>
      <c r="O19" s="5">
        <v>6.6199278280647034E-2</v>
      </c>
      <c r="P19" s="71">
        <v>0.52238530898123525</v>
      </c>
    </row>
    <row r="20" spans="1:16" x14ac:dyDescent="0.25">
      <c r="A20" s="17"/>
      <c r="B20" s="55">
        <v>14</v>
      </c>
      <c r="C20" s="19" t="s">
        <v>262</v>
      </c>
      <c r="D20" s="20">
        <v>2.3615039999999992</v>
      </c>
      <c r="E20" s="21">
        <v>8.4755189999999985</v>
      </c>
      <c r="F20" s="21">
        <f t="shared" si="0"/>
        <v>4.7326527241186636</v>
      </c>
      <c r="G20" s="21">
        <v>3.3338590741186636</v>
      </c>
      <c r="H20" s="21">
        <v>0.68879743000000015</v>
      </c>
      <c r="I20" s="21">
        <v>0.70999622000000018</v>
      </c>
      <c r="J20" s="22">
        <f t="shared" si="1"/>
        <v>0.39335161352581055</v>
      </c>
      <c r="K20" s="22">
        <f t="shared" si="2"/>
        <v>0.4746206697334599</v>
      </c>
      <c r="L20" s="23">
        <f t="shared" si="3"/>
        <v>0.55839090492495669</v>
      </c>
      <c r="M20" s="4"/>
      <c r="N20" t="s">
        <v>263</v>
      </c>
      <c r="O20" s="5">
        <v>18.227619668726508</v>
      </c>
      <c r="P20" s="71">
        <v>0.51858983833835015</v>
      </c>
    </row>
    <row r="21" spans="1:16" x14ac:dyDescent="0.25">
      <c r="A21" s="17"/>
      <c r="B21" s="55">
        <v>15</v>
      </c>
      <c r="C21" s="19" t="s">
        <v>263</v>
      </c>
      <c r="D21" s="20">
        <v>21.318569</v>
      </c>
      <c r="E21" s="21">
        <v>35.148432000000028</v>
      </c>
      <c r="F21" s="21">
        <f t="shared" si="0"/>
        <v>18.227619668726508</v>
      </c>
      <c r="G21" s="21">
        <v>14.396188648726508</v>
      </c>
      <c r="H21" s="21">
        <v>1.4422899200000003</v>
      </c>
      <c r="I21" s="21">
        <v>2.3891410999999989</v>
      </c>
      <c r="J21" s="22">
        <f t="shared" si="1"/>
        <v>0.40958267067863785</v>
      </c>
      <c r="K21" s="22">
        <f t="shared" si="2"/>
        <v>0.45061693132503022</v>
      </c>
      <c r="L21" s="23">
        <f t="shared" si="3"/>
        <v>0.51858983833835015</v>
      </c>
      <c r="M21" s="4"/>
      <c r="N21" t="s">
        <v>258</v>
      </c>
      <c r="O21" s="5">
        <v>4.6371494163087492</v>
      </c>
      <c r="P21" s="71">
        <v>0.49846219278124332</v>
      </c>
    </row>
    <row r="22" spans="1:16" x14ac:dyDescent="0.25">
      <c r="A22" s="17"/>
      <c r="B22" s="55">
        <v>16</v>
      </c>
      <c r="C22" s="19" t="s">
        <v>264</v>
      </c>
      <c r="D22" s="20">
        <v>2.171691</v>
      </c>
      <c r="E22" s="21">
        <v>5.725104</v>
      </c>
      <c r="F22" s="21">
        <f t="shared" si="0"/>
        <v>3.8665947614555347</v>
      </c>
      <c r="G22" s="21">
        <v>2.5334170214555343</v>
      </c>
      <c r="H22" s="21">
        <v>0.61570018000000004</v>
      </c>
      <c r="I22" s="21">
        <v>0.71747756000000018</v>
      </c>
      <c r="J22" s="22">
        <f t="shared" si="1"/>
        <v>0.44251021840922616</v>
      </c>
      <c r="K22" s="22">
        <f t="shared" si="2"/>
        <v>0.55005414774221295</v>
      </c>
      <c r="L22" s="23">
        <f t="shared" si="3"/>
        <v>0.67537546242924751</v>
      </c>
      <c r="M22" s="4"/>
      <c r="N22" t="s">
        <v>267</v>
      </c>
      <c r="O22" s="5">
        <v>2.7526359398673668</v>
      </c>
      <c r="P22" s="71">
        <v>0.4957240960019087</v>
      </c>
    </row>
    <row r="23" spans="1:16" x14ac:dyDescent="0.25">
      <c r="A23" s="17"/>
      <c r="B23" s="55">
        <v>17</v>
      </c>
      <c r="C23" s="19" t="s">
        <v>265</v>
      </c>
      <c r="D23" s="20">
        <v>2.66E-3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273</v>
      </c>
      <c r="O23" s="5">
        <v>1.118771703753362</v>
      </c>
      <c r="P23" s="71">
        <v>0.48843568436571699</v>
      </c>
    </row>
    <row r="24" spans="1:16" x14ac:dyDescent="0.25">
      <c r="A24" s="17"/>
      <c r="B24" s="55">
        <v>18</v>
      </c>
      <c r="C24" s="19" t="s">
        <v>266</v>
      </c>
      <c r="D24" s="20">
        <v>0.82508400000000004</v>
      </c>
      <c r="E24" s="21">
        <v>2.3848449999999994</v>
      </c>
      <c r="F24" s="21">
        <f t="shared" si="0"/>
        <v>1.5609204378567949</v>
      </c>
      <c r="G24" s="21">
        <v>0.93704070785679505</v>
      </c>
      <c r="H24" s="21">
        <v>0.16123202</v>
      </c>
      <c r="I24" s="21">
        <v>0.46264770999999999</v>
      </c>
      <c r="J24" s="22">
        <f t="shared" si="1"/>
        <v>0.39291472102245439</v>
      </c>
      <c r="K24" s="22">
        <f t="shared" si="2"/>
        <v>0.46052163887246139</v>
      </c>
      <c r="L24" s="23">
        <f t="shared" si="3"/>
        <v>0.65451651484972617</v>
      </c>
      <c r="M24" s="4"/>
      <c r="N24" t="s">
        <v>253</v>
      </c>
      <c r="O24" s="5">
        <v>3.1196729467741431</v>
      </c>
      <c r="P24" s="71">
        <v>0.48754069270450823</v>
      </c>
    </row>
    <row r="25" spans="1:16" x14ac:dyDescent="0.25">
      <c r="A25" s="17"/>
      <c r="B25" s="55">
        <v>19</v>
      </c>
      <c r="C25" s="19" t="s">
        <v>267</v>
      </c>
      <c r="D25" s="20">
        <v>0.80986899999999995</v>
      </c>
      <c r="E25" s="21">
        <v>5.5527580000000007</v>
      </c>
      <c r="F25" s="21">
        <f t="shared" si="0"/>
        <v>2.7526359398673668</v>
      </c>
      <c r="G25" s="21">
        <v>1.8318980198673671</v>
      </c>
      <c r="H25" s="21">
        <v>0.46417984999999989</v>
      </c>
      <c r="I25" s="21">
        <v>0.45655807000000004</v>
      </c>
      <c r="J25" s="22">
        <f t="shared" si="1"/>
        <v>0.32990777193376097</v>
      </c>
      <c r="K25" s="22">
        <f t="shared" si="2"/>
        <v>0.41350223976398154</v>
      </c>
      <c r="L25" s="23">
        <f t="shared" si="3"/>
        <v>0.4957240960019087</v>
      </c>
      <c r="M25" s="4"/>
      <c r="N25" t="s">
        <v>249</v>
      </c>
      <c r="O25" s="5">
        <v>1.3288306358620863</v>
      </c>
      <c r="P25" s="71">
        <v>0.44491809177867581</v>
      </c>
    </row>
    <row r="26" spans="1:16" x14ac:dyDescent="0.25">
      <c r="A26" s="17"/>
      <c r="B26" s="55">
        <v>20</v>
      </c>
      <c r="C26" s="19" t="s">
        <v>268</v>
      </c>
      <c r="D26" s="20">
        <v>4.615761</v>
      </c>
      <c r="E26" s="21">
        <v>6.8809630000000022</v>
      </c>
      <c r="F26" s="21">
        <f t="shared" si="0"/>
        <v>3.8693511489272838</v>
      </c>
      <c r="G26" s="21">
        <v>1.9177991089272837</v>
      </c>
      <c r="H26" s="21">
        <v>0.59597480999999997</v>
      </c>
      <c r="I26" s="21">
        <v>1.35557723</v>
      </c>
      <c r="J26" s="22">
        <f t="shared" si="1"/>
        <v>0.27871085906540743</v>
      </c>
      <c r="K26" s="22">
        <f t="shared" si="2"/>
        <v>0.36532298152559212</v>
      </c>
      <c r="L26" s="23">
        <f t="shared" si="3"/>
        <v>0.56232698082045818</v>
      </c>
      <c r="M26" s="4"/>
      <c r="N26" t="s">
        <v>250</v>
      </c>
      <c r="O26" s="5">
        <v>4.7916743449757284</v>
      </c>
      <c r="P26" s="71">
        <v>0.44043589801816352</v>
      </c>
    </row>
    <row r="27" spans="1:16" x14ac:dyDescent="0.25">
      <c r="A27" s="17"/>
      <c r="B27" s="55">
        <v>21</v>
      </c>
      <c r="C27" s="19" t="s">
        <v>269</v>
      </c>
      <c r="D27" s="20">
        <v>0.90301600000000004</v>
      </c>
      <c r="E27" s="21">
        <v>8.7021680000000003</v>
      </c>
      <c r="F27" s="21">
        <f t="shared" si="0"/>
        <v>3.2431312329441155</v>
      </c>
      <c r="G27" s="21">
        <v>2.4124354429441155</v>
      </c>
      <c r="H27" s="21">
        <v>0.38779440999999998</v>
      </c>
      <c r="I27" s="21">
        <v>0.44290137999999996</v>
      </c>
      <c r="J27" s="22">
        <f t="shared" si="1"/>
        <v>0.27722234768900295</v>
      </c>
      <c r="K27" s="22">
        <f t="shared" si="2"/>
        <v>0.32178531291789764</v>
      </c>
      <c r="L27" s="23">
        <f t="shared" si="3"/>
        <v>0.37268083458560158</v>
      </c>
      <c r="M27" s="4"/>
      <c r="N27" t="s">
        <v>251</v>
      </c>
      <c r="O27" s="5">
        <v>2.4843358982235371</v>
      </c>
      <c r="P27" s="71">
        <v>0.4249136601573707</v>
      </c>
    </row>
    <row r="28" spans="1:16" x14ac:dyDescent="0.25">
      <c r="A28" s="17"/>
      <c r="B28" s="55">
        <v>22</v>
      </c>
      <c r="C28" s="19" t="s">
        <v>270</v>
      </c>
      <c r="D28" s="20">
        <v>1.081032</v>
      </c>
      <c r="E28" s="21">
        <v>4.3097529999999997</v>
      </c>
      <c r="F28" s="21">
        <f t="shared" si="0"/>
        <v>2.5364359507227388</v>
      </c>
      <c r="G28" s="21">
        <v>1.6282636807227391</v>
      </c>
      <c r="H28" s="21">
        <v>0.36028957</v>
      </c>
      <c r="I28" s="21">
        <v>0.54788269999999994</v>
      </c>
      <c r="J28" s="22">
        <f t="shared" si="1"/>
        <v>0.37780904862128739</v>
      </c>
      <c r="K28" s="22">
        <f t="shared" si="2"/>
        <v>0.46140770729151742</v>
      </c>
      <c r="L28" s="23">
        <f t="shared" si="3"/>
        <v>0.58853394863295849</v>
      </c>
      <c r="M28" s="4"/>
      <c r="N28" t="s">
        <v>254</v>
      </c>
      <c r="O28" s="5">
        <v>2.3078677386678494</v>
      </c>
      <c r="P28" s="71">
        <v>0.39335641883812245</v>
      </c>
    </row>
    <row r="29" spans="1:16" x14ac:dyDescent="0.25">
      <c r="A29" s="17"/>
      <c r="B29" s="55">
        <v>23</v>
      </c>
      <c r="C29" s="19" t="s">
        <v>271</v>
      </c>
      <c r="D29" s="20">
        <v>1.5480480000000001</v>
      </c>
      <c r="E29" s="21">
        <v>3.1448209999999994</v>
      </c>
      <c r="F29" s="21">
        <f t="shared" si="0"/>
        <v>2.0344320014855817</v>
      </c>
      <c r="G29" s="21">
        <v>1.3176147014855815</v>
      </c>
      <c r="H29" s="21">
        <v>0.32218544000000005</v>
      </c>
      <c r="I29" s="21">
        <v>0.39463185999999995</v>
      </c>
      <c r="J29" s="22">
        <f t="shared" si="1"/>
        <v>0.41897923649250041</v>
      </c>
      <c r="K29" s="22">
        <f t="shared" si="2"/>
        <v>0.52142876859623555</v>
      </c>
      <c r="L29" s="23">
        <f t="shared" si="3"/>
        <v>0.64691503951594764</v>
      </c>
      <c r="M29" s="4"/>
      <c r="N29" t="s">
        <v>269</v>
      </c>
      <c r="O29" s="5">
        <v>3.2431312329441155</v>
      </c>
      <c r="P29" s="71">
        <v>0.37268083458560158</v>
      </c>
    </row>
    <row r="30" spans="1:16" x14ac:dyDescent="0.25">
      <c r="A30" s="17"/>
      <c r="B30" s="55">
        <v>24</v>
      </c>
      <c r="C30" s="19" t="s">
        <v>272</v>
      </c>
      <c r="D30" s="20">
        <v>0.42339100000000002</v>
      </c>
      <c r="E30" s="21">
        <v>0.126725</v>
      </c>
      <c r="F30" s="21">
        <f t="shared" si="0"/>
        <v>6.6199278280647034E-2</v>
      </c>
      <c r="G30" s="21">
        <v>5.4991378280647041E-2</v>
      </c>
      <c r="H30" s="21">
        <v>5.6039499999999999E-3</v>
      </c>
      <c r="I30" s="21">
        <v>5.6039499999999999E-3</v>
      </c>
      <c r="J30" s="22">
        <f t="shared" si="1"/>
        <v>0.43394261811518675</v>
      </c>
      <c r="K30" s="22">
        <f t="shared" si="2"/>
        <v>0.47816396354821095</v>
      </c>
      <c r="L30" s="23">
        <f t="shared" si="3"/>
        <v>0.52238530898123525</v>
      </c>
      <c r="M30" s="4"/>
      <c r="N30" t="s">
        <v>255</v>
      </c>
      <c r="O30" s="5">
        <v>0.19416935534889829</v>
      </c>
      <c r="P30" s="71">
        <v>0.12480675383664466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0.72565400000000002</v>
      </c>
      <c r="E31" s="28">
        <v>2.2905199999999999</v>
      </c>
      <c r="F31" s="28">
        <f t="shared" si="0"/>
        <v>1.118771703753362</v>
      </c>
      <c r="G31" s="28">
        <v>0.96647778375336202</v>
      </c>
      <c r="H31" s="28">
        <v>6.3873559999999996E-2</v>
      </c>
      <c r="I31" s="28">
        <v>8.842035999999999E-2</v>
      </c>
      <c r="J31" s="29">
        <f t="shared" si="1"/>
        <v>0.42194688706204797</v>
      </c>
      <c r="K31" s="29">
        <f t="shared" si="2"/>
        <v>0.44983293913755917</v>
      </c>
      <c r="L31" s="30">
        <f t="shared" si="3"/>
        <v>0.48843568436571699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D13" sqref="D13:G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63.919644000000005</v>
      </c>
      <c r="E6" s="14">
        <v>170.91613300000006</v>
      </c>
      <c r="F6" s="14">
        <v>88.772843735994698</v>
      </c>
      <c r="G6" s="14">
        <v>63.306798295994696</v>
      </c>
      <c r="H6" s="14">
        <v>10.820444589999999</v>
      </c>
      <c r="I6" s="14">
        <v>14.645600850000001</v>
      </c>
      <c r="J6" s="15">
        <v>0.37039685595972777</v>
      </c>
      <c r="K6" s="15">
        <v>0.43370535937642973</v>
      </c>
      <c r="L6" s="16">
        <v>0.51939417407714605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63.509644000000009</v>
      </c>
      <c r="E7" s="38">
        <f ca="1">SUM(E8:OFFSET(E6,MATCH("PROYECTOS",$A$8:$A$50,0),0))</f>
        <v>63.683212999999981</v>
      </c>
      <c r="F7" s="38">
        <f ca="1">SUM(F8:OFFSET(F6,MATCH("PROYECTOS",$A$8:$A$50,0),0))</f>
        <v>37.815434102101619</v>
      </c>
      <c r="G7" s="38">
        <f ca="1">SUM(G8:OFFSET(G6,MATCH("PROYECTOS",$A$8:$A$50,0),0))</f>
        <v>35.149444422101624</v>
      </c>
      <c r="H7" s="38">
        <f ca="1">SUM(H8:OFFSET(H6,MATCH("PROYECTOS",$A$8:$A$50,0),0))</f>
        <v>1.3821986400000001</v>
      </c>
      <c r="I7" s="38">
        <f ca="1">SUM(I8:OFFSET(I6,MATCH("PROYECTOS",$A$8:$A$50,0),0))</f>
        <v>1.2837910399999997</v>
      </c>
      <c r="J7" s="39">
        <f ca="1">IFERROR(G7/E7,0)</f>
        <v>0.55194207022974229</v>
      </c>
      <c r="K7" s="39">
        <f ca="1">IFERROR(SUM(G7,H7)/E7,0)</f>
        <v>0.57364635578455558</v>
      </c>
      <c r="L7" s="40">
        <f ca="1">IFERROR(SUM(G7,H7,I7)/E7,0)</f>
        <v>0.59380537382907539</v>
      </c>
      <c r="M7" s="4"/>
    </row>
    <row r="8" spans="1:13" x14ac:dyDescent="0.25">
      <c r="A8" s="17"/>
      <c r="B8" s="19">
        <v>3000194</v>
      </c>
      <c r="C8" s="19" t="s">
        <v>1189</v>
      </c>
      <c r="D8" s="20">
        <v>63.509644000000009</v>
      </c>
      <c r="E8" s="21">
        <v>63.683212999999981</v>
      </c>
      <c r="F8" s="21">
        <f t="shared" ref="F8" si="0">SUM(G8,H8,I8)</f>
        <v>37.815434102101619</v>
      </c>
      <c r="G8" s="21">
        <v>35.149444422101624</v>
      </c>
      <c r="H8" s="21">
        <v>1.3821986400000001</v>
      </c>
      <c r="I8" s="21">
        <v>1.2837910399999997</v>
      </c>
      <c r="J8" s="22">
        <f t="shared" ref="J8:J9" si="1">IFERROR(G8/E8,0)</f>
        <v>0.55194207022974229</v>
      </c>
      <c r="K8" s="22">
        <f t="shared" ref="K8:K9" si="2">IFERROR(SUM(G8,H8)/E8,0)</f>
        <v>0.57364635578455558</v>
      </c>
      <c r="L8" s="23">
        <f t="shared" ref="L8:L9" si="3">IFERROR(SUM(G8,H8,I8)/E8,0)</f>
        <v>0.59380537382907539</v>
      </c>
      <c r="M8" s="4"/>
    </row>
    <row r="9" spans="1:13" ht="15.75" thickBot="1" x14ac:dyDescent="0.3">
      <c r="A9" s="41" t="s">
        <v>293</v>
      </c>
      <c r="B9" s="43"/>
      <c r="C9" s="43"/>
      <c r="D9" s="44">
        <f ca="1">OFFSET(D9,-MATCH("PROYECTOS",$A$8:$A$50,0)-1,0)-(OFFSET(D9,-MATCH("PROYECTOS",$A$8:$A$50,0),0))</f>
        <v>0.40999999999999659</v>
      </c>
      <c r="E9" s="45">
        <f t="shared" ref="E9:I9" ca="1" si="4">OFFSET(E9,-MATCH("PROYECTOS",$A$8:$A$50,0)-1,0)-(OFFSET(E9,-MATCH("PROYECTOS",$A$8:$A$50,0),0))</f>
        <v>107.23292000000008</v>
      </c>
      <c r="F9" s="45">
        <f t="shared" ca="1" si="4"/>
        <v>50.957409633893079</v>
      </c>
      <c r="G9" s="45">
        <f t="shared" ca="1" si="4"/>
        <v>28.157353873893072</v>
      </c>
      <c r="H9" s="45">
        <f t="shared" ca="1" si="4"/>
        <v>9.4382459499999989</v>
      </c>
      <c r="I9" s="45">
        <f t="shared" ca="1" si="4"/>
        <v>13.36180981</v>
      </c>
      <c r="J9" s="46">
        <f t="shared" ca="1" si="1"/>
        <v>0.26258124719436021</v>
      </c>
      <c r="K9" s="46">
        <f t="shared" ca="1" si="2"/>
        <v>0.35059755739089304</v>
      </c>
      <c r="L9" s="47">
        <f t="shared" ca="1" si="3"/>
        <v>0.4752030405764669</v>
      </c>
      <c r="M9" s="4"/>
    </row>
    <row r="10" spans="1:13" ht="15.75" thickBot="1" x14ac:dyDescent="0.3"/>
    <row r="11" spans="1:13" ht="15.75" thickBot="1" x14ac:dyDescent="0.3">
      <c r="A11" s="87" t="s">
        <v>315</v>
      </c>
      <c r="B11" s="88"/>
      <c r="C11" s="88"/>
      <c r="D11" s="89"/>
    </row>
    <row r="12" spans="1:13" ht="15.75" thickBot="1" x14ac:dyDescent="0.3">
      <c r="A12" s="1" t="s">
        <v>1193</v>
      </c>
    </row>
    <row r="13" spans="1:13" ht="45" customHeight="1" x14ac:dyDescent="0.25">
      <c r="A13" s="80" t="s">
        <v>317</v>
      </c>
      <c r="B13" s="81"/>
      <c r="C13" s="81"/>
      <c r="D13" s="92" t="s">
        <v>318</v>
      </c>
      <c r="E13" s="6"/>
      <c r="F13" s="6"/>
      <c r="G13" s="6"/>
    </row>
    <row r="14" spans="1:13" ht="15.75" thickBot="1" x14ac:dyDescent="0.3">
      <c r="A14" s="90"/>
      <c r="B14" s="91"/>
      <c r="C14" s="91"/>
      <c r="D14" s="93"/>
      <c r="E14" s="7"/>
      <c r="F14" s="7"/>
      <c r="G14" s="7"/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workbookViewId="0">
      <selection activeCell="H14" sqref="H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1188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63.919644000000005</v>
      </c>
      <c r="I6" s="14">
        <v>170.91613300000006</v>
      </c>
      <c r="J6" s="14">
        <v>88.772843735994698</v>
      </c>
      <c r="K6" s="14">
        <v>63.306798295994696</v>
      </c>
      <c r="L6" s="14">
        <v>10.820444589999999</v>
      </c>
      <c r="M6" s="14">
        <v>14.645600850000001</v>
      </c>
      <c r="N6" s="15">
        <v>0.37039685595972777</v>
      </c>
      <c r="O6" s="15">
        <v>0.43370535937642973</v>
      </c>
      <c r="P6" s="16">
        <v>0.51939417407714605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SUM(H8:OFFSET(H6,MATCH("PROYECTOS",$A$8:$A$11,0),0))</f>
        <v>63.50964399999998</v>
      </c>
      <c r="I7" s="37">
        <f ca="1">SUM(I8:OFFSET(I6,MATCH("PROYECTOS",$A$8:$A$11,0),0))</f>
        <v>63.683212999999995</v>
      </c>
      <c r="J7" s="37">
        <f ca="1">SUM(J8:OFFSET(J6,MATCH("PROYECTOS",$A$8:$A$11,0),0))</f>
        <v>37.815434102101626</v>
      </c>
      <c r="K7" s="37">
        <f ca="1">SUM(K8:OFFSET(K6,MATCH("PROYECTOS",$A$8:$A$11,0),0))</f>
        <v>35.149444422101624</v>
      </c>
      <c r="L7" s="37">
        <f ca="1">SUM(L8:OFFSET(L6,MATCH("PROYECTOS",$A$8:$A$11,0),0))</f>
        <v>1.3821986399999999</v>
      </c>
      <c r="M7" s="37">
        <f ca="1">SUM(M8:OFFSET(M6,MATCH("PROYECTOS",$A$8:$A$11,0),0))</f>
        <v>1.2837910400000001</v>
      </c>
      <c r="N7" s="39">
        <f ca="1">IFERROR(K7/I7,0)</f>
        <v>0.55194207022974218</v>
      </c>
      <c r="O7" s="39">
        <f ca="1">IFERROR(SUM(K7,L7)/I7,0)</f>
        <v>0.57364635578455547</v>
      </c>
      <c r="P7" s="40">
        <f ca="1">IFERROR(SUM(K7,L7,M7)/I7,0)</f>
        <v>0.59380537382907517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869</v>
      </c>
      <c r="D8" s="68">
        <v>3000194</v>
      </c>
      <c r="E8" s="19" t="s">
        <v>1189</v>
      </c>
      <c r="F8" s="69">
        <v>177</v>
      </c>
      <c r="G8" s="19" t="s">
        <v>881</v>
      </c>
      <c r="H8" s="20">
        <v>43.014999999999986</v>
      </c>
      <c r="I8" s="21">
        <v>43.014999999999993</v>
      </c>
      <c r="J8" s="21">
        <f t="shared" ref="J8:J10" si="0">SUM(K8,L8,M8)</f>
        <v>26.304536283016205</v>
      </c>
      <c r="K8" s="21">
        <v>26.304536283016205</v>
      </c>
      <c r="L8" s="21">
        <v>0</v>
      </c>
      <c r="M8" s="21">
        <v>0</v>
      </c>
      <c r="N8" s="22">
        <f t="shared" ref="N8:N11" si="1">IFERROR(K8/I8,0)</f>
        <v>0.61152008097213084</v>
      </c>
      <c r="O8" s="22">
        <f t="shared" ref="O8:O11" si="2">IFERROR(SUM(K8,L8)/I8,0)</f>
        <v>0.61152008097213084</v>
      </c>
      <c r="P8" s="23">
        <f t="shared" ref="P8:P11" si="3">IFERROR(SUM(K8,L8,M8)/I8,0)</f>
        <v>0.61152008097213084</v>
      </c>
      <c r="Q8" s="70">
        <v>198</v>
      </c>
      <c r="R8" s="21">
        <v>222</v>
      </c>
      <c r="S8" s="23">
        <f>IFERROR(R8/Q8,0)</f>
        <v>1.1212121212121211</v>
      </c>
    </row>
    <row r="9" spans="1:19" ht="51" x14ac:dyDescent="0.25">
      <c r="A9" s="17"/>
      <c r="B9" s="19">
        <v>5004341</v>
      </c>
      <c r="C9" s="19" t="s">
        <v>1190</v>
      </c>
      <c r="D9" s="68">
        <v>3000194</v>
      </c>
      <c r="E9" s="19" t="s">
        <v>1189</v>
      </c>
      <c r="F9" s="69">
        <v>117</v>
      </c>
      <c r="G9" s="19" t="s">
        <v>687</v>
      </c>
      <c r="H9" s="20">
        <v>7.3616729999999979</v>
      </c>
      <c r="I9" s="21">
        <v>7.8292060000000028</v>
      </c>
      <c r="J9" s="21">
        <f t="shared" si="0"/>
        <v>5.0759488224286571</v>
      </c>
      <c r="K9" s="21">
        <v>4.0462485424286569</v>
      </c>
      <c r="L9" s="21">
        <v>0.49725828000000005</v>
      </c>
      <c r="M9" s="21">
        <v>0.53244200000000008</v>
      </c>
      <c r="N9" s="22">
        <f t="shared" si="1"/>
        <v>0.5168146734711867</v>
      </c>
      <c r="O9" s="22">
        <f t="shared" si="2"/>
        <v>0.58032791862018396</v>
      </c>
      <c r="P9" s="23">
        <f t="shared" si="3"/>
        <v>0.64833507030325366</v>
      </c>
      <c r="Q9" s="70">
        <v>42</v>
      </c>
      <c r="R9" s="21">
        <v>82</v>
      </c>
      <c r="S9" s="23">
        <f t="shared" ref="S9:S10" si="4">IFERROR(R9/Q9,0)</f>
        <v>1.9523809523809523</v>
      </c>
    </row>
    <row r="10" spans="1:19" ht="25.5" x14ac:dyDescent="0.25">
      <c r="A10" s="17"/>
      <c r="B10" s="19">
        <v>5004342</v>
      </c>
      <c r="C10" s="19" t="s">
        <v>1191</v>
      </c>
      <c r="D10" s="68">
        <v>3000194</v>
      </c>
      <c r="E10" s="19" t="s">
        <v>1189</v>
      </c>
      <c r="F10" s="69">
        <v>60</v>
      </c>
      <c r="G10" s="19" t="s">
        <v>309</v>
      </c>
      <c r="H10" s="20">
        <v>13.132971</v>
      </c>
      <c r="I10" s="21">
        <v>12.839006999999997</v>
      </c>
      <c r="J10" s="21">
        <f t="shared" si="0"/>
        <v>6.4349489966567619</v>
      </c>
      <c r="K10" s="21">
        <v>4.798659596656762</v>
      </c>
      <c r="L10" s="21">
        <v>0.88494035999999998</v>
      </c>
      <c r="M10" s="21">
        <v>0.75134904000000002</v>
      </c>
      <c r="N10" s="22">
        <f t="shared" si="1"/>
        <v>0.3737562879011409</v>
      </c>
      <c r="O10" s="22">
        <f t="shared" si="2"/>
        <v>0.44268220717200041</v>
      </c>
      <c r="P10" s="23">
        <f t="shared" si="3"/>
        <v>0.50120301333715012</v>
      </c>
      <c r="Q10" s="70">
        <v>112</v>
      </c>
      <c r="R10" s="21">
        <v>11</v>
      </c>
      <c r="S10" s="23">
        <f t="shared" si="4"/>
        <v>9.8214285714285712E-2</v>
      </c>
    </row>
    <row r="11" spans="1:19" ht="15.75" thickBot="1" x14ac:dyDescent="0.3">
      <c r="A11" s="41" t="s">
        <v>293</v>
      </c>
      <c r="B11" s="43"/>
      <c r="C11" s="43"/>
      <c r="D11" s="65"/>
      <c r="E11" s="43"/>
      <c r="F11" s="66"/>
      <c r="G11" s="43"/>
      <c r="H11" s="44">
        <f ca="1">OFFSET(H11,-MATCH("PROYECTOS",$A$8:$A$11,0)-1,0)-(OFFSET(H11,-MATCH("PROYECTOS",$A$8:$A$11,0),0))</f>
        <v>0.41000000000002501</v>
      </c>
      <c r="I11" s="44">
        <f t="shared" ref="I11:M11" ca="1" si="5">OFFSET(I11,-MATCH("PROYECTOS",$A$8:$A$11,0)-1,0)-(OFFSET(I11,-MATCH("PROYECTOS",$A$8:$A$11,0),0))</f>
        <v>107.23292000000006</v>
      </c>
      <c r="J11" s="44">
        <f t="shared" ca="1" si="5"/>
        <v>50.957409633893072</v>
      </c>
      <c r="K11" s="44">
        <f t="shared" ca="1" si="5"/>
        <v>28.157353873893072</v>
      </c>
      <c r="L11" s="44">
        <f t="shared" ca="1" si="5"/>
        <v>9.4382459499999989</v>
      </c>
      <c r="M11" s="44">
        <f t="shared" ca="1" si="5"/>
        <v>13.36180981</v>
      </c>
      <c r="N11" s="46">
        <f t="shared" ca="1" si="1"/>
        <v>0.26258124719436021</v>
      </c>
      <c r="O11" s="46">
        <f t="shared" ca="1" si="2"/>
        <v>0.35059755739089304</v>
      </c>
      <c r="P11" s="47">
        <f t="shared" ca="1" si="3"/>
        <v>0.47520304057646695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84.496460000000027</v>
      </c>
      <c r="E6" s="14">
        <v>142.98311400000003</v>
      </c>
      <c r="F6" s="14">
        <v>91.232389903530475</v>
      </c>
      <c r="G6" s="14">
        <v>75.890775573530462</v>
      </c>
      <c r="H6" s="14">
        <v>0.90597895000000006</v>
      </c>
      <c r="I6" s="14">
        <v>14.435635380000001</v>
      </c>
      <c r="J6" s="15">
        <v>0.53076739938347162</v>
      </c>
      <c r="K6" s="15">
        <v>0.53710366472736393</v>
      </c>
      <c r="L6" s="16">
        <v>0.63806408569007989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142.06148899999999</v>
      </c>
      <c r="F7" s="38">
        <f ca="1">SUM(F8:OFFSET(F6,MATCH("GOBIERNOS REGIONALES",$A$8:$A$50,0),0))</f>
        <v>90.83102227121617</v>
      </c>
      <c r="G7" s="38">
        <f ca="1">SUM(G8:OFFSET(G6,MATCH("GOBIERNOS REGIONALES",$A$8:$A$50,0),0))</f>
        <v>75.679557071216166</v>
      </c>
      <c r="H7" s="38">
        <f ca="1">SUM(H8:OFFSET(H6,MATCH("GOBIERNOS REGIONALES",$A$8:$A$50,0),0))</f>
        <v>0.81204823999999998</v>
      </c>
      <c r="I7" s="38">
        <f ca="1">SUM(I8:OFFSET(I6,MATCH("GOBIERNOS REGIONALES",$A$8:$A$50,0),0))</f>
        <v>14.339416959999999</v>
      </c>
      <c r="J7" s="39">
        <f ca="1">IFERROR(G7/E7,0)</f>
        <v>0.5327239465385033</v>
      </c>
      <c r="K7" s="39">
        <f ca="1">IFERROR(SUM(G7,H7)/E7,0)</f>
        <v>0.53844012089170878</v>
      </c>
      <c r="L7" s="40">
        <f ca="1">IFERROR(SUM(G7,H7,I7)/E7,0)</f>
        <v>0.63937822213883844</v>
      </c>
      <c r="M7" s="4"/>
    </row>
    <row r="8" spans="1:13" ht="25.5" x14ac:dyDescent="0.25">
      <c r="A8" s="17"/>
      <c r="B8" s="18">
        <v>2</v>
      </c>
      <c r="C8" s="19" t="s">
        <v>101</v>
      </c>
      <c r="D8" s="20">
        <v>0</v>
      </c>
      <c r="E8" s="21">
        <v>0.102892</v>
      </c>
      <c r="F8" s="21">
        <f t="shared" ref="F8:F18" si="0">SUM(G8,H8,I8)</f>
        <v>2.5706790649564937E-2</v>
      </c>
      <c r="G8" s="21">
        <v>2.5706790649564937E-2</v>
      </c>
      <c r="H8" s="21">
        <v>0</v>
      </c>
      <c r="I8" s="21">
        <v>0</v>
      </c>
      <c r="J8" s="22">
        <f t="shared" ref="J8:J18" si="1">IFERROR(G8/E8,0)</f>
        <v>0.24984246248070732</v>
      </c>
      <c r="K8" s="22">
        <f t="shared" ref="K8:K18" si="2">IFERROR(SUM(G8,H8)/E8,0)</f>
        <v>0.24984246248070732</v>
      </c>
      <c r="L8" s="23">
        <f t="shared" ref="L8:L18" si="3">IFERROR(SUM(G8,H8,I8)/E8,0)</f>
        <v>0.24984246248070732</v>
      </c>
      <c r="M8" s="4"/>
    </row>
    <row r="9" spans="1:13" x14ac:dyDescent="0.25">
      <c r="A9" s="17"/>
      <c r="B9" s="18">
        <v>4</v>
      </c>
      <c r="C9" s="19" t="s">
        <v>103</v>
      </c>
      <c r="D9" s="20">
        <v>0.25</v>
      </c>
      <c r="E9" s="21">
        <v>0.75468800000000003</v>
      </c>
      <c r="F9" s="21">
        <f t="shared" si="0"/>
        <v>0.34260732414278983</v>
      </c>
      <c r="G9" s="21">
        <v>0.28177572414278984</v>
      </c>
      <c r="H9" s="21">
        <v>3.04158E-2</v>
      </c>
      <c r="I9" s="21">
        <v>3.04158E-2</v>
      </c>
      <c r="J9" s="22">
        <f t="shared" si="1"/>
        <v>0.37336717178859319</v>
      </c>
      <c r="K9" s="22">
        <f t="shared" si="2"/>
        <v>0.41366965440392561</v>
      </c>
      <c r="L9" s="23">
        <f t="shared" si="3"/>
        <v>0.45397213701925804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0.58818400000000004</v>
      </c>
      <c r="E10" s="21">
        <v>0.58818400000000004</v>
      </c>
      <c r="F10" s="21">
        <f t="shared" si="0"/>
        <v>0.13472724811044931</v>
      </c>
      <c r="G10" s="21">
        <v>0.10865289811044931</v>
      </c>
      <c r="H10" s="21">
        <v>1.6174350000000001E-2</v>
      </c>
      <c r="I10" s="21">
        <v>9.9000000000000008E-3</v>
      </c>
      <c r="J10" s="22">
        <f t="shared" si="1"/>
        <v>0.18472603489800693</v>
      </c>
      <c r="K10" s="22">
        <f t="shared" si="2"/>
        <v>0.21222482779274734</v>
      </c>
      <c r="L10" s="23">
        <f t="shared" si="3"/>
        <v>0.22905629549673112</v>
      </c>
      <c r="M10" s="4"/>
    </row>
    <row r="11" spans="1:13" ht="25.5" x14ac:dyDescent="0.25">
      <c r="A11" s="17"/>
      <c r="B11" s="18">
        <v>12</v>
      </c>
      <c r="C11" s="19" t="s">
        <v>113</v>
      </c>
      <c r="D11" s="20">
        <v>79.132056000000006</v>
      </c>
      <c r="E11" s="21">
        <v>131.004276</v>
      </c>
      <c r="F11" s="21">
        <f t="shared" si="0"/>
        <v>87.345273843904408</v>
      </c>
      <c r="G11" s="21">
        <v>73.955726193904411</v>
      </c>
      <c r="H11" s="21">
        <v>0.20115586000000002</v>
      </c>
      <c r="I11" s="21">
        <v>13.188391790000001</v>
      </c>
      <c r="J11" s="22">
        <f t="shared" si="1"/>
        <v>0.56452910127837663</v>
      </c>
      <c r="K11" s="22">
        <f t="shared" si="2"/>
        <v>0.56606459207411219</v>
      </c>
      <c r="L11" s="23">
        <f t="shared" si="3"/>
        <v>0.6667360525232352</v>
      </c>
      <c r="M11" s="4"/>
    </row>
    <row r="12" spans="1:13" x14ac:dyDescent="0.25">
      <c r="A12" s="17"/>
      <c r="B12" s="18">
        <v>22</v>
      </c>
      <c r="C12" s="19" t="s">
        <v>117</v>
      </c>
      <c r="D12" s="20">
        <v>2.0402199999999997</v>
      </c>
      <c r="E12" s="21">
        <v>2.9736120000000001</v>
      </c>
      <c r="F12" s="21">
        <f t="shared" si="0"/>
        <v>1.4084762840160203</v>
      </c>
      <c r="G12" s="21">
        <v>1.0258209640160203</v>
      </c>
      <c r="H12" s="21">
        <v>0.20544129999999999</v>
      </c>
      <c r="I12" s="21">
        <v>0.17721402000000003</v>
      </c>
      <c r="J12" s="22">
        <f t="shared" si="1"/>
        <v>0.34497471896670456</v>
      </c>
      <c r="K12" s="22">
        <f t="shared" si="2"/>
        <v>0.41406285151392319</v>
      </c>
      <c r="L12" s="23">
        <f t="shared" si="3"/>
        <v>0.47365839390479331</v>
      </c>
      <c r="M12" s="4"/>
    </row>
    <row r="13" spans="1:13" x14ac:dyDescent="0.25">
      <c r="A13" s="17"/>
      <c r="B13" s="18">
        <v>26</v>
      </c>
      <c r="C13" s="19" t="s">
        <v>119</v>
      </c>
      <c r="D13" s="20">
        <v>2</v>
      </c>
      <c r="E13" s="21">
        <v>6.6378369999999993</v>
      </c>
      <c r="F13" s="21">
        <f t="shared" si="0"/>
        <v>1.5742307803929361</v>
      </c>
      <c r="G13" s="21">
        <v>0.28187450039293616</v>
      </c>
      <c r="H13" s="21">
        <v>0.35886092999999997</v>
      </c>
      <c r="I13" s="21">
        <v>0.93349535000000006</v>
      </c>
      <c r="J13" s="22">
        <f t="shared" si="1"/>
        <v>4.2464812015259819E-2</v>
      </c>
      <c r="K13" s="22">
        <f t="shared" si="2"/>
        <v>9.652774396131393E-2</v>
      </c>
      <c r="L13" s="23">
        <f t="shared" si="3"/>
        <v>0.23716020450531344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0.4860000000000001</v>
      </c>
      <c r="E14" s="38">
        <f ca="1">SUM(E15:OFFSET(E13,(MATCH("GOBIERNOS LOCALES",$A$8:$A$50,0)-MATCH("GOBIERNOS REGIONALES",$A$8:$A$50,0)),0))</f>
        <v>0.48600000000000004</v>
      </c>
      <c r="F14" s="38">
        <f ca="1">SUM(F15:OFFSET(F13,(MATCH("GOBIERNOS LOCALES",$A$8:$A$50,0)-MATCH("GOBIERNOS REGIONALES",$A$8:$A$50,0)),0))</f>
        <v>0.13952071087006762</v>
      </c>
      <c r="G14" s="38">
        <f ca="1">SUM(G15:OFFSET(G13,(MATCH("GOBIERNOS LOCALES",$A$8:$A$50,0)-MATCH("GOBIERNOS REGIONALES",$A$8:$A$50,0)),0))</f>
        <v>8.0953000870067626E-2</v>
      </c>
      <c r="H14" s="38">
        <f ca="1">SUM(H15:OFFSET(H13,(MATCH("GOBIERNOS LOCALES",$A$8:$A$50,0)-MATCH("GOBIERNOS REGIONALES",$A$8:$A$50,0)),0))</f>
        <v>3.1754710000000005E-2</v>
      </c>
      <c r="I14" s="38">
        <f ca="1">SUM(I15:OFFSET(I13,(MATCH("GOBIERNOS LOCALES",$A$8:$A$50,0)-MATCH("GOBIERNOS REGIONALES",$A$8:$A$50,0)),0))</f>
        <v>2.6812999999999997E-2</v>
      </c>
      <c r="J14" s="39">
        <f t="shared" ca="1" si="1"/>
        <v>0.16656996063799923</v>
      </c>
      <c r="K14" s="39">
        <f t="shared" ca="1" si="2"/>
        <v>0.2319088701030198</v>
      </c>
      <c r="L14" s="40">
        <f t="shared" ca="1" si="3"/>
        <v>0.28707965199602387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0.16200000000000001</v>
      </c>
      <c r="E15" s="21">
        <v>0.16200000000000003</v>
      </c>
      <c r="F15" s="21">
        <f t="shared" si="0"/>
        <v>6.7890000038456175E-2</v>
      </c>
      <c r="G15" s="21">
        <v>3.7317000038456172E-2</v>
      </c>
      <c r="H15" s="21">
        <v>1.0359999999999999E-2</v>
      </c>
      <c r="I15" s="21">
        <v>2.0212999999999998E-2</v>
      </c>
      <c r="J15" s="22">
        <f t="shared" si="1"/>
        <v>0.23035185208923559</v>
      </c>
      <c r="K15" s="22">
        <f t="shared" si="2"/>
        <v>0.29430246937318622</v>
      </c>
      <c r="L15" s="23">
        <f t="shared" si="3"/>
        <v>0.41907407431145777</v>
      </c>
      <c r="M15" s="4"/>
    </row>
    <row r="16" spans="1:13" x14ac:dyDescent="0.25">
      <c r="A16" s="17"/>
      <c r="B16" s="18">
        <v>458</v>
      </c>
      <c r="C16" s="19" t="s">
        <v>224</v>
      </c>
      <c r="D16" s="20">
        <v>0.16200000000000003</v>
      </c>
      <c r="E16" s="21">
        <v>0.16200000000000001</v>
      </c>
      <c r="F16" s="21">
        <f t="shared" si="0"/>
        <v>7.14707108356534E-2</v>
      </c>
      <c r="G16" s="21">
        <v>4.3476000835653394E-2</v>
      </c>
      <c r="H16" s="21">
        <v>2.1394710000000004E-2</v>
      </c>
      <c r="I16" s="21">
        <v>6.6E-3</v>
      </c>
      <c r="J16" s="22">
        <f t="shared" si="1"/>
        <v>0.26837037552872467</v>
      </c>
      <c r="K16" s="22">
        <f t="shared" si="2"/>
        <v>0.40043648663983583</v>
      </c>
      <c r="L16" s="23">
        <f t="shared" si="3"/>
        <v>0.44117722738057652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0.16200000000000001</v>
      </c>
      <c r="E17" s="21">
        <v>0.16199999999999998</v>
      </c>
      <c r="F17" s="21">
        <f t="shared" si="0"/>
        <v>1.5999999595806003E-4</v>
      </c>
      <c r="G17" s="21">
        <v>1.5999999595806003E-4</v>
      </c>
      <c r="H17" s="21">
        <v>0</v>
      </c>
      <c r="I17" s="21">
        <v>0</v>
      </c>
      <c r="J17" s="22">
        <f t="shared" si="1"/>
        <v>9.8765429603740761E-4</v>
      </c>
      <c r="K17" s="22">
        <f t="shared" si="2"/>
        <v>9.8765429603740761E-4</v>
      </c>
      <c r="L17" s="23">
        <f t="shared" si="3"/>
        <v>9.8765429603740761E-4</v>
      </c>
      <c r="M17" s="4"/>
    </row>
    <row r="18" spans="1:13" ht="15.75" thickBot="1" x14ac:dyDescent="0.3">
      <c r="A18" s="41" t="s">
        <v>232</v>
      </c>
      <c r="B18" s="58"/>
      <c r="C18" s="43"/>
      <c r="D18" s="44">
        <v>0</v>
      </c>
      <c r="E18" s="45">
        <v>0.43562499999999998</v>
      </c>
      <c r="F18" s="45">
        <f t="shared" si="0"/>
        <v>0.261846921444228</v>
      </c>
      <c r="G18" s="45">
        <v>0.13026550144422799</v>
      </c>
      <c r="H18" s="45">
        <v>6.2176000000000002E-2</v>
      </c>
      <c r="I18" s="45">
        <v>6.9405420000000009E-2</v>
      </c>
      <c r="J18" s="46">
        <f t="shared" si="1"/>
        <v>0.29903128021630532</v>
      </c>
      <c r="K18" s="46">
        <f t="shared" si="2"/>
        <v>0.44175954420482755</v>
      </c>
      <c r="L18" s="47">
        <f t="shared" si="3"/>
        <v>0.60108332038847179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1195</v>
      </c>
      <c r="N2" s="72" t="s">
        <v>1209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84.496460000000027</v>
      </c>
      <c r="E6" s="14">
        <f ca="1">SUM(E7:OFFSET(E7,50,0))</f>
        <v>142.98311400000003</v>
      </c>
      <c r="F6" s="14">
        <f ca="1">SUM(F7:OFFSET(F7,50,0))</f>
        <v>91.232389903530475</v>
      </c>
      <c r="G6" s="14">
        <f ca="1">SUM(G7:OFFSET(G7,50,0))</f>
        <v>75.890775573530462</v>
      </c>
      <c r="H6" s="14">
        <f ca="1">SUM(H7:OFFSET(H7,50,0))</f>
        <v>0.90597895000000006</v>
      </c>
      <c r="I6" s="14">
        <f ca="1">SUM(I7:OFFSET(I7,50,0))</f>
        <v>14.435635380000001</v>
      </c>
      <c r="J6" s="15">
        <f ca="1">IFERROR(G6/E6,0)</f>
        <v>0.53076739938347162</v>
      </c>
      <c r="K6" s="15">
        <f ca="1">IFERROR(SUM(G6,H6)/E6,0)</f>
        <v>0.53710366472736393</v>
      </c>
      <c r="L6" s="16">
        <f ca="1">IFERROR(SUM(G6,H6,I6)/E6,0)</f>
        <v>0.63806408569007989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7</v>
      </c>
      <c r="C7" s="19" t="s">
        <v>255</v>
      </c>
      <c r="D7" s="20">
        <v>0</v>
      </c>
      <c r="E7" s="21">
        <v>2.0153160000000003</v>
      </c>
      <c r="F7" s="21">
        <f t="shared" ref="F7:F12" si="0">SUM(G7,H7,I7)</f>
        <v>0.8000000026226044</v>
      </c>
      <c r="G7" s="21">
        <v>2.6226043559063328E-9</v>
      </c>
      <c r="H7" s="21">
        <v>0.26600000000000001</v>
      </c>
      <c r="I7" s="21">
        <v>0.53400000000000003</v>
      </c>
      <c r="J7" s="22">
        <f t="shared" ref="J7:J12" si="1">IFERROR(G7/E7,0)</f>
        <v>1.3013365427090999E-9</v>
      </c>
      <c r="K7" s="22">
        <f t="shared" ref="K7:K12" si="2">IFERROR(SUM(G7,H7)/E7,0)</f>
        <v>0.13198922780477321</v>
      </c>
      <c r="L7" s="23">
        <f t="shared" ref="L7:L12" si="3">IFERROR(SUM(G7,H7,I7)/E7,0)</f>
        <v>0.39696008101092051</v>
      </c>
      <c r="M7" s="4"/>
      <c r="N7" t="s">
        <v>263</v>
      </c>
      <c r="O7" s="5">
        <v>89.896295020483123</v>
      </c>
      <c r="P7" s="71">
        <v>0.64461201301621474</v>
      </c>
    </row>
    <row r="8" spans="1:16" x14ac:dyDescent="0.25">
      <c r="A8" s="17"/>
      <c r="B8" s="55">
        <v>8</v>
      </c>
      <c r="C8" s="19" t="s">
        <v>256</v>
      </c>
      <c r="D8" s="20">
        <v>0.58818400000000004</v>
      </c>
      <c r="E8" s="21">
        <v>0.58818400000000004</v>
      </c>
      <c r="F8" s="21">
        <f t="shared" si="0"/>
        <v>0.13472724811044931</v>
      </c>
      <c r="G8" s="21">
        <v>0.10865289811044931</v>
      </c>
      <c r="H8" s="21">
        <v>1.6174350000000001E-2</v>
      </c>
      <c r="I8" s="21">
        <v>9.9000000000000008E-3</v>
      </c>
      <c r="J8" s="22">
        <f t="shared" si="1"/>
        <v>0.18472603489800693</v>
      </c>
      <c r="K8" s="22">
        <f t="shared" si="2"/>
        <v>0.21222482779274734</v>
      </c>
      <c r="L8" s="23">
        <f t="shared" si="3"/>
        <v>0.22905629549673112</v>
      </c>
      <c r="M8" s="4"/>
      <c r="N8" t="s">
        <v>258</v>
      </c>
      <c r="O8" s="5">
        <v>0.27288192146964563</v>
      </c>
      <c r="P8" s="71">
        <v>0.54266738285273353</v>
      </c>
    </row>
    <row r="9" spans="1:16" x14ac:dyDescent="0.25">
      <c r="A9" s="17"/>
      <c r="B9" s="55">
        <v>10</v>
      </c>
      <c r="C9" s="19" t="s">
        <v>258</v>
      </c>
      <c r="D9" s="20">
        <v>0.16200000000000001</v>
      </c>
      <c r="E9" s="21">
        <v>0.50285299999999999</v>
      </c>
      <c r="F9" s="21">
        <f t="shared" si="0"/>
        <v>0.27288192146964563</v>
      </c>
      <c r="G9" s="21">
        <v>0.16608250146964565</v>
      </c>
      <c r="H9" s="21">
        <v>5.5371000000000004E-2</v>
      </c>
      <c r="I9" s="21">
        <v>5.1428420000000002E-2</v>
      </c>
      <c r="J9" s="22">
        <f t="shared" si="1"/>
        <v>0.33028042284652903</v>
      </c>
      <c r="K9" s="22">
        <f t="shared" si="2"/>
        <v>0.44039411412409918</v>
      </c>
      <c r="L9" s="23">
        <f t="shared" si="3"/>
        <v>0.54266738285273353</v>
      </c>
      <c r="M9" s="4"/>
      <c r="N9" t="s">
        <v>269</v>
      </c>
      <c r="O9" s="5">
        <v>7.14707108356534E-2</v>
      </c>
      <c r="P9" s="71">
        <v>0.44117722738057652</v>
      </c>
    </row>
    <row r="10" spans="1:16" x14ac:dyDescent="0.25">
      <c r="A10" s="17"/>
      <c r="B10" s="55">
        <v>15</v>
      </c>
      <c r="C10" s="19" t="s">
        <v>263</v>
      </c>
      <c r="D10" s="20">
        <v>83.422276000000011</v>
      </c>
      <c r="E10" s="21">
        <v>139.457989</v>
      </c>
      <c r="F10" s="21">
        <f t="shared" si="0"/>
        <v>89.896295020483123</v>
      </c>
      <c r="G10" s="21">
        <v>75.570904170483118</v>
      </c>
      <c r="H10" s="21">
        <v>0.52987388999999996</v>
      </c>
      <c r="I10" s="21">
        <v>13.79551696</v>
      </c>
      <c r="J10" s="22">
        <f t="shared" si="1"/>
        <v>0.54189010405479976</v>
      </c>
      <c r="K10" s="22">
        <f t="shared" si="2"/>
        <v>0.54568962743671234</v>
      </c>
      <c r="L10" s="23">
        <f t="shared" si="3"/>
        <v>0.64461201301621474</v>
      </c>
      <c r="M10" s="4"/>
      <c r="N10" t="s">
        <v>255</v>
      </c>
      <c r="O10" s="5">
        <v>0.8000000026226044</v>
      </c>
      <c r="P10" s="71">
        <v>0.39696008101092051</v>
      </c>
    </row>
    <row r="11" spans="1:16" x14ac:dyDescent="0.25">
      <c r="A11" s="17"/>
      <c r="B11" s="55">
        <v>21</v>
      </c>
      <c r="C11" s="19" t="s">
        <v>269</v>
      </c>
      <c r="D11" s="20">
        <v>0.16200000000000003</v>
      </c>
      <c r="E11" s="21">
        <v>0.16200000000000001</v>
      </c>
      <c r="F11" s="21">
        <f t="shared" si="0"/>
        <v>7.14707108356534E-2</v>
      </c>
      <c r="G11" s="21">
        <v>4.3476000835653394E-2</v>
      </c>
      <c r="H11" s="21">
        <v>2.1394710000000004E-2</v>
      </c>
      <c r="I11" s="21">
        <v>6.6E-3</v>
      </c>
      <c r="J11" s="22">
        <f t="shared" si="1"/>
        <v>0.26837037552872467</v>
      </c>
      <c r="K11" s="22">
        <f t="shared" si="2"/>
        <v>0.40043648663983583</v>
      </c>
      <c r="L11" s="23">
        <f t="shared" si="3"/>
        <v>0.44117722738057652</v>
      </c>
      <c r="M11" s="4"/>
      <c r="N11" t="s">
        <v>256</v>
      </c>
      <c r="O11" s="5">
        <v>0.13472724811044931</v>
      </c>
      <c r="P11" s="71">
        <v>0.22905629549673112</v>
      </c>
    </row>
    <row r="12" spans="1:16" ht="15.75" thickBot="1" x14ac:dyDescent="0.3">
      <c r="A12" s="24"/>
      <c r="B12" s="56">
        <v>25</v>
      </c>
      <c r="C12" s="26" t="s">
        <v>273</v>
      </c>
      <c r="D12" s="27">
        <v>0.16200000000000001</v>
      </c>
      <c r="E12" s="28">
        <v>0.256772</v>
      </c>
      <c r="F12" s="28">
        <f t="shared" si="0"/>
        <v>5.7015000008996584E-2</v>
      </c>
      <c r="G12" s="28">
        <v>1.6600000089965761E-3</v>
      </c>
      <c r="H12" s="28">
        <v>1.7165E-2</v>
      </c>
      <c r="I12" s="28">
        <v>3.8190000000000009E-2</v>
      </c>
      <c r="J12" s="29">
        <f t="shared" si="1"/>
        <v>6.4648793832527539E-3</v>
      </c>
      <c r="K12" s="29">
        <f t="shared" si="2"/>
        <v>7.3314068547180283E-2</v>
      </c>
      <c r="L12" s="30">
        <f t="shared" si="3"/>
        <v>0.22204523861245223</v>
      </c>
      <c r="M12" s="4"/>
      <c r="N12" t="s">
        <v>273</v>
      </c>
      <c r="O12" s="5">
        <v>5.7015000008996584E-2</v>
      </c>
      <c r="P12" s="71">
        <v>0.22204523861245223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84.496460000000027</v>
      </c>
      <c r="E6" s="14">
        <v>142.98311400000003</v>
      </c>
      <c r="F6" s="14">
        <v>91.232389903530475</v>
      </c>
      <c r="G6" s="14">
        <v>75.890775573530462</v>
      </c>
      <c r="H6" s="14">
        <v>0.90597895000000006</v>
      </c>
      <c r="I6" s="14">
        <v>14.435635380000001</v>
      </c>
      <c r="J6" s="15">
        <v>0.53076739938347162</v>
      </c>
      <c r="K6" s="15">
        <v>0.53710366472736393</v>
      </c>
      <c r="L6" s="16">
        <v>0.63806408569007989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84.496460000000013</v>
      </c>
      <c r="E7" s="38">
        <f ca="1">SUM(E8:OFFSET(E6,MATCH("PROYECTOS",$A$8:$A$50,0),0))</f>
        <v>141.96779800000002</v>
      </c>
      <c r="F7" s="38">
        <f ca="1">SUM(F8:OFFSET(F6,MATCH("PROYECTOS",$A$8:$A$50,0),0))</f>
        <v>91.232389903530461</v>
      </c>
      <c r="G7" s="38">
        <f ca="1">SUM(G8:OFFSET(G6,MATCH("PROYECTOS",$A$8:$A$50,0),0))</f>
        <v>75.890775573530462</v>
      </c>
      <c r="H7" s="38">
        <f ca="1">SUM(H8:OFFSET(H6,MATCH("PROYECTOS",$A$8:$A$50,0),0))</f>
        <v>0.90597895000000017</v>
      </c>
      <c r="I7" s="38">
        <f ca="1">SUM(I8:OFFSET(I6,MATCH("PROYECTOS",$A$8:$A$50,0),0))</f>
        <v>14.435635380000001</v>
      </c>
      <c r="J7" s="39">
        <f ca="1">IFERROR(G7/E7,0)</f>
        <v>0.53456330690943343</v>
      </c>
      <c r="K7" s="39">
        <f ca="1">IFERROR(SUM(G7,H7)/E7,0)</f>
        <v>0.54094488754083836</v>
      </c>
      <c r="L7" s="40">
        <f ca="1">IFERROR(SUM(G7,H7,I7)/E7,0)</f>
        <v>0.64262735063010878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1.9020559999999993</v>
      </c>
      <c r="E8" s="21">
        <v>2.422056</v>
      </c>
      <c r="F8" s="21">
        <f t="shared" ref="F8:F10" si="0">SUM(G8,H8,I8)</f>
        <v>1.3088031067352635</v>
      </c>
      <c r="G8" s="21">
        <v>1.0977488367352635</v>
      </c>
      <c r="H8" s="21">
        <v>0.11442488000000002</v>
      </c>
      <c r="I8" s="21">
        <v>9.6629390000000009E-2</v>
      </c>
      <c r="J8" s="22">
        <f t="shared" ref="J8:J11" si="1">IFERROR(G8/E8,0)</f>
        <v>0.45323016343770062</v>
      </c>
      <c r="K8" s="22">
        <f t="shared" ref="K8:K11" si="2">IFERROR(SUM(G8,H8)/E8,0)</f>
        <v>0.50047303478336735</v>
      </c>
      <c r="L8" s="23">
        <f t="shared" ref="L8:L11" si="3">IFERROR(SUM(G8,H8,I8)/E8,0)</f>
        <v>0.54036864000471641</v>
      </c>
      <c r="M8" s="4"/>
    </row>
    <row r="9" spans="1:13" ht="51" x14ac:dyDescent="0.25">
      <c r="A9" s="17"/>
      <c r="B9" s="19">
        <v>3000569</v>
      </c>
      <c r="C9" s="19" t="s">
        <v>1198</v>
      </c>
      <c r="D9" s="20">
        <v>3.0659999999999998</v>
      </c>
      <c r="E9" s="21">
        <v>5.4267370000000001</v>
      </c>
      <c r="F9" s="21">
        <f t="shared" si="0"/>
        <v>1.9507244229697278</v>
      </c>
      <c r="G9" s="21">
        <v>1.7407252929697279</v>
      </c>
      <c r="H9" s="21">
        <v>9.5507709999999996E-2</v>
      </c>
      <c r="I9" s="21">
        <v>0.11449142000000001</v>
      </c>
      <c r="J9" s="22">
        <f t="shared" si="1"/>
        <v>0.3207683167564096</v>
      </c>
      <c r="K9" s="22">
        <f t="shared" si="2"/>
        <v>0.33836778951508573</v>
      </c>
      <c r="L9" s="23">
        <f t="shared" si="3"/>
        <v>0.35946544359340205</v>
      </c>
      <c r="M9" s="4"/>
    </row>
    <row r="10" spans="1:13" ht="38.25" x14ac:dyDescent="0.25">
      <c r="A10" s="17"/>
      <c r="B10" s="19">
        <v>3000570</v>
      </c>
      <c r="C10" s="19" t="s">
        <v>1199</v>
      </c>
      <c r="D10" s="20">
        <v>79.528404000000009</v>
      </c>
      <c r="E10" s="21">
        <v>134.11900500000002</v>
      </c>
      <c r="F10" s="21">
        <f t="shared" si="0"/>
        <v>87.972862373825464</v>
      </c>
      <c r="G10" s="21">
        <v>73.052301443825471</v>
      </c>
      <c r="H10" s="21">
        <v>0.69604636000000009</v>
      </c>
      <c r="I10" s="21">
        <v>14.22451457</v>
      </c>
      <c r="J10" s="22">
        <f t="shared" si="1"/>
        <v>0.54468269760743793</v>
      </c>
      <c r="K10" s="22">
        <f t="shared" si="2"/>
        <v>0.54987246441192628</v>
      </c>
      <c r="L10" s="23">
        <f t="shared" si="3"/>
        <v>0.65593136762254878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1.0153160000000128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1210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0.54036864000471641</v>
      </c>
    </row>
    <row r="18" spans="1:4" ht="51.75" thickBot="1" x14ac:dyDescent="0.3">
      <c r="A18" s="24"/>
      <c r="B18" s="26">
        <v>3000569</v>
      </c>
      <c r="C18" s="26" t="s">
        <v>1198</v>
      </c>
      <c r="D18" s="30">
        <v>0.35946544359340205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84.496460000000027</v>
      </c>
      <c r="I6" s="14">
        <v>142.98311400000003</v>
      </c>
      <c r="J6" s="14">
        <v>91.232389903530475</v>
      </c>
      <c r="K6" s="14">
        <v>75.890775573530462</v>
      </c>
      <c r="L6" s="14">
        <v>0.90597895000000006</v>
      </c>
      <c r="M6" s="14">
        <v>14.435635380000001</v>
      </c>
      <c r="N6" s="15">
        <v>0.53076739938347162</v>
      </c>
      <c r="O6" s="15">
        <v>0.53710366472736393</v>
      </c>
      <c r="P6" s="16">
        <v>0.63806408569007989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84.496459999999999</v>
      </c>
      <c r="I7" s="37">
        <f ca="1">SUM(I8:OFFSET(I6,MATCH("PROYECTOS",$A$8:$A$18,0),0))</f>
        <v>141.96779800000002</v>
      </c>
      <c r="J7" s="37">
        <f ca="1">SUM(J8:OFFSET(J6,MATCH("PROYECTOS",$A$8:$A$18,0),0))</f>
        <v>91.232389903530475</v>
      </c>
      <c r="K7" s="37">
        <f ca="1">SUM(K8:OFFSET(K6,MATCH("PROYECTOS",$A$8:$A$18,0),0))</f>
        <v>75.890775573530462</v>
      </c>
      <c r="L7" s="37">
        <f ca="1">SUM(L8:OFFSET(L6,MATCH("PROYECTOS",$A$8:$A$18,0),0))</f>
        <v>0.90597894999999995</v>
      </c>
      <c r="M7" s="37">
        <f ca="1">SUM(M8:OFFSET(M6,MATCH("PROYECTOS",$A$8:$A$18,0),0))</f>
        <v>14.435635380000001</v>
      </c>
      <c r="N7" s="39">
        <f ca="1">IFERROR(K7/I7,0)</f>
        <v>0.53456330690943343</v>
      </c>
      <c r="O7" s="39">
        <f ca="1">IFERROR(SUM(K7,L7)/I7,0)</f>
        <v>0.54094488754083836</v>
      </c>
      <c r="P7" s="40">
        <f ca="1">IFERROR(SUM(K7,L7,M7)/I7,0)</f>
        <v>0.64262735063010878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1.4664309999999994</v>
      </c>
      <c r="I8" s="21">
        <v>1.9864309999999998</v>
      </c>
      <c r="J8" s="21">
        <f t="shared" ref="J8:J17" si="0">SUM(K8,L8,M8)</f>
        <v>0.87317811984828542</v>
      </c>
      <c r="K8" s="21">
        <v>0.66212384984828532</v>
      </c>
      <c r="L8" s="21">
        <v>0.11442488000000002</v>
      </c>
      <c r="M8" s="21">
        <v>9.6629390000000009E-2</v>
      </c>
      <c r="N8" s="22">
        <f t="shared" ref="N8:N18" si="1">IFERROR(K8/I8,0)</f>
        <v>0.3333233572413466</v>
      </c>
      <c r="O8" s="22">
        <f t="shared" ref="O8:O18" si="2">IFERROR(SUM(K8,L8)/I8,0)</f>
        <v>0.39092660648584593</v>
      </c>
      <c r="P8" s="23">
        <f t="shared" ref="P8:P18" si="3">IFERROR(SUM(K8,L8,M8)/I8,0)</f>
        <v>0.43957133162354267</v>
      </c>
      <c r="Q8" s="70">
        <v>6</v>
      </c>
      <c r="R8" s="21">
        <v>6</v>
      </c>
      <c r="S8" s="23">
        <f>IFERROR(R8/Q8,0)</f>
        <v>1</v>
      </c>
    </row>
    <row r="9" spans="1:19" ht="25.5" x14ac:dyDescent="0.25">
      <c r="A9" s="17"/>
      <c r="B9" s="19">
        <v>5001254</v>
      </c>
      <c r="C9" s="19" t="s">
        <v>870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0.43562499999999998</v>
      </c>
      <c r="I9" s="21">
        <v>0.43562499999999998</v>
      </c>
      <c r="J9" s="21">
        <f t="shared" si="0"/>
        <v>0.43562498688697815</v>
      </c>
      <c r="K9" s="21">
        <v>0.43562498688697815</v>
      </c>
      <c r="L9" s="21">
        <v>0</v>
      </c>
      <c r="M9" s="21">
        <v>0</v>
      </c>
      <c r="N9" s="22">
        <f t="shared" si="1"/>
        <v>0.9999999698983717</v>
      </c>
      <c r="O9" s="22">
        <f t="shared" si="2"/>
        <v>0.9999999698983717</v>
      </c>
      <c r="P9" s="23">
        <f t="shared" si="3"/>
        <v>0.9999999698983717</v>
      </c>
      <c r="Q9" s="70">
        <v>3</v>
      </c>
      <c r="R9" s="21">
        <v>3</v>
      </c>
      <c r="S9" s="23">
        <f t="shared" ref="S9:S17" si="4">IFERROR(R9/Q9,0)</f>
        <v>1</v>
      </c>
    </row>
    <row r="10" spans="1:19" ht="51" x14ac:dyDescent="0.25">
      <c r="A10" s="17"/>
      <c r="B10" s="19">
        <v>5004295</v>
      </c>
      <c r="C10" s="19" t="s">
        <v>1200</v>
      </c>
      <c r="D10" s="68">
        <v>3000569</v>
      </c>
      <c r="E10" s="19" t="s">
        <v>1198</v>
      </c>
      <c r="F10" s="69">
        <v>117</v>
      </c>
      <c r="G10" s="19" t="s">
        <v>687</v>
      </c>
      <c r="H10" s="20">
        <v>0.28000000000000003</v>
      </c>
      <c r="I10" s="21">
        <v>0.27999999999999997</v>
      </c>
      <c r="J10" s="21">
        <f t="shared" si="0"/>
        <v>2.3650000005867332E-2</v>
      </c>
      <c r="K10" s="21">
        <v>3.8000000058673322E-3</v>
      </c>
      <c r="L10" s="21">
        <v>1.5770000000000001E-3</v>
      </c>
      <c r="M10" s="21">
        <v>1.8273000000000001E-2</v>
      </c>
      <c r="N10" s="22">
        <f t="shared" si="1"/>
        <v>1.3571428592383332E-2</v>
      </c>
      <c r="O10" s="22">
        <f t="shared" si="2"/>
        <v>1.920357144952619E-2</v>
      </c>
      <c r="P10" s="23">
        <f t="shared" si="3"/>
        <v>8.446428573524048E-2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5004296</v>
      </c>
      <c r="C11" s="19" t="s">
        <v>1201</v>
      </c>
      <c r="D11" s="68">
        <v>3000569</v>
      </c>
      <c r="E11" s="19" t="s">
        <v>1198</v>
      </c>
      <c r="F11" s="69">
        <v>36</v>
      </c>
      <c r="G11" s="19" t="s">
        <v>533</v>
      </c>
      <c r="H11" s="20">
        <v>1.7</v>
      </c>
      <c r="I11" s="21">
        <v>3.3251120000000003</v>
      </c>
      <c r="J11" s="21">
        <f t="shared" si="0"/>
        <v>1.5257067906495649</v>
      </c>
      <c r="K11" s="21">
        <v>1.5257067906495649</v>
      </c>
      <c r="L11" s="21">
        <v>0</v>
      </c>
      <c r="M11" s="21">
        <v>0</v>
      </c>
      <c r="N11" s="22">
        <f t="shared" si="1"/>
        <v>0.4588437293689851</v>
      </c>
      <c r="O11" s="22">
        <f t="shared" si="2"/>
        <v>0.4588437293689851</v>
      </c>
      <c r="P11" s="23">
        <f t="shared" si="3"/>
        <v>0.4588437293689851</v>
      </c>
      <c r="Q11" s="70">
        <v>1</v>
      </c>
      <c r="R11" s="21">
        <v>2</v>
      </c>
      <c r="S11" s="23">
        <f t="shared" si="4"/>
        <v>2</v>
      </c>
    </row>
    <row r="12" spans="1:19" ht="63.75" x14ac:dyDescent="0.25">
      <c r="A12" s="17"/>
      <c r="B12" s="19">
        <v>5004297</v>
      </c>
      <c r="C12" s="19" t="s">
        <v>1202</v>
      </c>
      <c r="D12" s="68">
        <v>3000569</v>
      </c>
      <c r="E12" s="19" t="s">
        <v>1198</v>
      </c>
      <c r="F12" s="69">
        <v>14</v>
      </c>
      <c r="G12" s="19" t="s">
        <v>690</v>
      </c>
      <c r="H12" s="20">
        <v>1.0860000000000001</v>
      </c>
      <c r="I12" s="21">
        <v>1.8216249999999998</v>
      </c>
      <c r="J12" s="21">
        <f t="shared" si="0"/>
        <v>0.40136763231429562</v>
      </c>
      <c r="K12" s="21">
        <v>0.21121850231429562</v>
      </c>
      <c r="L12" s="21">
        <v>9.3930710000000001E-2</v>
      </c>
      <c r="M12" s="21">
        <v>9.6218420000000013E-2</v>
      </c>
      <c r="N12" s="22">
        <f t="shared" si="1"/>
        <v>0.11595059483389591</v>
      </c>
      <c r="O12" s="22">
        <f t="shared" si="2"/>
        <v>0.16751483555303404</v>
      </c>
      <c r="P12" s="23">
        <f t="shared" si="3"/>
        <v>0.22033493848311023</v>
      </c>
      <c r="Q12" s="70">
        <v>10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5004298</v>
      </c>
      <c r="C13" s="19" t="s">
        <v>1203</v>
      </c>
      <c r="D13" s="68">
        <v>3000570</v>
      </c>
      <c r="E13" s="19" t="s">
        <v>1199</v>
      </c>
      <c r="F13" s="69">
        <v>596</v>
      </c>
      <c r="G13" s="19" t="s">
        <v>1208</v>
      </c>
      <c r="H13" s="20">
        <v>5.7881840000000002</v>
      </c>
      <c r="I13" s="21">
        <v>7.8406569999999993</v>
      </c>
      <c r="J13" s="21">
        <f t="shared" si="0"/>
        <v>0.94834514563765593</v>
      </c>
      <c r="K13" s="21">
        <v>0.41987413563765585</v>
      </c>
      <c r="L13" s="21">
        <v>0.18537018</v>
      </c>
      <c r="M13" s="21">
        <v>0.34310082999999997</v>
      </c>
      <c r="N13" s="22">
        <f t="shared" si="1"/>
        <v>5.3550886824618893E-2</v>
      </c>
      <c r="O13" s="22">
        <f t="shared" si="2"/>
        <v>7.7193061198526591E-2</v>
      </c>
      <c r="P13" s="23">
        <f t="shared" si="3"/>
        <v>0.12095225510281295</v>
      </c>
      <c r="Q13" s="70">
        <v>1.5</v>
      </c>
      <c r="R13" s="21">
        <v>1.018</v>
      </c>
      <c r="S13" s="23">
        <f t="shared" si="4"/>
        <v>0.67866666666666664</v>
      </c>
    </row>
    <row r="14" spans="1:19" ht="38.25" x14ac:dyDescent="0.25">
      <c r="A14" s="17"/>
      <c r="B14" s="19">
        <v>5004299</v>
      </c>
      <c r="C14" s="19" t="s">
        <v>1204</v>
      </c>
      <c r="D14" s="68">
        <v>3000570</v>
      </c>
      <c r="E14" s="19" t="s">
        <v>1199</v>
      </c>
      <c r="F14" s="69">
        <v>86</v>
      </c>
      <c r="G14" s="19" t="s">
        <v>500</v>
      </c>
      <c r="H14" s="20">
        <v>1.0402199999999999</v>
      </c>
      <c r="I14" s="21">
        <v>1.8234669999999999</v>
      </c>
      <c r="J14" s="21">
        <f t="shared" si="0"/>
        <v>1.1290617830661869</v>
      </c>
      <c r="K14" s="21">
        <v>0.8519621230661869</v>
      </c>
      <c r="L14" s="21">
        <v>0.14682134999999999</v>
      </c>
      <c r="M14" s="21">
        <v>0.13027831000000001</v>
      </c>
      <c r="N14" s="22">
        <f t="shared" si="1"/>
        <v>0.46722102624625889</v>
      </c>
      <c r="O14" s="22">
        <f t="shared" si="2"/>
        <v>0.5477387159000886</v>
      </c>
      <c r="P14" s="23">
        <f t="shared" si="3"/>
        <v>0.61918410536970891</v>
      </c>
      <c r="Q14" s="70">
        <v>35</v>
      </c>
      <c r="R14" s="21">
        <v>35</v>
      </c>
      <c r="S14" s="23">
        <f t="shared" si="4"/>
        <v>1</v>
      </c>
    </row>
    <row r="15" spans="1:19" ht="38.25" x14ac:dyDescent="0.25">
      <c r="A15" s="17"/>
      <c r="B15" s="19">
        <v>5004300</v>
      </c>
      <c r="C15" s="19" t="s">
        <v>1205</v>
      </c>
      <c r="D15" s="68">
        <v>3000570</v>
      </c>
      <c r="E15" s="19" t="s">
        <v>1199</v>
      </c>
      <c r="F15" s="69">
        <v>86</v>
      </c>
      <c r="G15" s="19" t="s">
        <v>500</v>
      </c>
      <c r="H15" s="20">
        <v>1.2000000000000002</v>
      </c>
      <c r="I15" s="21">
        <v>1.2823599999999999</v>
      </c>
      <c r="J15" s="21">
        <f t="shared" si="0"/>
        <v>0.67702921435914809</v>
      </c>
      <c r="K15" s="21">
        <v>0.53554068435914814</v>
      </c>
      <c r="L15" s="21">
        <v>3.4493900000000001E-2</v>
      </c>
      <c r="M15" s="21">
        <v>0.10699463000000002</v>
      </c>
      <c r="N15" s="22">
        <f t="shared" si="1"/>
        <v>0.41762117062224974</v>
      </c>
      <c r="O15" s="22">
        <f t="shared" si="2"/>
        <v>0.44451993539969131</v>
      </c>
      <c r="P15" s="23">
        <f t="shared" si="3"/>
        <v>0.52795565547829637</v>
      </c>
      <c r="Q15" s="70">
        <v>416</v>
      </c>
      <c r="R15" s="21">
        <v>416</v>
      </c>
      <c r="S15" s="23">
        <f t="shared" si="4"/>
        <v>1</v>
      </c>
    </row>
    <row r="16" spans="1:19" ht="38.25" x14ac:dyDescent="0.25">
      <c r="A16" s="17"/>
      <c r="B16" s="19">
        <v>5005066</v>
      </c>
      <c r="C16" s="19" t="s">
        <v>1206</v>
      </c>
      <c r="D16" s="68">
        <v>3000570</v>
      </c>
      <c r="E16" s="19" t="s">
        <v>1199</v>
      </c>
      <c r="F16" s="69">
        <v>177</v>
      </c>
      <c r="G16" s="19" t="s">
        <v>881</v>
      </c>
      <c r="H16" s="20">
        <v>70</v>
      </c>
      <c r="I16" s="21">
        <v>117.05</v>
      </c>
      <c r="J16" s="21">
        <f t="shared" si="0"/>
        <v>83</v>
      </c>
      <c r="K16" s="21">
        <v>70</v>
      </c>
      <c r="L16" s="21">
        <v>0</v>
      </c>
      <c r="M16" s="21">
        <v>13</v>
      </c>
      <c r="N16" s="22">
        <f t="shared" si="1"/>
        <v>0.598035027765912</v>
      </c>
      <c r="O16" s="22">
        <f t="shared" si="2"/>
        <v>0.598035027765912</v>
      </c>
      <c r="P16" s="23">
        <f t="shared" si="3"/>
        <v>0.70909867577958141</v>
      </c>
      <c r="Q16" s="70">
        <v>1</v>
      </c>
      <c r="R16" s="21">
        <v>1</v>
      </c>
      <c r="S16" s="23">
        <f t="shared" si="4"/>
        <v>1</v>
      </c>
    </row>
    <row r="17" spans="1:19" ht="38.25" x14ac:dyDescent="0.25">
      <c r="A17" s="17"/>
      <c r="B17" s="19">
        <v>5005067</v>
      </c>
      <c r="C17" s="19" t="s">
        <v>1207</v>
      </c>
      <c r="D17" s="68">
        <v>3000570</v>
      </c>
      <c r="E17" s="19" t="s">
        <v>1199</v>
      </c>
      <c r="F17" s="69">
        <v>177</v>
      </c>
      <c r="G17" s="19" t="s">
        <v>881</v>
      </c>
      <c r="H17" s="20">
        <v>1.5</v>
      </c>
      <c r="I17" s="21">
        <v>6.122520999999999</v>
      </c>
      <c r="J17" s="21">
        <f t="shared" si="0"/>
        <v>2.2184262307624847</v>
      </c>
      <c r="K17" s="21">
        <v>1.244924500762485</v>
      </c>
      <c r="L17" s="21">
        <v>0.32936093</v>
      </c>
      <c r="M17" s="21">
        <v>0.64414079999999996</v>
      </c>
      <c r="N17" s="22">
        <f t="shared" si="1"/>
        <v>0.20333527655723602</v>
      </c>
      <c r="O17" s="22">
        <f t="shared" si="2"/>
        <v>0.25713026231555353</v>
      </c>
      <c r="P17" s="23">
        <f t="shared" si="3"/>
        <v>0.36233868871376435</v>
      </c>
      <c r="Q17" s="70">
        <v>4</v>
      </c>
      <c r="R17" s="21">
        <v>4</v>
      </c>
      <c r="S17" s="23">
        <f t="shared" si="4"/>
        <v>1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1.0153160000000128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134.336118</v>
      </c>
      <c r="E6" s="14">
        <v>194.109049</v>
      </c>
      <c r="F6" s="14">
        <v>129.9367756424075</v>
      </c>
      <c r="G6" s="14">
        <v>89.333525762407476</v>
      </c>
      <c r="H6" s="14">
        <v>12.878799870000002</v>
      </c>
      <c r="I6" s="14">
        <v>27.724450010000002</v>
      </c>
      <c r="J6" s="15">
        <v>0.46022339619214492</v>
      </c>
      <c r="K6" s="15">
        <v>0.52657166762177832</v>
      </c>
      <c r="L6" s="16">
        <v>0.6694009182560442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134.33611799999997</v>
      </c>
      <c r="E7" s="38">
        <f ca="1">SUM(E8:OFFSET(E6,MATCH("GOBIERNOS REGIONALES",$A$8:$A$50,0),0))</f>
        <v>194.10904899999997</v>
      </c>
      <c r="F7" s="38">
        <f ca="1">SUM(F8:OFFSET(F6,MATCH("GOBIERNOS REGIONALES",$A$8:$A$50,0),0))</f>
        <v>129.93677564240744</v>
      </c>
      <c r="G7" s="38">
        <f ca="1">SUM(G8:OFFSET(G6,MATCH("GOBIERNOS REGIONALES",$A$8:$A$50,0),0))</f>
        <v>89.333525762407476</v>
      </c>
      <c r="H7" s="38">
        <f ca="1">SUM(H8:OFFSET(H6,MATCH("GOBIERNOS REGIONALES",$A$8:$A$50,0),0))</f>
        <v>12.878799869999993</v>
      </c>
      <c r="I7" s="38">
        <f ca="1">SUM(I8:OFFSET(I6,MATCH("GOBIERNOS REGIONALES",$A$8:$A$50,0),0))</f>
        <v>27.72445000999998</v>
      </c>
      <c r="J7" s="39">
        <f ca="1">IFERROR(G7/E7,0)</f>
        <v>0.46022339619214503</v>
      </c>
      <c r="K7" s="39">
        <f ca="1">IFERROR(SUM(G7,H7)/E7,0)</f>
        <v>0.52657166762177832</v>
      </c>
      <c r="L7" s="40">
        <f ca="1">IFERROR(SUM(G7,H7,I7)/E7,0)</f>
        <v>0.66940091825604409</v>
      </c>
      <c r="M7" s="4"/>
    </row>
    <row r="8" spans="1:13" ht="25.5" x14ac:dyDescent="0.25">
      <c r="A8" s="17"/>
      <c r="B8" s="18">
        <v>33</v>
      </c>
      <c r="C8" s="19" t="s">
        <v>121</v>
      </c>
      <c r="D8" s="20">
        <v>134.33611799999997</v>
      </c>
      <c r="E8" s="21">
        <v>194.10904899999997</v>
      </c>
      <c r="F8" s="21">
        <f t="shared" ref="F8:F10" si="0">SUM(G8,H8,I8)</f>
        <v>129.93677564240744</v>
      </c>
      <c r="G8" s="21">
        <v>89.333525762407476</v>
      </c>
      <c r="H8" s="21">
        <v>12.878799869999993</v>
      </c>
      <c r="I8" s="21">
        <v>27.72445000999998</v>
      </c>
      <c r="J8" s="22">
        <f t="shared" ref="J8:J10" si="1">IFERROR(G8/E8,0)</f>
        <v>0.46022339619214503</v>
      </c>
      <c r="K8" s="22">
        <f t="shared" ref="K8:K10" si="2">IFERROR(SUM(G8,H8)/E8,0)</f>
        <v>0.52657166762177832</v>
      </c>
      <c r="L8" s="23">
        <f t="shared" ref="L8:L10" si="3">IFERROR(SUM(G8,H8,I8)/E8,0)</f>
        <v>0.66940091825604409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H11" sqref="H11:H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361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508.64130799999998</v>
      </c>
      <c r="I6" s="14">
        <v>608.53758399999992</v>
      </c>
      <c r="J6" s="14">
        <v>405.88198455346441</v>
      </c>
      <c r="K6" s="14">
        <v>310.70890923346428</v>
      </c>
      <c r="L6" s="14">
        <v>48.001943570000009</v>
      </c>
      <c r="M6" s="14">
        <v>47.171131750000008</v>
      </c>
      <c r="N6" s="15">
        <v>0.51058294081218869</v>
      </c>
      <c r="O6" s="15">
        <v>0.58946376071895057</v>
      </c>
      <c r="P6" s="16">
        <v>0.66697932095754386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504.48946599999988</v>
      </c>
      <c r="I7" s="38">
        <f ca="1">SUM(I8:OFFSET(I6,MATCH("PROYECTOS",$A$8:$A$50,0),0))</f>
        <v>606.61072999999965</v>
      </c>
      <c r="J7" s="38">
        <f ca="1">SUM(J8:OFFSET(J6,MATCH("PROYECTOS",$A$8:$A$50,0),0))</f>
        <v>405.50421186014364</v>
      </c>
      <c r="K7" s="38">
        <f ca="1">SUM(K8:OFFSET(K6,MATCH("PROYECTOS",$A$8:$A$50,0),0))</f>
        <v>310.35812454014359</v>
      </c>
      <c r="L7" s="38">
        <f ca="1">SUM(L8:OFFSET(L6,MATCH("PROYECTOS",$A$8:$A$50,0),0))</f>
        <v>47.998943569999994</v>
      </c>
      <c r="M7" s="38">
        <f ca="1">SUM(M8:OFFSET(M6,MATCH("PROYECTOS",$A$8:$A$50,0),0))</f>
        <v>47.147143749999998</v>
      </c>
      <c r="N7" s="39">
        <f ca="1">IFERROR(K7/I7,0)</f>
        <v>0.51162649981503583</v>
      </c>
      <c r="O7" s="39">
        <f ca="1">IFERROR(SUM(K7,L7)/I7,0)</f>
        <v>0.59075293328580558</v>
      </c>
      <c r="P7" s="40">
        <f ca="1">IFERROR(SUM(K7,L7,M7)/I7,0)</f>
        <v>0.66847517164779435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386</v>
      </c>
      <c r="D8" s="68">
        <v>3043959</v>
      </c>
      <c r="E8" s="19" t="s">
        <v>377</v>
      </c>
      <c r="F8" s="69">
        <v>259</v>
      </c>
      <c r="G8" s="19" t="s">
        <v>393</v>
      </c>
      <c r="H8" s="20">
        <v>37.323977000000028</v>
      </c>
      <c r="I8" s="21">
        <v>41.13851300000001</v>
      </c>
      <c r="J8" s="21">
        <f t="shared" ref="J8:J15" si="0">SUM(K8,L8,M8)</f>
        <v>25.66140072113965</v>
      </c>
      <c r="K8" s="21">
        <v>20.025784331139651</v>
      </c>
      <c r="L8" s="21">
        <v>2.8794899399999996</v>
      </c>
      <c r="M8" s="21">
        <v>2.7561264500000018</v>
      </c>
      <c r="N8" s="22">
        <f t="shared" ref="N8:N16" si="1">IFERROR(K8/I8,0)</f>
        <v>0.48678921212197546</v>
      </c>
      <c r="O8" s="22">
        <f t="shared" ref="O8:O16" si="2">IFERROR(SUM(K8,L8)/I8,0)</f>
        <v>0.55678420537805151</v>
      </c>
      <c r="P8" s="23">
        <f t="shared" ref="P8:P16" si="3">IFERROR(SUM(K8,L8,M8)/I8,0)</f>
        <v>0.62378046384757868</v>
      </c>
      <c r="Q8" s="70">
        <v>898537.8</v>
      </c>
      <c r="R8" s="21">
        <v>819536.52400000009</v>
      </c>
      <c r="S8" s="23">
        <f>IFERROR(R8/Q8,0)</f>
        <v>0.912077960437502</v>
      </c>
    </row>
    <row r="9" spans="1:19" ht="25.5" x14ac:dyDescent="0.25">
      <c r="A9" s="17"/>
      <c r="B9" s="19">
        <v>5000071</v>
      </c>
      <c r="C9" s="19" t="s">
        <v>387</v>
      </c>
      <c r="D9" s="68">
        <v>3043961</v>
      </c>
      <c r="E9" s="19" t="s">
        <v>379</v>
      </c>
      <c r="F9" s="69">
        <v>394</v>
      </c>
      <c r="G9" s="19" t="s">
        <v>394</v>
      </c>
      <c r="H9" s="20">
        <v>29.001205000000017</v>
      </c>
      <c r="I9" s="21">
        <v>30.04285100000002</v>
      </c>
      <c r="J9" s="21">
        <f t="shared" si="0"/>
        <v>23.578667385062431</v>
      </c>
      <c r="K9" s="21">
        <v>19.470500765062432</v>
      </c>
      <c r="L9" s="21">
        <v>2.0530497399999992</v>
      </c>
      <c r="M9" s="21">
        <v>2.055116879999999</v>
      </c>
      <c r="N9" s="22">
        <f t="shared" si="1"/>
        <v>0.64809098061506942</v>
      </c>
      <c r="O9" s="22">
        <f t="shared" si="2"/>
        <v>0.71642836111201358</v>
      </c>
      <c r="P9" s="23">
        <f t="shared" si="3"/>
        <v>0.78483454799487617</v>
      </c>
      <c r="Q9" s="70">
        <v>99971</v>
      </c>
      <c r="R9" s="21">
        <v>93127</v>
      </c>
      <c r="S9" s="23">
        <f t="shared" ref="S9:S15" si="4">IFERROR(R9/Q9,0)</f>
        <v>0.93154014664252638</v>
      </c>
    </row>
    <row r="10" spans="1:19" ht="38.25" x14ac:dyDescent="0.25">
      <c r="A10" s="17"/>
      <c r="B10" s="19">
        <v>5000079</v>
      </c>
      <c r="C10" s="19" t="s">
        <v>388</v>
      </c>
      <c r="D10" s="68">
        <v>3043969</v>
      </c>
      <c r="E10" s="19" t="s">
        <v>381</v>
      </c>
      <c r="F10" s="69">
        <v>87</v>
      </c>
      <c r="G10" s="19" t="s">
        <v>395</v>
      </c>
      <c r="H10" s="20">
        <v>87.953305000000015</v>
      </c>
      <c r="I10" s="21">
        <v>120.308341</v>
      </c>
      <c r="J10" s="21">
        <f t="shared" si="0"/>
        <v>87.193499959670177</v>
      </c>
      <c r="K10" s="21">
        <v>65.615676239670165</v>
      </c>
      <c r="L10" s="21">
        <v>14.043357820000004</v>
      </c>
      <c r="M10" s="21">
        <v>7.5344659000000016</v>
      </c>
      <c r="N10" s="22">
        <f t="shared" si="1"/>
        <v>0.54539590268034832</v>
      </c>
      <c r="O10" s="22">
        <f t="shared" si="2"/>
        <v>0.66212395082124997</v>
      </c>
      <c r="P10" s="23">
        <f t="shared" si="3"/>
        <v>0.72475024786245024</v>
      </c>
      <c r="Q10" s="70">
        <v>96823</v>
      </c>
      <c r="R10" s="21">
        <v>95175</v>
      </c>
      <c r="S10" s="23">
        <f t="shared" si="4"/>
        <v>0.98297925079784765</v>
      </c>
    </row>
    <row r="11" spans="1:19" ht="25.5" x14ac:dyDescent="0.25">
      <c r="A11" s="17"/>
      <c r="B11" s="19">
        <v>5004433</v>
      </c>
      <c r="C11" s="19" t="s">
        <v>389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18.499218000000006</v>
      </c>
      <c r="I11" s="21">
        <v>25.358069</v>
      </c>
      <c r="J11" s="21">
        <f t="shared" si="0"/>
        <v>15.382243378402464</v>
      </c>
      <c r="K11" s="21">
        <v>11.543317508402465</v>
      </c>
      <c r="L11" s="21">
        <v>1.7825514600000003</v>
      </c>
      <c r="M11" s="21">
        <v>2.0563744099999988</v>
      </c>
      <c r="N11" s="22">
        <f t="shared" si="1"/>
        <v>0.45521279670003517</v>
      </c>
      <c r="O11" s="22">
        <f t="shared" si="2"/>
        <v>0.52550803329711204</v>
      </c>
      <c r="P11" s="23">
        <f t="shared" si="3"/>
        <v>0.60660152704854864</v>
      </c>
      <c r="Q11" s="70">
        <v>1336</v>
      </c>
      <c r="R11" s="21">
        <v>842.52600000000007</v>
      </c>
      <c r="S11" s="23">
        <f t="shared" si="4"/>
        <v>0.63063323353293421</v>
      </c>
    </row>
    <row r="12" spans="1:19" ht="25.5" x14ac:dyDescent="0.25">
      <c r="A12" s="17"/>
      <c r="B12" s="19">
        <v>5004434</v>
      </c>
      <c r="C12" s="19" t="s">
        <v>390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1.3469369999999998</v>
      </c>
      <c r="I12" s="21">
        <v>2.5317020000000001</v>
      </c>
      <c r="J12" s="21">
        <f t="shared" si="0"/>
        <v>1.8048516590554549</v>
      </c>
      <c r="K12" s="21">
        <v>1.3943288490554551</v>
      </c>
      <c r="L12" s="21">
        <v>0.15116951000000001</v>
      </c>
      <c r="M12" s="21">
        <v>0.25935330000000001</v>
      </c>
      <c r="N12" s="22">
        <f t="shared" si="1"/>
        <v>0.55074761921247251</v>
      </c>
      <c r="O12" s="22">
        <f t="shared" si="2"/>
        <v>0.61045824471262999</v>
      </c>
      <c r="P12" s="23">
        <f t="shared" si="3"/>
        <v>0.71290051477443028</v>
      </c>
      <c r="Q12" s="70">
        <v>86.5</v>
      </c>
      <c r="R12" s="21">
        <v>47.4</v>
      </c>
      <c r="S12" s="23">
        <f t="shared" si="4"/>
        <v>0.54797687861271671</v>
      </c>
    </row>
    <row r="13" spans="1:19" ht="25.5" x14ac:dyDescent="0.25">
      <c r="A13" s="17"/>
      <c r="B13" s="19">
        <v>5004436</v>
      </c>
      <c r="C13" s="19" t="s">
        <v>391</v>
      </c>
      <c r="D13" s="68">
        <v>3000612</v>
      </c>
      <c r="E13" s="19" t="s">
        <v>362</v>
      </c>
      <c r="F13" s="69">
        <v>87</v>
      </c>
      <c r="G13" s="19" t="s">
        <v>395</v>
      </c>
      <c r="H13" s="20">
        <v>60.63602400000002</v>
      </c>
      <c r="I13" s="21">
        <v>75.629098000000027</v>
      </c>
      <c r="J13" s="21">
        <f t="shared" si="0"/>
        <v>51.925944991158623</v>
      </c>
      <c r="K13" s="21">
        <v>38.762688811158618</v>
      </c>
      <c r="L13" s="21">
        <v>5.5567425699999973</v>
      </c>
      <c r="M13" s="21">
        <v>7.6065136100000057</v>
      </c>
      <c r="N13" s="22">
        <f t="shared" si="1"/>
        <v>0.51253670658823147</v>
      </c>
      <c r="O13" s="22">
        <f t="shared" si="2"/>
        <v>0.58601031287135807</v>
      </c>
      <c r="P13" s="23">
        <f t="shared" si="3"/>
        <v>0.68658686093490895</v>
      </c>
      <c r="Q13" s="70">
        <v>1773840.534</v>
      </c>
      <c r="R13" s="21">
        <v>1640236</v>
      </c>
      <c r="S13" s="23">
        <f t="shared" si="4"/>
        <v>0.92468063986635674</v>
      </c>
    </row>
    <row r="14" spans="1:19" ht="38.25" x14ac:dyDescent="0.25">
      <c r="A14" s="17"/>
      <c r="B14" s="19">
        <v>5004438</v>
      </c>
      <c r="C14" s="19" t="s">
        <v>392</v>
      </c>
      <c r="D14" s="68">
        <v>3000614</v>
      </c>
      <c r="E14" s="19" t="s">
        <v>364</v>
      </c>
      <c r="F14" s="69">
        <v>393</v>
      </c>
      <c r="G14" s="19" t="s">
        <v>396</v>
      </c>
      <c r="H14" s="20">
        <v>74.926121999999964</v>
      </c>
      <c r="I14" s="21">
        <v>69.403248000000005</v>
      </c>
      <c r="J14" s="21">
        <f t="shared" si="0"/>
        <v>34.772012175275734</v>
      </c>
      <c r="K14" s="21">
        <v>26.082907685275732</v>
      </c>
      <c r="L14" s="21">
        <v>3.8120376699999987</v>
      </c>
      <c r="M14" s="21">
        <v>4.8770668200000014</v>
      </c>
      <c r="N14" s="22">
        <f t="shared" si="1"/>
        <v>0.37581681602676187</v>
      </c>
      <c r="O14" s="22">
        <f t="shared" si="2"/>
        <v>0.43074274211598468</v>
      </c>
      <c r="P14" s="23">
        <f t="shared" si="3"/>
        <v>0.50101419137150083</v>
      </c>
      <c r="Q14" s="70">
        <v>65650</v>
      </c>
      <c r="R14" s="21">
        <v>64978.247000000003</v>
      </c>
      <c r="S14" s="23">
        <f t="shared" si="4"/>
        <v>0.98976766184310738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194.80267799999982</v>
      </c>
      <c r="I15" s="21">
        <v>242.19890799999951</v>
      </c>
      <c r="J15" s="21">
        <f t="shared" si="0"/>
        <v>165.18559159037906</v>
      </c>
      <c r="K15" s="21">
        <v>127.46292035037908</v>
      </c>
      <c r="L15" s="21">
        <v>17.72054486</v>
      </c>
      <c r="M15" s="21">
        <v>20.002126379999989</v>
      </c>
      <c r="N15" s="22">
        <f t="shared" si="1"/>
        <v>0.52627372023650631</v>
      </c>
      <c r="O15" s="22">
        <f t="shared" si="2"/>
        <v>0.59943897521775513</v>
      </c>
      <c r="P15" s="23">
        <f t="shared" si="3"/>
        <v>0.68202451016162058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4.1518420000001015</v>
      </c>
      <c r="I16" s="45">
        <f t="shared" ref="I16:M16" ca="1" si="5">OFFSET(I16,-MATCH("PROYECTOS",$A$8:$A$50,0)-1,0)-(OFFSET(I16,-MATCH("PROYECTOS",$A$8:$A$50,0),0))</f>
        <v>1.9268540000002758</v>
      </c>
      <c r="J16" s="45">
        <f t="shared" ca="1" si="5"/>
        <v>0.37777269332076457</v>
      </c>
      <c r="K16" s="45">
        <f t="shared" ca="1" si="5"/>
        <v>0.35078469332069062</v>
      </c>
      <c r="L16" s="45">
        <f t="shared" ca="1" si="5"/>
        <v>3.0000000000143245E-3</v>
      </c>
      <c r="M16" s="45">
        <f t="shared" ca="1" si="5"/>
        <v>2.398800000000989E-2</v>
      </c>
      <c r="N16" s="46">
        <f t="shared" ca="1" si="1"/>
        <v>0.18205047882228773</v>
      </c>
      <c r="O16" s="46">
        <f t="shared" ca="1" si="2"/>
        <v>0.18360742086357051</v>
      </c>
      <c r="P16" s="47">
        <f t="shared" ca="1" si="3"/>
        <v>0.19605672942561334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1212</v>
      </c>
      <c r="N2" s="72" t="s">
        <v>1232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134.336118</v>
      </c>
      <c r="E6" s="14">
        <f ca="1">SUM(E7:OFFSET(E7,50,0))</f>
        <v>194.109049</v>
      </c>
      <c r="F6" s="14">
        <f ca="1">SUM(F7:OFFSET(F7,50,0))</f>
        <v>129.9367756424075</v>
      </c>
      <c r="G6" s="14">
        <f ca="1">SUM(G7:OFFSET(G7,50,0))</f>
        <v>89.333525762407476</v>
      </c>
      <c r="H6" s="14">
        <f ca="1">SUM(H7:OFFSET(H7,50,0))</f>
        <v>12.878799870000002</v>
      </c>
      <c r="I6" s="14">
        <f ca="1">SUM(I7:OFFSET(I7,50,0))</f>
        <v>27.724450010000002</v>
      </c>
      <c r="J6" s="15">
        <f ca="1">IFERROR(G6/E6,0)</f>
        <v>0.46022339619214492</v>
      </c>
      <c r="K6" s="15">
        <f ca="1">IFERROR(SUM(G6,H6)/E6,0)</f>
        <v>0.52657166762177832</v>
      </c>
      <c r="L6" s="16">
        <f ca="1">IFERROR(SUM(G6,H6,I6)/E6,0)</f>
        <v>0.6694009182560442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0.223468</v>
      </c>
      <c r="E7" s="21">
        <v>1.8455730000000001</v>
      </c>
      <c r="F7" s="21">
        <f t="shared" ref="F7:F31" si="0">SUM(G7,H7,I7)</f>
        <v>1.2793366412371605</v>
      </c>
      <c r="G7" s="21">
        <v>0.90451065123716035</v>
      </c>
      <c r="H7" s="21">
        <v>0.15347057</v>
      </c>
      <c r="I7" s="21">
        <v>0.22135541999999997</v>
      </c>
      <c r="J7" s="22">
        <f t="shared" ref="J7:J31" si="1">IFERROR(G7/E7,0)</f>
        <v>0.4900974663354743</v>
      </c>
      <c r="K7" s="22">
        <f t="shared" ref="K7:K31" si="2">IFERROR(SUM(G7,H7)/E7,0)</f>
        <v>0.57325352139262997</v>
      </c>
      <c r="L7" s="23">
        <f t="shared" ref="L7:L31" si="3">IFERROR(SUM(G7,H7,I7)/E7,0)</f>
        <v>0.69319210957093569</v>
      </c>
      <c r="M7" s="4"/>
      <c r="N7" t="s">
        <v>255</v>
      </c>
      <c r="O7" s="5">
        <v>0.30916207577072485</v>
      </c>
      <c r="P7" s="71">
        <v>0.74464946545993482</v>
      </c>
    </row>
    <row r="8" spans="1:16" x14ac:dyDescent="0.25">
      <c r="A8" s="17"/>
      <c r="B8" s="55">
        <v>2</v>
      </c>
      <c r="C8" s="19" t="s">
        <v>250</v>
      </c>
      <c r="D8" s="20">
        <v>3.9472880000000004</v>
      </c>
      <c r="E8" s="21">
        <v>4.9733729999999996</v>
      </c>
      <c r="F8" s="21">
        <f t="shared" si="0"/>
        <v>3.6120251824171326</v>
      </c>
      <c r="G8" s="21">
        <v>2.6941772324171325</v>
      </c>
      <c r="H8" s="21">
        <v>0.46953519999999993</v>
      </c>
      <c r="I8" s="21">
        <v>0.44831274999999993</v>
      </c>
      <c r="J8" s="22">
        <f t="shared" si="1"/>
        <v>0.54172032389630387</v>
      </c>
      <c r="K8" s="22">
        <f t="shared" si="2"/>
        <v>0.6361301338984896</v>
      </c>
      <c r="L8" s="23">
        <f t="shared" si="3"/>
        <v>0.72627272927591247</v>
      </c>
      <c r="M8" s="4"/>
      <c r="N8" t="s">
        <v>250</v>
      </c>
      <c r="O8" s="5">
        <v>3.6120251824171326</v>
      </c>
      <c r="P8" s="71">
        <v>0.72627272927591247</v>
      </c>
    </row>
    <row r="9" spans="1:16" x14ac:dyDescent="0.25">
      <c r="A9" s="17"/>
      <c r="B9" s="55">
        <v>3</v>
      </c>
      <c r="C9" s="19" t="s">
        <v>251</v>
      </c>
      <c r="D9" s="20">
        <v>0.19529199999999999</v>
      </c>
      <c r="E9" s="21">
        <v>0.15688000000000002</v>
      </c>
      <c r="F9" s="21">
        <f t="shared" si="0"/>
        <v>0.10690334011485973</v>
      </c>
      <c r="G9" s="21">
        <v>8.3532200114859734E-2</v>
      </c>
      <c r="H9" s="21">
        <v>1.6869950000000002E-2</v>
      </c>
      <c r="I9" s="21">
        <v>6.5011900000000004E-3</v>
      </c>
      <c r="J9" s="22">
        <f t="shared" si="1"/>
        <v>0.53245920521965662</v>
      </c>
      <c r="K9" s="22">
        <f t="shared" si="2"/>
        <v>0.6399933077183817</v>
      </c>
      <c r="L9" s="23">
        <f t="shared" si="3"/>
        <v>0.68143383551032455</v>
      </c>
      <c r="M9" s="4"/>
      <c r="N9" t="s">
        <v>254</v>
      </c>
      <c r="O9" s="5">
        <v>0.81849134906447452</v>
      </c>
      <c r="P9" s="71">
        <v>0.72529975893782961</v>
      </c>
    </row>
    <row r="10" spans="1:16" x14ac:dyDescent="0.25">
      <c r="A10" s="17"/>
      <c r="B10" s="55">
        <v>4</v>
      </c>
      <c r="C10" s="19" t="s">
        <v>252</v>
      </c>
      <c r="D10" s="20">
        <v>4.7026339999999998</v>
      </c>
      <c r="E10" s="21">
        <v>4.5681439999999993</v>
      </c>
      <c r="F10" s="21">
        <f t="shared" si="0"/>
        <v>3.2085039194045337</v>
      </c>
      <c r="G10" s="21">
        <v>2.4169660594045337</v>
      </c>
      <c r="H10" s="21">
        <v>0.40284493000000005</v>
      </c>
      <c r="I10" s="21">
        <v>0.3886929300000001</v>
      </c>
      <c r="J10" s="22">
        <f t="shared" si="1"/>
        <v>0.52909147772148468</v>
      </c>
      <c r="K10" s="22">
        <f t="shared" si="2"/>
        <v>0.61727716757714601</v>
      </c>
      <c r="L10" s="23">
        <f t="shared" si="3"/>
        <v>0.70236488153712628</v>
      </c>
      <c r="M10" s="4"/>
      <c r="N10" t="s">
        <v>270</v>
      </c>
      <c r="O10" s="5">
        <v>2.346251682635506</v>
      </c>
      <c r="P10" s="71">
        <v>0.72291298448938912</v>
      </c>
    </row>
    <row r="11" spans="1:16" x14ac:dyDescent="0.25">
      <c r="A11" s="17"/>
      <c r="B11" s="55">
        <v>5</v>
      </c>
      <c r="C11" s="19" t="s">
        <v>253</v>
      </c>
      <c r="D11" s="20">
        <v>2.868803999999999</v>
      </c>
      <c r="E11" s="21">
        <v>3.2508680000000001</v>
      </c>
      <c r="F11" s="21">
        <f t="shared" si="0"/>
        <v>2.2275697558938901</v>
      </c>
      <c r="G11" s="21">
        <v>1.7356585358938901</v>
      </c>
      <c r="H11" s="21">
        <v>0.25474651000000004</v>
      </c>
      <c r="I11" s="21">
        <v>0.23716470999999995</v>
      </c>
      <c r="J11" s="22">
        <f t="shared" si="1"/>
        <v>0.53390618625360675</v>
      </c>
      <c r="K11" s="22">
        <f t="shared" si="2"/>
        <v>0.61226879894658592</v>
      </c>
      <c r="L11" s="23">
        <f t="shared" si="3"/>
        <v>0.68522307146703276</v>
      </c>
      <c r="M11" s="4"/>
      <c r="N11" t="s">
        <v>268</v>
      </c>
      <c r="O11" s="5">
        <v>5.4701649253399669</v>
      </c>
      <c r="P11" s="71">
        <v>0.72278654290520084</v>
      </c>
    </row>
    <row r="12" spans="1:16" x14ac:dyDescent="0.25">
      <c r="A12" s="17"/>
      <c r="B12" s="55">
        <v>6</v>
      </c>
      <c r="C12" s="19" t="s">
        <v>254</v>
      </c>
      <c r="D12" s="20">
        <v>3.6958199999999999</v>
      </c>
      <c r="E12" s="21">
        <v>1.128487</v>
      </c>
      <c r="F12" s="21">
        <f t="shared" si="0"/>
        <v>0.81849134906447452</v>
      </c>
      <c r="G12" s="21">
        <v>0.6180395590644745</v>
      </c>
      <c r="H12" s="21">
        <v>0.10093693999999998</v>
      </c>
      <c r="I12" s="21">
        <v>9.9514850000000002E-2</v>
      </c>
      <c r="J12" s="22">
        <f t="shared" si="1"/>
        <v>0.5476709603783424</v>
      </c>
      <c r="K12" s="22">
        <f t="shared" si="2"/>
        <v>0.6371154466683927</v>
      </c>
      <c r="L12" s="23">
        <f t="shared" si="3"/>
        <v>0.72529975893782961</v>
      </c>
      <c r="M12" s="4"/>
      <c r="N12" t="s">
        <v>267</v>
      </c>
      <c r="O12" s="5">
        <v>0.18244998955656189</v>
      </c>
      <c r="P12" s="71">
        <v>0.72250554227147468</v>
      </c>
    </row>
    <row r="13" spans="1:16" x14ac:dyDescent="0.25">
      <c r="A13" s="17"/>
      <c r="B13" s="55">
        <v>7</v>
      </c>
      <c r="C13" s="19" t="s">
        <v>255</v>
      </c>
      <c r="D13" s="20">
        <v>0.673508</v>
      </c>
      <c r="E13" s="21">
        <v>0.41517800000000005</v>
      </c>
      <c r="F13" s="21">
        <f t="shared" si="0"/>
        <v>0.30916207577072485</v>
      </c>
      <c r="G13" s="21">
        <v>0.24593379577072483</v>
      </c>
      <c r="H13" s="21">
        <v>3.2951519999999998E-2</v>
      </c>
      <c r="I13" s="21">
        <v>3.027676E-2</v>
      </c>
      <c r="J13" s="22">
        <f t="shared" si="1"/>
        <v>0.59235748467097193</v>
      </c>
      <c r="K13" s="22">
        <f t="shared" si="2"/>
        <v>0.67172469584304761</v>
      </c>
      <c r="L13" s="23">
        <f t="shared" si="3"/>
        <v>0.74464946545993482</v>
      </c>
      <c r="M13" s="4"/>
      <c r="N13" t="s">
        <v>261</v>
      </c>
      <c r="O13" s="5">
        <v>5.0633062606962209</v>
      </c>
      <c r="P13" s="71">
        <v>0.71834364779544013</v>
      </c>
    </row>
    <row r="14" spans="1:16" x14ac:dyDescent="0.25">
      <c r="A14" s="17"/>
      <c r="B14" s="55">
        <v>8</v>
      </c>
      <c r="C14" s="19" t="s">
        <v>256</v>
      </c>
      <c r="D14" s="20">
        <v>4.7939910000000001</v>
      </c>
      <c r="E14" s="21">
        <v>4.0555500000000011</v>
      </c>
      <c r="F14" s="21">
        <f t="shared" si="0"/>
        <v>2.8296696488522124</v>
      </c>
      <c r="G14" s="21">
        <v>2.1590105588522124</v>
      </c>
      <c r="H14" s="21">
        <v>0.28880902999999991</v>
      </c>
      <c r="I14" s="21">
        <v>0.38185005999999999</v>
      </c>
      <c r="J14" s="22">
        <f t="shared" si="1"/>
        <v>0.53235949719574704</v>
      </c>
      <c r="K14" s="22">
        <f t="shared" si="2"/>
        <v>0.60357278022764149</v>
      </c>
      <c r="L14" s="23">
        <f t="shared" si="3"/>
        <v>0.6977277185220776</v>
      </c>
      <c r="M14" s="4"/>
      <c r="N14" t="s">
        <v>260</v>
      </c>
      <c r="O14" s="5">
        <v>2.6837736260562677</v>
      </c>
      <c r="P14" s="71">
        <v>0.7114335816641072</v>
      </c>
    </row>
    <row r="15" spans="1:16" x14ac:dyDescent="0.25">
      <c r="A15" s="17"/>
      <c r="B15" s="55">
        <v>9</v>
      </c>
      <c r="C15" s="19" t="s">
        <v>257</v>
      </c>
      <c r="D15" s="20">
        <v>2.4025089999999998</v>
      </c>
      <c r="E15" s="21">
        <v>1.6919680000000001</v>
      </c>
      <c r="F15" s="21">
        <f t="shared" si="0"/>
        <v>1.1380001189846207</v>
      </c>
      <c r="G15" s="21">
        <v>0.86894229898462072</v>
      </c>
      <c r="H15" s="21">
        <v>0.16415572999999997</v>
      </c>
      <c r="I15" s="21">
        <v>0.10490209</v>
      </c>
      <c r="J15" s="22">
        <f t="shared" si="1"/>
        <v>0.51356899124842825</v>
      </c>
      <c r="K15" s="22">
        <f t="shared" si="2"/>
        <v>0.61058957910824596</v>
      </c>
      <c r="L15" s="23">
        <f t="shared" si="3"/>
        <v>0.67258962284429769</v>
      </c>
      <c r="M15" s="4"/>
      <c r="N15" t="s">
        <v>269</v>
      </c>
      <c r="O15" s="5">
        <v>2.1861307384286786</v>
      </c>
      <c r="P15" s="71">
        <v>0.70244512063714915</v>
      </c>
    </row>
    <row r="16" spans="1:16" x14ac:dyDescent="0.25">
      <c r="A16" s="17"/>
      <c r="B16" s="55">
        <v>10</v>
      </c>
      <c r="C16" s="19" t="s">
        <v>258</v>
      </c>
      <c r="D16" s="20">
        <v>2.1889720000000001</v>
      </c>
      <c r="E16" s="21">
        <v>3.1384780000000001</v>
      </c>
      <c r="F16" s="21">
        <f t="shared" si="0"/>
        <v>2.1950597425667024</v>
      </c>
      <c r="G16" s="21">
        <v>1.6887647225667024</v>
      </c>
      <c r="H16" s="21">
        <v>0.26396272000000004</v>
      </c>
      <c r="I16" s="21">
        <v>0.2423323</v>
      </c>
      <c r="J16" s="22">
        <f t="shared" si="1"/>
        <v>0.53808397655382711</v>
      </c>
      <c r="K16" s="22">
        <f t="shared" si="2"/>
        <v>0.62218930404058992</v>
      </c>
      <c r="L16" s="23">
        <f t="shared" si="3"/>
        <v>0.69940262208838244</v>
      </c>
      <c r="M16" s="4"/>
      <c r="N16" t="s">
        <v>252</v>
      </c>
      <c r="O16" s="5">
        <v>3.2085039194045337</v>
      </c>
      <c r="P16" s="71">
        <v>0.70236488153712628</v>
      </c>
    </row>
    <row r="17" spans="1:16" x14ac:dyDescent="0.25">
      <c r="A17" s="17"/>
      <c r="B17" s="55">
        <v>11</v>
      </c>
      <c r="C17" s="19" t="s">
        <v>259</v>
      </c>
      <c r="D17" s="20">
        <v>2.6988919999999998</v>
      </c>
      <c r="E17" s="21">
        <v>2.6855709999999986</v>
      </c>
      <c r="F17" s="21">
        <f t="shared" si="0"/>
        <v>1.881586409412672</v>
      </c>
      <c r="G17" s="21">
        <v>1.326654879412672</v>
      </c>
      <c r="H17" s="21">
        <v>0.28757611999999999</v>
      </c>
      <c r="I17" s="21">
        <v>0.26735540999999996</v>
      </c>
      <c r="J17" s="22">
        <f t="shared" si="1"/>
        <v>0.49399359741845317</v>
      </c>
      <c r="K17" s="22">
        <f t="shared" si="2"/>
        <v>0.60107552524683683</v>
      </c>
      <c r="L17" s="23">
        <f t="shared" si="3"/>
        <v>0.70062806360832497</v>
      </c>
      <c r="M17" s="4"/>
      <c r="N17" t="s">
        <v>259</v>
      </c>
      <c r="O17" s="5">
        <v>1.881586409412672</v>
      </c>
      <c r="P17" s="71">
        <v>0.70062806360832497</v>
      </c>
    </row>
    <row r="18" spans="1:16" x14ac:dyDescent="0.25">
      <c r="A18" s="17"/>
      <c r="B18" s="55">
        <v>12</v>
      </c>
      <c r="C18" s="19" t="s">
        <v>260</v>
      </c>
      <c r="D18" s="20">
        <v>4.3070009999999987</v>
      </c>
      <c r="E18" s="21">
        <v>3.7723459999999993</v>
      </c>
      <c r="F18" s="21">
        <f t="shared" si="0"/>
        <v>2.6837736260562677</v>
      </c>
      <c r="G18" s="21">
        <v>1.9473652060562676</v>
      </c>
      <c r="H18" s="21">
        <v>0.37589086999999993</v>
      </c>
      <c r="I18" s="21">
        <v>0.36051754999999991</v>
      </c>
      <c r="J18" s="22">
        <f t="shared" si="1"/>
        <v>0.51622126020684955</v>
      </c>
      <c r="K18" s="22">
        <f t="shared" si="2"/>
        <v>0.61586505481105602</v>
      </c>
      <c r="L18" s="23">
        <f t="shared" si="3"/>
        <v>0.7114335816641072</v>
      </c>
      <c r="M18" s="4"/>
      <c r="N18" t="s">
        <v>258</v>
      </c>
      <c r="O18" s="5">
        <v>2.1950597425667024</v>
      </c>
      <c r="P18" s="71">
        <v>0.69940262208838244</v>
      </c>
    </row>
    <row r="19" spans="1:16" x14ac:dyDescent="0.25">
      <c r="A19" s="17"/>
      <c r="B19" s="55">
        <v>13</v>
      </c>
      <c r="C19" s="19" t="s">
        <v>261</v>
      </c>
      <c r="D19" s="20">
        <v>6.8284259999999986</v>
      </c>
      <c r="E19" s="21">
        <v>7.0485849999999974</v>
      </c>
      <c r="F19" s="21">
        <f t="shared" si="0"/>
        <v>5.0633062606962209</v>
      </c>
      <c r="G19" s="21">
        <v>3.7397964106962212</v>
      </c>
      <c r="H19" s="21">
        <v>0.56343825999999986</v>
      </c>
      <c r="I19" s="21">
        <v>0.76007159000000002</v>
      </c>
      <c r="J19" s="22">
        <f t="shared" si="1"/>
        <v>0.53057406709236288</v>
      </c>
      <c r="K19" s="22">
        <f t="shared" si="2"/>
        <v>0.61051043162510243</v>
      </c>
      <c r="L19" s="23">
        <f t="shared" si="3"/>
        <v>0.71834364779544013</v>
      </c>
      <c r="M19" s="4"/>
      <c r="N19" t="s">
        <v>264</v>
      </c>
      <c r="O19" s="5">
        <v>1.933290268634027</v>
      </c>
      <c r="P19" s="71">
        <v>0.69826239622771979</v>
      </c>
    </row>
    <row r="20" spans="1:16" x14ac:dyDescent="0.25">
      <c r="A20" s="17"/>
      <c r="B20" s="55">
        <v>14</v>
      </c>
      <c r="C20" s="19" t="s">
        <v>262</v>
      </c>
      <c r="D20" s="20">
        <v>0.32496799999999992</v>
      </c>
      <c r="E20" s="21">
        <v>0.16334599999999999</v>
      </c>
      <c r="F20" s="21">
        <f t="shared" si="0"/>
        <v>0.11273943857327293</v>
      </c>
      <c r="G20" s="21">
        <v>6.1926518573272915E-2</v>
      </c>
      <c r="H20" s="21">
        <v>1.4652700000000001E-2</v>
      </c>
      <c r="I20" s="21">
        <v>3.616022E-2</v>
      </c>
      <c r="J20" s="22">
        <f t="shared" si="1"/>
        <v>0.37911254988351667</v>
      </c>
      <c r="K20" s="22">
        <f t="shared" si="2"/>
        <v>0.46881600145257873</v>
      </c>
      <c r="L20" s="23">
        <f t="shared" si="3"/>
        <v>0.69018793587399097</v>
      </c>
      <c r="M20" s="4"/>
      <c r="N20" t="s">
        <v>256</v>
      </c>
      <c r="O20" s="5">
        <v>2.8296696488522124</v>
      </c>
      <c r="P20" s="71">
        <v>0.6977277185220776</v>
      </c>
    </row>
    <row r="21" spans="1:16" x14ac:dyDescent="0.25">
      <c r="A21" s="17"/>
      <c r="B21" s="55">
        <v>15</v>
      </c>
      <c r="C21" s="19" t="s">
        <v>263</v>
      </c>
      <c r="D21" s="20">
        <v>78.103515999999971</v>
      </c>
      <c r="E21" s="21">
        <v>136.20964900000001</v>
      </c>
      <c r="F21" s="21">
        <f t="shared" si="0"/>
        <v>89.050531142320779</v>
      </c>
      <c r="G21" s="21">
        <v>58.845570322320782</v>
      </c>
      <c r="H21" s="21">
        <v>8.016485320000001</v>
      </c>
      <c r="I21" s="21">
        <v>22.188475499999999</v>
      </c>
      <c r="J21" s="22">
        <f t="shared" si="1"/>
        <v>0.43202203921926835</v>
      </c>
      <c r="K21" s="22">
        <f t="shared" si="2"/>
        <v>0.49087605858466588</v>
      </c>
      <c r="L21" s="23">
        <f t="shared" si="3"/>
        <v>0.65377549825652048</v>
      </c>
      <c r="M21" s="4"/>
      <c r="N21" t="s">
        <v>265</v>
      </c>
      <c r="O21" s="5">
        <v>0.10076930247866439</v>
      </c>
      <c r="P21" s="71">
        <v>0.69466367814220398</v>
      </c>
    </row>
    <row r="22" spans="1:16" x14ac:dyDescent="0.25">
      <c r="A22" s="17"/>
      <c r="B22" s="55">
        <v>16</v>
      </c>
      <c r="C22" s="19" t="s">
        <v>264</v>
      </c>
      <c r="D22" s="20">
        <v>2.6327519999999995</v>
      </c>
      <c r="E22" s="21">
        <v>2.7687159999999995</v>
      </c>
      <c r="F22" s="21">
        <f t="shared" si="0"/>
        <v>1.933290268634027</v>
      </c>
      <c r="G22" s="21">
        <v>1.460966128634027</v>
      </c>
      <c r="H22" s="21">
        <v>0.24120830999999995</v>
      </c>
      <c r="I22" s="21">
        <v>0.23111583000000002</v>
      </c>
      <c r="J22" s="22">
        <f t="shared" si="1"/>
        <v>0.52766918984613342</v>
      </c>
      <c r="K22" s="22">
        <f t="shared" si="2"/>
        <v>0.61478838516988643</v>
      </c>
      <c r="L22" s="23">
        <f t="shared" si="3"/>
        <v>0.69826239622771979</v>
      </c>
      <c r="M22" s="4"/>
      <c r="N22" t="s">
        <v>249</v>
      </c>
      <c r="O22" s="5">
        <v>1.2793366412371605</v>
      </c>
      <c r="P22" s="71">
        <v>0.69319210957093569</v>
      </c>
    </row>
    <row r="23" spans="1:16" x14ac:dyDescent="0.25">
      <c r="A23" s="17"/>
      <c r="B23" s="55">
        <v>17</v>
      </c>
      <c r="C23" s="19" t="s">
        <v>265</v>
      </c>
      <c r="D23" s="20">
        <v>0.12953699999999999</v>
      </c>
      <c r="E23" s="21">
        <v>0.145062</v>
      </c>
      <c r="F23" s="21">
        <f t="shared" si="0"/>
        <v>0.10076930247866439</v>
      </c>
      <c r="G23" s="21">
        <v>8.1458372478664387E-2</v>
      </c>
      <c r="H23" s="21">
        <v>1.1547139999999999E-2</v>
      </c>
      <c r="I23" s="21">
        <v>7.7637899999999996E-3</v>
      </c>
      <c r="J23" s="22">
        <f t="shared" si="1"/>
        <v>0.5615417716470501</v>
      </c>
      <c r="K23" s="22">
        <f t="shared" si="2"/>
        <v>0.64114318345717269</v>
      </c>
      <c r="L23" s="23">
        <f t="shared" si="3"/>
        <v>0.69466367814220398</v>
      </c>
      <c r="M23" s="4"/>
      <c r="N23" t="s">
        <v>262</v>
      </c>
      <c r="O23" s="5">
        <v>0.11273943857327293</v>
      </c>
      <c r="P23" s="71">
        <v>0.69018793587399097</v>
      </c>
    </row>
    <row r="24" spans="1:16" x14ac:dyDescent="0.25">
      <c r="A24" s="17"/>
      <c r="B24" s="55">
        <v>18</v>
      </c>
      <c r="C24" s="19" t="s">
        <v>266</v>
      </c>
      <c r="D24" s="20">
        <v>5.0767999999999994E-2</v>
      </c>
      <c r="E24" s="21">
        <v>2.4725E-2</v>
      </c>
      <c r="F24" s="21">
        <f t="shared" si="0"/>
        <v>1.2798600100946741E-2</v>
      </c>
      <c r="G24" s="21">
        <v>7.7523001009467407E-3</v>
      </c>
      <c r="H24" s="21">
        <v>3.2365000000000007E-3</v>
      </c>
      <c r="I24" s="21">
        <v>1.8098000000000003E-3</v>
      </c>
      <c r="J24" s="22">
        <f t="shared" si="1"/>
        <v>0.31354095453778524</v>
      </c>
      <c r="K24" s="22">
        <f t="shared" si="2"/>
        <v>0.44444085342555067</v>
      </c>
      <c r="L24" s="23">
        <f t="shared" si="3"/>
        <v>0.51763802228298239</v>
      </c>
      <c r="M24" s="4"/>
      <c r="N24" t="s">
        <v>253</v>
      </c>
      <c r="O24" s="5">
        <v>2.2275697558938901</v>
      </c>
      <c r="P24" s="71">
        <v>0.68522307146703276</v>
      </c>
    </row>
    <row r="25" spans="1:16" x14ac:dyDescent="0.25">
      <c r="A25" s="17"/>
      <c r="B25" s="55">
        <v>19</v>
      </c>
      <c r="C25" s="19" t="s">
        <v>267</v>
      </c>
      <c r="D25" s="20">
        <v>0.22940900000000003</v>
      </c>
      <c r="E25" s="21">
        <v>0.25252400000000003</v>
      </c>
      <c r="F25" s="21">
        <f t="shared" si="0"/>
        <v>0.18244998955656189</v>
      </c>
      <c r="G25" s="21">
        <v>0.14110243955656188</v>
      </c>
      <c r="H25" s="21">
        <v>2.711773E-2</v>
      </c>
      <c r="I25" s="21">
        <v>1.4229820000000001E-2</v>
      </c>
      <c r="J25" s="22">
        <f t="shared" si="1"/>
        <v>0.55876843213540839</v>
      </c>
      <c r="K25" s="22">
        <f t="shared" si="2"/>
        <v>0.66615517557365578</v>
      </c>
      <c r="L25" s="23">
        <f t="shared" si="3"/>
        <v>0.72250554227147468</v>
      </c>
      <c r="M25" s="4"/>
      <c r="N25" t="s">
        <v>251</v>
      </c>
      <c r="O25" s="5">
        <v>0.10690334011485973</v>
      </c>
      <c r="P25" s="71">
        <v>0.68143383551032455</v>
      </c>
    </row>
    <row r="26" spans="1:16" x14ac:dyDescent="0.25">
      <c r="A26" s="17"/>
      <c r="B26" s="55">
        <v>20</v>
      </c>
      <c r="C26" s="19" t="s">
        <v>268</v>
      </c>
      <c r="D26" s="20">
        <v>3.740853</v>
      </c>
      <c r="E26" s="21">
        <v>7.568160999999999</v>
      </c>
      <c r="F26" s="21">
        <f t="shared" si="0"/>
        <v>5.4701649253399669</v>
      </c>
      <c r="G26" s="21">
        <v>4.0184661553399668</v>
      </c>
      <c r="H26" s="21">
        <v>0.62035167999999996</v>
      </c>
      <c r="I26" s="21">
        <v>0.83134708999999996</v>
      </c>
      <c r="J26" s="22">
        <f t="shared" si="1"/>
        <v>0.53096996157190202</v>
      </c>
      <c r="K26" s="22">
        <f t="shared" si="2"/>
        <v>0.61293857719728306</v>
      </c>
      <c r="L26" s="23">
        <f t="shared" si="3"/>
        <v>0.72278654290520084</v>
      </c>
      <c r="M26" s="4"/>
      <c r="N26" t="s">
        <v>257</v>
      </c>
      <c r="O26" s="5">
        <v>1.1380001189846207</v>
      </c>
      <c r="P26" s="71">
        <v>0.67258962284429769</v>
      </c>
    </row>
    <row r="27" spans="1:16" x14ac:dyDescent="0.25">
      <c r="A27" s="17"/>
      <c r="B27" s="55">
        <v>21</v>
      </c>
      <c r="C27" s="19" t="s">
        <v>269</v>
      </c>
      <c r="D27" s="20">
        <v>3.9557110000000004</v>
      </c>
      <c r="E27" s="21">
        <v>3.1121730000000003</v>
      </c>
      <c r="F27" s="21">
        <f t="shared" si="0"/>
        <v>2.1861307384286786</v>
      </c>
      <c r="G27" s="21">
        <v>1.6408789084286786</v>
      </c>
      <c r="H27" s="21">
        <v>0.23582675999999997</v>
      </c>
      <c r="I27" s="21">
        <v>0.30942507000000002</v>
      </c>
      <c r="J27" s="22">
        <f t="shared" si="1"/>
        <v>0.52724540326925218</v>
      </c>
      <c r="K27" s="22">
        <f t="shared" si="2"/>
        <v>0.60302099800643416</v>
      </c>
      <c r="L27" s="23">
        <f t="shared" si="3"/>
        <v>0.70244512063714915</v>
      </c>
      <c r="M27" s="4"/>
      <c r="N27" t="s">
        <v>263</v>
      </c>
      <c r="O27" s="5">
        <v>89.050531142320779</v>
      </c>
      <c r="P27" s="71">
        <v>0.65377549825652048</v>
      </c>
    </row>
    <row r="28" spans="1:16" x14ac:dyDescent="0.25">
      <c r="A28" s="17"/>
      <c r="B28" s="55">
        <v>22</v>
      </c>
      <c r="C28" s="19" t="s">
        <v>270</v>
      </c>
      <c r="D28" s="20">
        <v>3.6166210000000003</v>
      </c>
      <c r="E28" s="21">
        <v>3.2455520000000004</v>
      </c>
      <c r="F28" s="21">
        <f t="shared" si="0"/>
        <v>2.346251682635506</v>
      </c>
      <c r="G28" s="21">
        <v>1.7766512926355063</v>
      </c>
      <c r="H28" s="21">
        <v>0.17682085</v>
      </c>
      <c r="I28" s="21">
        <v>0.39277953999999993</v>
      </c>
      <c r="J28" s="22">
        <f t="shared" si="1"/>
        <v>0.54741113149180975</v>
      </c>
      <c r="K28" s="22">
        <f t="shared" si="2"/>
        <v>0.6018921103823035</v>
      </c>
      <c r="L28" s="23">
        <f t="shared" si="3"/>
        <v>0.72291298448938912</v>
      </c>
      <c r="M28" s="4"/>
      <c r="N28" t="s">
        <v>273</v>
      </c>
      <c r="O28" s="5">
        <v>1.1595451135458896</v>
      </c>
      <c r="P28" s="71">
        <v>0.63748117788188008</v>
      </c>
    </row>
    <row r="29" spans="1:16" x14ac:dyDescent="0.25">
      <c r="A29" s="17"/>
      <c r="B29" s="55">
        <v>23</v>
      </c>
      <c r="C29" s="19" t="s">
        <v>271</v>
      </c>
      <c r="D29" s="20">
        <v>0.13364299999999998</v>
      </c>
      <c r="E29" s="21">
        <v>2.9562999999999999E-2</v>
      </c>
      <c r="F29" s="21">
        <f t="shared" si="0"/>
        <v>1.1413300015496206E-2</v>
      </c>
      <c r="G29" s="21">
        <v>4.0208000154962065E-3</v>
      </c>
      <c r="H29" s="21">
        <v>1.0820000000000001E-3</v>
      </c>
      <c r="I29" s="21">
        <v>6.3105000000000001E-3</v>
      </c>
      <c r="J29" s="22">
        <f t="shared" si="1"/>
        <v>0.1360078481715728</v>
      </c>
      <c r="K29" s="22">
        <f t="shared" si="2"/>
        <v>0.17260765198038786</v>
      </c>
      <c r="L29" s="23">
        <f t="shared" si="3"/>
        <v>0.38606704378771461</v>
      </c>
      <c r="M29" s="4"/>
      <c r="N29" t="s">
        <v>266</v>
      </c>
      <c r="O29" s="5">
        <v>1.2798600100946741E-2</v>
      </c>
      <c r="P29" s="71">
        <v>0.51763802228298239</v>
      </c>
    </row>
    <row r="30" spans="1:16" x14ac:dyDescent="0.25">
      <c r="A30" s="17"/>
      <c r="B30" s="55">
        <v>24</v>
      </c>
      <c r="C30" s="19" t="s">
        <v>272</v>
      </c>
      <c r="D30" s="20">
        <v>0.143155</v>
      </c>
      <c r="E30" s="21">
        <v>3.9628999999999991E-2</v>
      </c>
      <c r="F30" s="21">
        <f t="shared" si="0"/>
        <v>1.7303070306218471E-2</v>
      </c>
      <c r="G30" s="21">
        <v>1.4151830306218471E-2</v>
      </c>
      <c r="H30" s="21">
        <v>1.5418600000000001E-3</v>
      </c>
      <c r="I30" s="21">
        <v>1.6093800000000001E-3</v>
      </c>
      <c r="J30" s="22">
        <f t="shared" si="1"/>
        <v>0.35710793374090882</v>
      </c>
      <c r="K30" s="22">
        <f t="shared" si="2"/>
        <v>0.39601529955887038</v>
      </c>
      <c r="L30" s="23">
        <f t="shared" si="3"/>
        <v>0.4366264681475302</v>
      </c>
      <c r="M30" s="4"/>
      <c r="N30" t="s">
        <v>272</v>
      </c>
      <c r="O30" s="5">
        <v>1.7303070306218471E-2</v>
      </c>
      <c r="P30" s="71">
        <v>0.4366264681475302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1.7485799999999998</v>
      </c>
      <c r="E31" s="28">
        <v>1.8189479999999993</v>
      </c>
      <c r="F31" s="28">
        <f t="shared" si="0"/>
        <v>1.1595451135458896</v>
      </c>
      <c r="G31" s="28">
        <v>0.85122858354588971</v>
      </c>
      <c r="H31" s="28">
        <v>0.15374066999999997</v>
      </c>
      <c r="I31" s="28">
        <v>0.15457586000000004</v>
      </c>
      <c r="J31" s="29">
        <f t="shared" si="1"/>
        <v>0.46797851480410108</v>
      </c>
      <c r="K31" s="29">
        <f t="shared" si="2"/>
        <v>0.55250026583821532</v>
      </c>
      <c r="L31" s="30">
        <f t="shared" si="3"/>
        <v>0.63748117788188008</v>
      </c>
      <c r="M31" s="4"/>
      <c r="N31" t="s">
        <v>271</v>
      </c>
      <c r="O31" s="5">
        <v>1.1413300015496206E-2</v>
      </c>
      <c r="P31" s="71">
        <v>0.38606704378771461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5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134.336118</v>
      </c>
      <c r="E6" s="14">
        <v>194.109049</v>
      </c>
      <c r="F6" s="14">
        <v>129.9367756424075</v>
      </c>
      <c r="G6" s="14">
        <v>89.333525762407476</v>
      </c>
      <c r="H6" s="14">
        <v>12.878799870000002</v>
      </c>
      <c r="I6" s="14">
        <v>27.724450010000002</v>
      </c>
      <c r="J6" s="15">
        <v>0.46022339619214492</v>
      </c>
      <c r="K6" s="15">
        <v>0.52657166762177832</v>
      </c>
      <c r="L6" s="16">
        <v>0.6694009182560442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134.336118</v>
      </c>
      <c r="E7" s="38">
        <f ca="1">SUM(E8:OFFSET(E6,MATCH("PROYECTOS",$A$8:$A$50,0),0))</f>
        <v>194.10904899999997</v>
      </c>
      <c r="F7" s="38">
        <f ca="1">SUM(F8:OFFSET(F6,MATCH("PROYECTOS",$A$8:$A$50,0),0))</f>
        <v>129.93677564240747</v>
      </c>
      <c r="G7" s="38">
        <f ca="1">SUM(G8:OFFSET(G6,MATCH("PROYECTOS",$A$8:$A$50,0),0))</f>
        <v>89.333525762407476</v>
      </c>
      <c r="H7" s="38">
        <f ca="1">SUM(H8:OFFSET(H6,MATCH("PROYECTOS",$A$8:$A$50,0),0))</f>
        <v>12.878799869999998</v>
      </c>
      <c r="I7" s="38">
        <f ca="1">SUM(I8:OFFSET(I6,MATCH("PROYECTOS",$A$8:$A$50,0),0))</f>
        <v>27.724450009999998</v>
      </c>
      <c r="J7" s="39">
        <f ca="1">IFERROR(G7/E7,0)</f>
        <v>0.46022339619214503</v>
      </c>
      <c r="K7" s="39">
        <f ca="1">IFERROR(SUM(G7,H7)/E7,0)</f>
        <v>0.52657166762177832</v>
      </c>
      <c r="L7" s="40">
        <f ca="1">IFERROR(SUM(G7,H7,I7)/E7,0)</f>
        <v>0.6694009182560442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</v>
      </c>
      <c r="E8" s="21">
        <v>34.690706000000013</v>
      </c>
      <c r="F8" s="21">
        <f t="shared" ref="F8:F16" si="0">SUM(G8,H8,I8)</f>
        <v>16.623810650468776</v>
      </c>
      <c r="G8" s="21">
        <v>10.184164760468775</v>
      </c>
      <c r="H8" s="21">
        <v>1.3978481099999998</v>
      </c>
      <c r="I8" s="21">
        <v>5.0417977799999996</v>
      </c>
      <c r="J8" s="22">
        <f t="shared" ref="J8:J17" si="1">IFERROR(G8/E8,0)</f>
        <v>0.29357040933294271</v>
      </c>
      <c r="K8" s="22">
        <f t="shared" ref="K8:K17" si="2">IFERROR(SUM(G8,H8)/E8,0)</f>
        <v>0.33386500898738614</v>
      </c>
      <c r="L8" s="23">
        <f t="shared" ref="L8:L17" si="3">IFERROR(SUM(G8,H8,I8)/E8,0)</f>
        <v>0.4792007014924623</v>
      </c>
      <c r="M8" s="4"/>
    </row>
    <row r="9" spans="1:13" ht="25.5" x14ac:dyDescent="0.25">
      <c r="A9" s="17"/>
      <c r="B9" s="19">
        <v>3000216</v>
      </c>
      <c r="C9" s="19" t="s">
        <v>1215</v>
      </c>
      <c r="D9" s="20">
        <v>20.225616999999996</v>
      </c>
      <c r="E9" s="21">
        <v>20.033344999999994</v>
      </c>
      <c r="F9" s="21">
        <f t="shared" si="0"/>
        <v>14.689389682009573</v>
      </c>
      <c r="G9" s="21">
        <v>10.896232992009573</v>
      </c>
      <c r="H9" s="21">
        <v>1.51758897</v>
      </c>
      <c r="I9" s="21">
        <v>2.2755677199999989</v>
      </c>
      <c r="J9" s="22">
        <f t="shared" si="1"/>
        <v>0.54390482428219433</v>
      </c>
      <c r="K9" s="22">
        <f t="shared" si="2"/>
        <v>0.61965797334442041</v>
      </c>
      <c r="L9" s="23">
        <f t="shared" si="3"/>
        <v>0.73324697807628114</v>
      </c>
      <c r="M9" s="4"/>
    </row>
    <row r="10" spans="1:13" ht="25.5" x14ac:dyDescent="0.25">
      <c r="A10" s="17"/>
      <c r="B10" s="19">
        <v>3000217</v>
      </c>
      <c r="C10" s="19" t="s">
        <v>1216</v>
      </c>
      <c r="D10" s="20">
        <v>71.331020999999993</v>
      </c>
      <c r="E10" s="21">
        <v>109.52111099999999</v>
      </c>
      <c r="F10" s="21">
        <f t="shared" si="0"/>
        <v>80.199632894586117</v>
      </c>
      <c r="G10" s="21">
        <v>55.437017884586112</v>
      </c>
      <c r="H10" s="21">
        <v>7.8228376999999991</v>
      </c>
      <c r="I10" s="21">
        <v>16.93977731</v>
      </c>
      <c r="J10" s="22">
        <f t="shared" si="1"/>
        <v>0.5061765478674346</v>
      </c>
      <c r="K10" s="22">
        <f t="shared" si="2"/>
        <v>0.57760421718682275</v>
      </c>
      <c r="L10" s="23">
        <f t="shared" si="3"/>
        <v>0.73227556004783523</v>
      </c>
      <c r="M10" s="4"/>
    </row>
    <row r="11" spans="1:13" ht="25.5" x14ac:dyDescent="0.25">
      <c r="A11" s="17"/>
      <c r="B11" s="19">
        <v>3000221</v>
      </c>
      <c r="C11" s="19" t="s">
        <v>1217</v>
      </c>
      <c r="D11" s="20">
        <v>4.6409849999999988</v>
      </c>
      <c r="E11" s="21">
        <v>6.1261189999999992</v>
      </c>
      <c r="F11" s="21">
        <f t="shared" si="0"/>
        <v>4.4248503184489216</v>
      </c>
      <c r="G11" s="21">
        <v>2.7987521784489218</v>
      </c>
      <c r="H11" s="21">
        <v>0.29142338000000001</v>
      </c>
      <c r="I11" s="21">
        <v>1.3346747600000002</v>
      </c>
      <c r="J11" s="22">
        <f t="shared" si="1"/>
        <v>0.45685566644215075</v>
      </c>
      <c r="K11" s="22">
        <f t="shared" si="2"/>
        <v>0.50442630292505286</v>
      </c>
      <c r="L11" s="23">
        <f t="shared" si="3"/>
        <v>0.72229258335479973</v>
      </c>
      <c r="M11" s="4"/>
    </row>
    <row r="12" spans="1:13" ht="25.5" x14ac:dyDescent="0.25">
      <c r="A12" s="17"/>
      <c r="B12" s="19">
        <v>3000464</v>
      </c>
      <c r="C12" s="19" t="s">
        <v>1218</v>
      </c>
      <c r="D12" s="20">
        <v>1.5469959999999998</v>
      </c>
      <c r="E12" s="21">
        <v>2.1400070000000007</v>
      </c>
      <c r="F12" s="21">
        <f t="shared" si="0"/>
        <v>1.4544601044510177</v>
      </c>
      <c r="G12" s="21">
        <v>1.0450524044510177</v>
      </c>
      <c r="H12" s="21">
        <v>0.17154156000000001</v>
      </c>
      <c r="I12" s="21">
        <v>0.23786614</v>
      </c>
      <c r="J12" s="22">
        <f t="shared" si="1"/>
        <v>0.48834064769461843</v>
      </c>
      <c r="K12" s="22">
        <f t="shared" si="2"/>
        <v>0.56849999296778808</v>
      </c>
      <c r="L12" s="23">
        <f t="shared" si="3"/>
        <v>0.67965203125551332</v>
      </c>
      <c r="M12" s="4"/>
    </row>
    <row r="13" spans="1:13" ht="38.25" x14ac:dyDescent="0.25">
      <c r="A13" s="17"/>
      <c r="B13" s="19">
        <v>3000465</v>
      </c>
      <c r="C13" s="19" t="s">
        <v>1219</v>
      </c>
      <c r="D13" s="20">
        <v>10.583334000000004</v>
      </c>
      <c r="E13" s="21">
        <v>15.885792</v>
      </c>
      <c r="F13" s="21">
        <f t="shared" si="0"/>
        <v>9.1529268453770261</v>
      </c>
      <c r="G13" s="21">
        <v>6.8232052153770262</v>
      </c>
      <c r="H13" s="21">
        <v>1.04396278</v>
      </c>
      <c r="I13" s="21">
        <v>1.2857588499999999</v>
      </c>
      <c r="J13" s="22">
        <f t="shared" si="1"/>
        <v>0.42951621268722556</v>
      </c>
      <c r="K13" s="22">
        <f t="shared" si="2"/>
        <v>0.49523297266998245</v>
      </c>
      <c r="L13" s="23">
        <f t="shared" si="3"/>
        <v>0.57617063382027323</v>
      </c>
      <c r="M13" s="4"/>
    </row>
    <row r="14" spans="1:13" ht="38.25" x14ac:dyDescent="0.25">
      <c r="A14" s="17"/>
      <c r="B14" s="19">
        <v>3000466</v>
      </c>
      <c r="C14" s="19" t="s">
        <v>1220</v>
      </c>
      <c r="D14" s="20">
        <v>2.3951030000000002</v>
      </c>
      <c r="E14" s="21">
        <v>2.578173</v>
      </c>
      <c r="F14" s="21">
        <f t="shared" si="0"/>
        <v>1.5883107263842022</v>
      </c>
      <c r="G14" s="21">
        <v>0.98929404638420237</v>
      </c>
      <c r="H14" s="21">
        <v>0.29332863999999997</v>
      </c>
      <c r="I14" s="21">
        <v>0.30568803999999999</v>
      </c>
      <c r="J14" s="22">
        <f t="shared" si="1"/>
        <v>0.38371903141651176</v>
      </c>
      <c r="K14" s="22">
        <f t="shared" si="2"/>
        <v>0.49749287048782309</v>
      </c>
      <c r="L14" s="23">
        <f t="shared" si="3"/>
        <v>0.61606056939708942</v>
      </c>
      <c r="M14" s="4"/>
    </row>
    <row r="15" spans="1:13" ht="38.25" x14ac:dyDescent="0.25">
      <c r="A15" s="17"/>
      <c r="B15" s="19">
        <v>3000467</v>
      </c>
      <c r="C15" s="19" t="s">
        <v>1221</v>
      </c>
      <c r="D15" s="20">
        <v>2.8883469999999996</v>
      </c>
      <c r="E15" s="21">
        <v>1.7895739999999998</v>
      </c>
      <c r="F15" s="21">
        <f t="shared" si="0"/>
        <v>0.91939504737412303</v>
      </c>
      <c r="G15" s="21">
        <v>0.52873184737412293</v>
      </c>
      <c r="H15" s="21">
        <v>0.17462344999999999</v>
      </c>
      <c r="I15" s="21">
        <v>0.21603975000000006</v>
      </c>
      <c r="J15" s="22">
        <f t="shared" si="1"/>
        <v>0.29545123441339838</v>
      </c>
      <c r="K15" s="22">
        <f t="shared" si="2"/>
        <v>0.39302945694010027</v>
      </c>
      <c r="L15" s="23">
        <f t="shared" si="3"/>
        <v>0.51375078503270788</v>
      </c>
      <c r="M15" s="4"/>
    </row>
    <row r="16" spans="1:13" ht="38.25" x14ac:dyDescent="0.25">
      <c r="A16" s="17"/>
      <c r="B16" s="19">
        <v>3000468</v>
      </c>
      <c r="C16" s="19" t="s">
        <v>1222</v>
      </c>
      <c r="D16" s="20">
        <v>2.2247150000000002</v>
      </c>
      <c r="E16" s="21">
        <v>1.3442219999999998</v>
      </c>
      <c r="F16" s="21">
        <f t="shared" si="0"/>
        <v>0.88399937330773104</v>
      </c>
      <c r="G16" s="21">
        <v>0.63107443330773105</v>
      </c>
      <c r="H16" s="21">
        <v>0.16564528000000001</v>
      </c>
      <c r="I16" s="21">
        <v>8.7279659999999995E-2</v>
      </c>
      <c r="J16" s="22">
        <f t="shared" si="1"/>
        <v>0.46947188284950786</v>
      </c>
      <c r="K16" s="22">
        <f t="shared" si="2"/>
        <v>0.59269950447748299</v>
      </c>
      <c r="L16" s="23">
        <f t="shared" si="3"/>
        <v>0.6576290027300038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1233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x14ac:dyDescent="0.25">
      <c r="A23" s="17"/>
      <c r="B23" s="19">
        <v>3000001</v>
      </c>
      <c r="C23" s="19" t="s">
        <v>275</v>
      </c>
      <c r="D23" s="23">
        <v>0.4792007014924623</v>
      </c>
    </row>
    <row r="24" spans="1:13" ht="39" thickBot="1" x14ac:dyDescent="0.3">
      <c r="A24" s="24"/>
      <c r="B24" s="26">
        <v>3000467</v>
      </c>
      <c r="C24" s="26" t="s">
        <v>1221</v>
      </c>
      <c r="D24" s="30">
        <v>0.51375078503270788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18" sqref="H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1214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134.336118</v>
      </c>
      <c r="I6" s="14">
        <v>194.109049</v>
      </c>
      <c r="J6" s="14">
        <v>129.9367756424075</v>
      </c>
      <c r="K6" s="14">
        <v>89.333525762407476</v>
      </c>
      <c r="L6" s="14">
        <v>12.878799870000002</v>
      </c>
      <c r="M6" s="14">
        <v>27.724450010000002</v>
      </c>
      <c r="N6" s="15">
        <v>0.46022339619214492</v>
      </c>
      <c r="O6" s="15">
        <v>0.52657166762177832</v>
      </c>
      <c r="P6" s="16">
        <v>0.6694009182560442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134.336118</v>
      </c>
      <c r="I7" s="37">
        <f ca="1">SUM(I8:OFFSET(I6,MATCH("PROYECTOS",$A$8:$A$17,0),0))</f>
        <v>194.10904899999997</v>
      </c>
      <c r="J7" s="37">
        <f ca="1">SUM(J8:OFFSET(J6,MATCH("PROYECTOS",$A$8:$A$17,0),0))</f>
        <v>129.93677564240747</v>
      </c>
      <c r="K7" s="37">
        <f ca="1">SUM(K8:OFFSET(K6,MATCH("PROYECTOS",$A$8:$A$17,0),0))</f>
        <v>89.333525762407476</v>
      </c>
      <c r="L7" s="37">
        <f ca="1">SUM(L8:OFFSET(L6,MATCH("PROYECTOS",$A$8:$A$17,0),0))</f>
        <v>12.878799870000002</v>
      </c>
      <c r="M7" s="37">
        <f ca="1">SUM(M8:OFFSET(M6,MATCH("PROYECTOS",$A$8:$A$17,0),0))</f>
        <v>27.724450009999998</v>
      </c>
      <c r="N7" s="39">
        <f ca="1">IFERROR(K7/I7,0)</f>
        <v>0.46022339619214503</v>
      </c>
      <c r="O7" s="39">
        <f ca="1">IFERROR(SUM(K7,L7)/I7,0)</f>
        <v>0.52657166762177832</v>
      </c>
      <c r="P7" s="40">
        <f ca="1">IFERROR(SUM(K7,L7,M7)/I7,0)</f>
        <v>0.6694009182560442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18.5</v>
      </c>
      <c r="I8" s="21">
        <v>34.690705999999992</v>
      </c>
      <c r="J8" s="21">
        <f t="shared" ref="J8:J16" si="0">SUM(K8,L8,M8)</f>
        <v>16.623810650468776</v>
      </c>
      <c r="K8" s="21">
        <v>10.184164760468775</v>
      </c>
      <c r="L8" s="21">
        <v>1.39784811</v>
      </c>
      <c r="M8" s="21">
        <v>5.0417977800000005</v>
      </c>
      <c r="N8" s="22">
        <f t="shared" ref="N8:N17" si="1">IFERROR(K8/I8,0)</f>
        <v>0.29357040933294287</v>
      </c>
      <c r="O8" s="22">
        <f t="shared" ref="O8:O17" si="2">IFERROR(SUM(K8,L8)/I8,0)</f>
        <v>0.33386500898738636</v>
      </c>
      <c r="P8" s="23">
        <f t="shared" ref="P8:P17" si="3">IFERROR(SUM(K8,L8,M8)/I8,0)</f>
        <v>0.47920070149246258</v>
      </c>
      <c r="Q8" s="70">
        <v>12</v>
      </c>
      <c r="R8" s="21">
        <v>12</v>
      </c>
      <c r="S8" s="23">
        <f>IFERROR(R8/Q8,0)</f>
        <v>1</v>
      </c>
    </row>
    <row r="9" spans="1:19" ht="25.5" x14ac:dyDescent="0.25">
      <c r="A9" s="17"/>
      <c r="B9" s="19">
        <v>5001693</v>
      </c>
      <c r="C9" s="19" t="s">
        <v>1223</v>
      </c>
      <c r="D9" s="68">
        <v>3000216</v>
      </c>
      <c r="E9" s="19" t="s">
        <v>1215</v>
      </c>
      <c r="F9" s="69">
        <v>231</v>
      </c>
      <c r="G9" s="19" t="s">
        <v>1230</v>
      </c>
      <c r="H9" s="20">
        <v>9.7050070000000002</v>
      </c>
      <c r="I9" s="21">
        <v>6.5195440000000007</v>
      </c>
      <c r="J9" s="21">
        <f t="shared" si="0"/>
        <v>4.7570340603320425</v>
      </c>
      <c r="K9" s="21">
        <v>3.776564660332042</v>
      </c>
      <c r="L9" s="21">
        <v>0.43727782000000004</v>
      </c>
      <c r="M9" s="21">
        <v>0.54319158000000001</v>
      </c>
      <c r="N9" s="22">
        <f t="shared" si="1"/>
        <v>0.57926822187748739</v>
      </c>
      <c r="O9" s="22">
        <f t="shared" si="2"/>
        <v>0.6463400630982844</v>
      </c>
      <c r="P9" s="23">
        <f t="shared" si="3"/>
        <v>0.72965748223066551</v>
      </c>
      <c r="Q9" s="70">
        <v>1297382</v>
      </c>
      <c r="R9" s="21">
        <v>1283667</v>
      </c>
      <c r="S9" s="23">
        <f t="shared" ref="S9:S16" si="4">IFERROR(R9/Q9,0)</f>
        <v>0.98942871105040764</v>
      </c>
    </row>
    <row r="10" spans="1:19" ht="25.5" x14ac:dyDescent="0.25">
      <c r="A10" s="17"/>
      <c r="B10" s="19">
        <v>5001694</v>
      </c>
      <c r="C10" s="19" t="s">
        <v>1224</v>
      </c>
      <c r="D10" s="68">
        <v>3000216</v>
      </c>
      <c r="E10" s="19" t="s">
        <v>1215</v>
      </c>
      <c r="F10" s="69">
        <v>6</v>
      </c>
      <c r="G10" s="19" t="s">
        <v>634</v>
      </c>
      <c r="H10" s="20">
        <v>2.4666619999999995</v>
      </c>
      <c r="I10" s="21">
        <v>4.3853749999999998</v>
      </c>
      <c r="J10" s="21">
        <f t="shared" si="0"/>
        <v>2.9873784712765108</v>
      </c>
      <c r="K10" s="21">
        <v>2.0731805012765108</v>
      </c>
      <c r="L10" s="21">
        <v>0.33944144000000004</v>
      </c>
      <c r="M10" s="21">
        <v>0.57475653000000004</v>
      </c>
      <c r="N10" s="22">
        <f t="shared" si="1"/>
        <v>0.47274873899643949</v>
      </c>
      <c r="O10" s="22">
        <f t="shared" si="2"/>
        <v>0.55015179802787917</v>
      </c>
      <c r="P10" s="23">
        <f t="shared" si="3"/>
        <v>0.68121391472257464</v>
      </c>
      <c r="Q10" s="70">
        <v>1796</v>
      </c>
      <c r="R10" s="21">
        <v>1796</v>
      </c>
      <c r="S10" s="23">
        <f t="shared" si="4"/>
        <v>1</v>
      </c>
    </row>
    <row r="11" spans="1:19" ht="25.5" x14ac:dyDescent="0.25">
      <c r="A11" s="17"/>
      <c r="B11" s="19">
        <v>5001695</v>
      </c>
      <c r="C11" s="19" t="s">
        <v>1225</v>
      </c>
      <c r="D11" s="68">
        <v>3000217</v>
      </c>
      <c r="E11" s="19" t="s">
        <v>1216</v>
      </c>
      <c r="F11" s="69">
        <v>232</v>
      </c>
      <c r="G11" s="19" t="s">
        <v>1231</v>
      </c>
      <c r="H11" s="20">
        <v>71.331020999999993</v>
      </c>
      <c r="I11" s="21">
        <v>109.52111100000003</v>
      </c>
      <c r="J11" s="21">
        <f t="shared" si="0"/>
        <v>80.199632894586102</v>
      </c>
      <c r="K11" s="21">
        <v>55.437017884586112</v>
      </c>
      <c r="L11" s="21">
        <v>7.8228377000000009</v>
      </c>
      <c r="M11" s="21">
        <v>16.939777309999997</v>
      </c>
      <c r="N11" s="22">
        <f t="shared" si="1"/>
        <v>0.50617654786743438</v>
      </c>
      <c r="O11" s="22">
        <f t="shared" si="2"/>
        <v>0.57760421718682253</v>
      </c>
      <c r="P11" s="23">
        <f t="shared" si="3"/>
        <v>0.73227556004783478</v>
      </c>
      <c r="Q11" s="70">
        <v>2548161</v>
      </c>
      <c r="R11" s="21">
        <v>2547604</v>
      </c>
      <c r="S11" s="23">
        <f t="shared" si="4"/>
        <v>0.99978141098619755</v>
      </c>
    </row>
    <row r="12" spans="1:19" ht="25.5" x14ac:dyDescent="0.25">
      <c r="A12" s="17"/>
      <c r="B12" s="19">
        <v>5001699</v>
      </c>
      <c r="C12" s="19" t="s">
        <v>1226</v>
      </c>
      <c r="D12" s="68">
        <v>3000221</v>
      </c>
      <c r="E12" s="19" t="s">
        <v>1217</v>
      </c>
      <c r="F12" s="69">
        <v>18</v>
      </c>
      <c r="G12" s="19" t="s">
        <v>711</v>
      </c>
      <c r="H12" s="20">
        <v>4.6409849999999988</v>
      </c>
      <c r="I12" s="21">
        <v>6.1261190000000001</v>
      </c>
      <c r="J12" s="21">
        <f t="shared" si="0"/>
        <v>4.4248503184489216</v>
      </c>
      <c r="K12" s="21">
        <v>2.7987521784489218</v>
      </c>
      <c r="L12" s="21">
        <v>0.29142338000000001</v>
      </c>
      <c r="M12" s="21">
        <v>1.3346747600000002</v>
      </c>
      <c r="N12" s="22">
        <f t="shared" si="1"/>
        <v>0.4568556664421507</v>
      </c>
      <c r="O12" s="22">
        <f t="shared" si="2"/>
        <v>0.50442630292505286</v>
      </c>
      <c r="P12" s="23">
        <f t="shared" si="3"/>
        <v>0.72229258335479962</v>
      </c>
      <c r="Q12" s="70">
        <v>8509</v>
      </c>
      <c r="R12" s="21">
        <v>8509</v>
      </c>
      <c r="S12" s="23">
        <f t="shared" si="4"/>
        <v>1</v>
      </c>
    </row>
    <row r="13" spans="1:19" ht="38.25" x14ac:dyDescent="0.25">
      <c r="A13" s="17"/>
      <c r="B13" s="19">
        <v>5003312</v>
      </c>
      <c r="C13" s="19" t="s">
        <v>1227</v>
      </c>
      <c r="D13" s="68">
        <v>3000465</v>
      </c>
      <c r="E13" s="19" t="s">
        <v>1219</v>
      </c>
      <c r="F13" s="69">
        <v>232</v>
      </c>
      <c r="G13" s="19" t="s">
        <v>1231</v>
      </c>
      <c r="H13" s="20">
        <v>10.583334000000001</v>
      </c>
      <c r="I13" s="21">
        <v>15.885791999999995</v>
      </c>
      <c r="J13" s="21">
        <f t="shared" si="0"/>
        <v>9.1529268453770261</v>
      </c>
      <c r="K13" s="21">
        <v>6.8232052153770262</v>
      </c>
      <c r="L13" s="21">
        <v>1.0439627800000004</v>
      </c>
      <c r="M13" s="21">
        <v>1.2857588500000001</v>
      </c>
      <c r="N13" s="22">
        <f t="shared" si="1"/>
        <v>0.42951621268722567</v>
      </c>
      <c r="O13" s="22">
        <f t="shared" si="2"/>
        <v>0.49523297266998262</v>
      </c>
      <c r="P13" s="23">
        <f t="shared" si="3"/>
        <v>0.57617063382027345</v>
      </c>
      <c r="Q13" s="70">
        <v>161933</v>
      </c>
      <c r="R13" s="21">
        <v>161932</v>
      </c>
      <c r="S13" s="23">
        <f t="shared" si="4"/>
        <v>0.99999382460647301</v>
      </c>
    </row>
    <row r="14" spans="1:19" ht="38.25" x14ac:dyDescent="0.25">
      <c r="A14" s="17"/>
      <c r="B14" s="19">
        <v>5003354</v>
      </c>
      <c r="C14" s="19" t="s">
        <v>1228</v>
      </c>
      <c r="D14" s="68">
        <v>3000467</v>
      </c>
      <c r="E14" s="19" t="s">
        <v>1221</v>
      </c>
      <c r="F14" s="69">
        <v>232</v>
      </c>
      <c r="G14" s="19" t="s">
        <v>1231</v>
      </c>
      <c r="H14" s="20">
        <v>2.888347</v>
      </c>
      <c r="I14" s="21">
        <v>1.7895739999999998</v>
      </c>
      <c r="J14" s="21">
        <f t="shared" si="0"/>
        <v>0.91939504737412303</v>
      </c>
      <c r="K14" s="21">
        <v>0.52873184737412293</v>
      </c>
      <c r="L14" s="21">
        <v>0.17462345000000001</v>
      </c>
      <c r="M14" s="21">
        <v>0.21603975000000003</v>
      </c>
      <c r="N14" s="22">
        <f t="shared" si="1"/>
        <v>0.29545123441339838</v>
      </c>
      <c r="O14" s="22">
        <f t="shared" si="2"/>
        <v>0.39302945694010027</v>
      </c>
      <c r="P14" s="23">
        <f t="shared" si="3"/>
        <v>0.51375078503270788</v>
      </c>
      <c r="Q14" s="70">
        <v>70811</v>
      </c>
      <c r="R14" s="21">
        <v>70811</v>
      </c>
      <c r="S14" s="23">
        <f t="shared" si="4"/>
        <v>1</v>
      </c>
    </row>
    <row r="15" spans="1:19" ht="25.5" x14ac:dyDescent="0.25">
      <c r="A15" s="17"/>
      <c r="B15" s="19">
        <v>5003387</v>
      </c>
      <c r="C15" s="19" t="s">
        <v>1229</v>
      </c>
      <c r="D15" s="68">
        <v>3000216</v>
      </c>
      <c r="E15" s="19" t="s">
        <v>1215</v>
      </c>
      <c r="F15" s="69">
        <v>231</v>
      </c>
      <c r="G15" s="19" t="s">
        <v>1230</v>
      </c>
      <c r="H15" s="20">
        <v>8.0539480000000001</v>
      </c>
      <c r="I15" s="21">
        <v>9.1284259999999975</v>
      </c>
      <c r="J15" s="21">
        <f t="shared" si="0"/>
        <v>6.9449771504010194</v>
      </c>
      <c r="K15" s="21">
        <v>5.0464878304010199</v>
      </c>
      <c r="L15" s="21">
        <v>0.7408697099999999</v>
      </c>
      <c r="M15" s="21">
        <v>1.1576196099999998</v>
      </c>
      <c r="N15" s="22">
        <f t="shared" si="1"/>
        <v>0.55283220025018787</v>
      </c>
      <c r="O15" s="22">
        <f t="shared" si="2"/>
        <v>0.63399292938355656</v>
      </c>
      <c r="P15" s="23">
        <f t="shared" si="3"/>
        <v>0.7608077395162125</v>
      </c>
      <c r="Q15" s="70">
        <v>854480</v>
      </c>
      <c r="R15" s="21">
        <v>843242</v>
      </c>
      <c r="S15" s="23">
        <f t="shared" si="4"/>
        <v>0.98684814155977907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6.1668139999999987</v>
      </c>
      <c r="I16" s="21">
        <v>6.0624020000000005</v>
      </c>
      <c r="J16" s="21">
        <f t="shared" si="0"/>
        <v>3.9267702041429509</v>
      </c>
      <c r="K16" s="21">
        <v>2.665420884142951</v>
      </c>
      <c r="L16" s="21">
        <v>0.63051548000000013</v>
      </c>
      <c r="M16" s="21">
        <v>0.63083383999999987</v>
      </c>
      <c r="N16" s="22">
        <f t="shared" si="1"/>
        <v>0.43966416020299393</v>
      </c>
      <c r="O16" s="22">
        <f t="shared" si="2"/>
        <v>0.54366839482814744</v>
      </c>
      <c r="P16" s="23">
        <f t="shared" si="3"/>
        <v>0.64772514329187514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81.326992000000004</v>
      </c>
      <c r="E6" s="14">
        <v>81.59068000000002</v>
      </c>
      <c r="F6" s="14">
        <v>50.45333398896139</v>
      </c>
      <c r="G6" s="14">
        <v>38.995980198961391</v>
      </c>
      <c r="H6" s="14">
        <v>5.8852861900000022</v>
      </c>
      <c r="I6" s="14">
        <v>5.5720675999999969</v>
      </c>
      <c r="J6" s="15">
        <v>0.47794650319082255</v>
      </c>
      <c r="K6" s="15">
        <v>0.5500783470484788</v>
      </c>
      <c r="L6" s="16">
        <v>0.61837128933061203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81.07699199999999</v>
      </c>
      <c r="E7" s="38">
        <f ca="1">SUM(E8:OFFSET(E6,MATCH("GOBIERNOS REGIONALES",$A$8:$A$50,0),0))</f>
        <v>81.30831400000001</v>
      </c>
      <c r="F7" s="38">
        <f ca="1">SUM(F8:OFFSET(F6,MATCH("GOBIERNOS REGIONALES",$A$8:$A$50,0),0))</f>
        <v>50.449533988961392</v>
      </c>
      <c r="G7" s="38">
        <f ca="1">SUM(G8:OFFSET(G6,MATCH("GOBIERNOS REGIONALES",$A$8:$A$50,0),0))</f>
        <v>38.995980198961391</v>
      </c>
      <c r="H7" s="38">
        <f ca="1">SUM(H8:OFFSET(H6,MATCH("GOBIERNOS REGIONALES",$A$8:$A$50,0),0))</f>
        <v>5.8852861900000022</v>
      </c>
      <c r="I7" s="38">
        <f ca="1">SUM(I8:OFFSET(I6,MATCH("GOBIERNOS REGIONALES",$A$8:$A$50,0),0))</f>
        <v>5.5682675999999987</v>
      </c>
      <c r="J7" s="39">
        <f ca="1">IFERROR(G7/E7,0)</f>
        <v>0.47960630691421524</v>
      </c>
      <c r="K7" s="39">
        <f ca="1">IFERROR(SUM(G7,H7)/E7,0)</f>
        <v>0.55198864889710275</v>
      </c>
      <c r="L7" s="40">
        <f ca="1">IFERROR(SUM(G7,H7,I7)/E7,0)</f>
        <v>0.62047202195044149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81.07699199999999</v>
      </c>
      <c r="E8" s="21">
        <v>81.30831400000001</v>
      </c>
      <c r="F8" s="21">
        <f t="shared" ref="F8:F11" si="0">SUM(G8,H8,I8)</f>
        <v>50.449533988961392</v>
      </c>
      <c r="G8" s="21">
        <v>38.995980198961391</v>
      </c>
      <c r="H8" s="21">
        <v>5.8852861900000022</v>
      </c>
      <c r="I8" s="21">
        <v>5.5682675999999987</v>
      </c>
      <c r="J8" s="22">
        <f t="shared" ref="J8:J11" si="1">IFERROR(G8/E8,0)</f>
        <v>0.47960630691421524</v>
      </c>
      <c r="K8" s="22">
        <f t="shared" ref="K8:K11" si="2">IFERROR(SUM(G8,H8)/E8,0)</f>
        <v>0.55198864889710275</v>
      </c>
      <c r="L8" s="23">
        <f t="shared" ref="L8:L11" si="3">IFERROR(SUM(G8,H8,I8)/E8,0)</f>
        <v>0.62047202195044149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0.28236600000000001</v>
      </c>
      <c r="F9" s="38">
        <f ca="1">SUM(F10:OFFSET(F8,(MATCH("GOBIERNOS LOCALES",$A$8:$A$50,0)-MATCH("GOBIERNOS REGIONALES",$A$8:$A$50,0)),0))</f>
        <v>3.8E-3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3.8E-3</v>
      </c>
      <c r="J9" s="39">
        <f t="shared" ca="1" si="1"/>
        <v>0</v>
      </c>
      <c r="K9" s="39">
        <f t="shared" ca="1" si="2"/>
        <v>0</v>
      </c>
      <c r="L9" s="40">
        <f t="shared" ca="1" si="3"/>
        <v>1.3457710914203551E-2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0.28236600000000001</v>
      </c>
      <c r="F10" s="21">
        <f t="shared" si="0"/>
        <v>3.8E-3</v>
      </c>
      <c r="G10" s="21">
        <v>0</v>
      </c>
      <c r="H10" s="21">
        <v>0</v>
      </c>
      <c r="I10" s="21">
        <v>3.8E-3</v>
      </c>
      <c r="J10" s="22">
        <f t="shared" si="1"/>
        <v>0</v>
      </c>
      <c r="K10" s="22">
        <f t="shared" si="2"/>
        <v>0</v>
      </c>
      <c r="L10" s="23">
        <f t="shared" si="3"/>
        <v>1.3457710914203551E-2</v>
      </c>
      <c r="M10" s="4"/>
    </row>
    <row r="11" spans="1:13" ht="15.75" thickBot="1" x14ac:dyDescent="0.3">
      <c r="A11" s="41" t="s">
        <v>232</v>
      </c>
      <c r="B11" s="58"/>
      <c r="C11" s="43"/>
      <c r="D11" s="44">
        <v>0.25</v>
      </c>
      <c r="E11" s="45">
        <v>0</v>
      </c>
      <c r="F11" s="45">
        <f t="shared" si="0"/>
        <v>0</v>
      </c>
      <c r="G11" s="45">
        <v>0</v>
      </c>
      <c r="H11" s="45">
        <v>0</v>
      </c>
      <c r="I11" s="45">
        <v>0</v>
      </c>
      <c r="J11" s="46">
        <f t="shared" si="1"/>
        <v>0</v>
      </c>
      <c r="K11" s="46">
        <f t="shared" si="2"/>
        <v>0</v>
      </c>
      <c r="L11" s="47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1235</v>
      </c>
      <c r="N2" s="72" t="s">
        <v>1253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81.326992000000004</v>
      </c>
      <c r="E6" s="14">
        <f ca="1">SUM(E7:OFFSET(E7,50,0))</f>
        <v>81.59068000000002</v>
      </c>
      <c r="F6" s="14">
        <f ca="1">SUM(F7:OFFSET(F7,50,0))</f>
        <v>50.45333398896139</v>
      </c>
      <c r="G6" s="14">
        <f ca="1">SUM(G7:OFFSET(G7,50,0))</f>
        <v>38.995980198961391</v>
      </c>
      <c r="H6" s="14">
        <f ca="1">SUM(H7:OFFSET(H7,50,0))</f>
        <v>5.8852861900000022</v>
      </c>
      <c r="I6" s="14">
        <f ca="1">SUM(I7:OFFSET(I7,50,0))</f>
        <v>5.5720675999999969</v>
      </c>
      <c r="J6" s="15">
        <f ca="1">IFERROR(G6/E6,0)</f>
        <v>0.47794650319082255</v>
      </c>
      <c r="K6" s="15">
        <f ca="1">IFERROR(SUM(G6,H6)/E6,0)</f>
        <v>0.5500783470484788</v>
      </c>
      <c r="L6" s="16">
        <f ca="1">IFERROR(SUM(G6,H6,I6)/E6,0)</f>
        <v>0.61837128933061203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0.28236600000000001</v>
      </c>
      <c r="F7" s="21">
        <f t="shared" ref="F7:F9" si="0">SUM(G7,H7,I7)</f>
        <v>3.8E-3</v>
      </c>
      <c r="G7" s="21">
        <v>0</v>
      </c>
      <c r="H7" s="21">
        <v>0</v>
      </c>
      <c r="I7" s="21">
        <v>3.8E-3</v>
      </c>
      <c r="J7" s="22">
        <f t="shared" ref="J7:J9" si="1">IFERROR(G7/E7,0)</f>
        <v>0</v>
      </c>
      <c r="K7" s="22">
        <f t="shared" ref="K7:K9" si="2">IFERROR(SUM(G7,H7)/E7,0)</f>
        <v>0</v>
      </c>
      <c r="L7" s="23">
        <f t="shared" ref="L7:L9" si="3">IFERROR(SUM(G7,H7,I7)/E7,0)</f>
        <v>1.3457710914203551E-2</v>
      </c>
      <c r="M7" s="4"/>
      <c r="N7" t="s">
        <v>263</v>
      </c>
      <c r="O7" s="5">
        <v>50.449533988961392</v>
      </c>
      <c r="P7" s="71">
        <v>0.62047202195044138</v>
      </c>
    </row>
    <row r="8" spans="1:16" x14ac:dyDescent="0.25">
      <c r="A8" s="17"/>
      <c r="B8" s="55">
        <v>5</v>
      </c>
      <c r="C8" s="19" t="s">
        <v>253</v>
      </c>
      <c r="D8" s="20">
        <v>0.25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3.8E-3</v>
      </c>
      <c r="P8" s="71">
        <v>1.3457710914203551E-2</v>
      </c>
    </row>
    <row r="9" spans="1:16" ht="15.75" thickBot="1" x14ac:dyDescent="0.3">
      <c r="A9" s="24"/>
      <c r="B9" s="56">
        <v>15</v>
      </c>
      <c r="C9" s="26" t="s">
        <v>263</v>
      </c>
      <c r="D9" s="27">
        <v>81.076992000000004</v>
      </c>
      <c r="E9" s="28">
        <v>81.308314000000024</v>
      </c>
      <c r="F9" s="28">
        <f t="shared" si="0"/>
        <v>50.449533988961392</v>
      </c>
      <c r="G9" s="28">
        <v>38.995980198961391</v>
      </c>
      <c r="H9" s="28">
        <v>5.8852861900000022</v>
      </c>
      <c r="I9" s="28">
        <v>5.5682675999999969</v>
      </c>
      <c r="J9" s="29">
        <f t="shared" si="1"/>
        <v>0.47960630691421519</v>
      </c>
      <c r="K9" s="29">
        <f t="shared" si="2"/>
        <v>0.55198864889710264</v>
      </c>
      <c r="L9" s="30">
        <f t="shared" si="3"/>
        <v>0.62047202195044138</v>
      </c>
      <c r="M9" s="4"/>
      <c r="N9" t="s">
        <v>253</v>
      </c>
      <c r="O9" s="5">
        <v>0</v>
      </c>
      <c r="P9" s="71">
        <v>0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81.326992000000004</v>
      </c>
      <c r="E6" s="14">
        <v>81.59068000000002</v>
      </c>
      <c r="F6" s="14">
        <v>50.45333398896139</v>
      </c>
      <c r="G6" s="14">
        <v>38.995980198961391</v>
      </c>
      <c r="H6" s="14">
        <v>5.8852861900000022</v>
      </c>
      <c r="I6" s="14">
        <v>5.5720675999999969</v>
      </c>
      <c r="J6" s="15">
        <v>0.47794650319082255</v>
      </c>
      <c r="K6" s="15">
        <v>0.5500783470484788</v>
      </c>
      <c r="L6" s="16">
        <v>0.61837128933061203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81.076992000000004</v>
      </c>
      <c r="E7" s="38">
        <f ca="1">SUM(E8:OFFSET(E6,MATCH("PROYECTOS",$A$8:$A$50,0),0))</f>
        <v>81.308313999999996</v>
      </c>
      <c r="F7" s="38">
        <f ca="1">SUM(F8:OFFSET(F6,MATCH("PROYECTOS",$A$8:$A$50,0),0))</f>
        <v>50.449533988961399</v>
      </c>
      <c r="G7" s="38">
        <f ca="1">SUM(G8:OFFSET(G6,MATCH("PROYECTOS",$A$8:$A$50,0),0))</f>
        <v>38.995980198961391</v>
      </c>
      <c r="H7" s="38">
        <f ca="1">SUM(H8:OFFSET(H6,MATCH("PROYECTOS",$A$8:$A$50,0),0))</f>
        <v>5.8852861900000022</v>
      </c>
      <c r="I7" s="38">
        <f ca="1">SUM(I8:OFFSET(I6,MATCH("PROYECTOS",$A$8:$A$50,0),0))</f>
        <v>5.5682675999999978</v>
      </c>
      <c r="J7" s="39">
        <f ca="1">IFERROR(G7/E7,0)</f>
        <v>0.47960630691421535</v>
      </c>
      <c r="K7" s="39">
        <f ca="1">IFERROR(SUM(G7,H7)/E7,0)</f>
        <v>0.55198864889710286</v>
      </c>
      <c r="L7" s="40">
        <f ca="1">IFERROR(SUM(G7,H7,I7)/E7,0)</f>
        <v>0.6204720219504416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21.243768000000003</v>
      </c>
      <c r="E8" s="21">
        <v>18.464523999999997</v>
      </c>
      <c r="F8" s="21">
        <f t="shared" ref="F8:F10" si="0">SUM(G8,H8,I8)</f>
        <v>12.379335795420459</v>
      </c>
      <c r="G8" s="21">
        <v>9.5593760054204591</v>
      </c>
      <c r="H8" s="21">
        <v>1.4288446800000003</v>
      </c>
      <c r="I8" s="21">
        <v>1.3911151099999997</v>
      </c>
      <c r="J8" s="22">
        <f t="shared" ref="J8:J11" si="1">IFERROR(G8/E8,0)</f>
        <v>0.51771581035181091</v>
      </c>
      <c r="K8" s="22">
        <f t="shared" ref="K8:K11" si="2">IFERROR(SUM(G8,H8)/E8,0)</f>
        <v>0.59509904969228888</v>
      </c>
      <c r="L8" s="23">
        <f t="shared" ref="L8:L11" si="3">IFERROR(SUM(G8,H8,I8)/E8,0)</f>
        <v>0.67043893443559455</v>
      </c>
      <c r="M8" s="4"/>
    </row>
    <row r="9" spans="1:13" ht="38.25" x14ac:dyDescent="0.25">
      <c r="A9" s="17"/>
      <c r="B9" s="19">
        <v>3000223</v>
      </c>
      <c r="C9" s="19" t="s">
        <v>1238</v>
      </c>
      <c r="D9" s="20">
        <v>58.580552999999995</v>
      </c>
      <c r="E9" s="21">
        <v>58.629023000000011</v>
      </c>
      <c r="F9" s="21">
        <f t="shared" si="0"/>
        <v>36.232962213129539</v>
      </c>
      <c r="G9" s="21">
        <v>27.931191493129536</v>
      </c>
      <c r="H9" s="21">
        <v>4.1924100400000022</v>
      </c>
      <c r="I9" s="21">
        <v>4.1093606799999982</v>
      </c>
      <c r="J9" s="22">
        <f t="shared" si="1"/>
        <v>0.47640554223681214</v>
      </c>
      <c r="K9" s="22">
        <f t="shared" si="2"/>
        <v>0.54791295998791467</v>
      </c>
      <c r="L9" s="23">
        <f t="shared" si="3"/>
        <v>0.61800385473129127</v>
      </c>
      <c r="M9" s="4"/>
    </row>
    <row r="10" spans="1:13" ht="25.5" x14ac:dyDescent="0.25">
      <c r="A10" s="17"/>
      <c r="B10" s="19">
        <v>3000483</v>
      </c>
      <c r="C10" s="19" t="s">
        <v>1239</v>
      </c>
      <c r="D10" s="20">
        <v>1.2526709999999999</v>
      </c>
      <c r="E10" s="21">
        <v>4.2147670000000002</v>
      </c>
      <c r="F10" s="21">
        <f t="shared" si="0"/>
        <v>1.8372359804113978</v>
      </c>
      <c r="G10" s="21">
        <v>1.505412700411398</v>
      </c>
      <c r="H10" s="21">
        <v>0.26403146999999999</v>
      </c>
      <c r="I10" s="21">
        <v>6.7791809999999994E-2</v>
      </c>
      <c r="J10" s="22">
        <f t="shared" si="1"/>
        <v>0.35717578229387242</v>
      </c>
      <c r="K10" s="22">
        <f t="shared" si="2"/>
        <v>0.41982016334743955</v>
      </c>
      <c r="L10" s="23">
        <f t="shared" si="3"/>
        <v>0.43590451866292912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0.25</v>
      </c>
      <c r="E11" s="45">
        <f t="shared" ref="E11:I11" ca="1" si="4">OFFSET(E11,-MATCH("PROYECTOS",$A$8:$A$50,0)-1,0)-(OFFSET(E11,-MATCH("PROYECTOS",$A$8:$A$50,0),0))</f>
        <v>0.28236600000002454</v>
      </c>
      <c r="F11" s="45">
        <f t="shared" ca="1" si="4"/>
        <v>3.7999999999911438E-3</v>
      </c>
      <c r="G11" s="45">
        <f t="shared" ca="1" si="4"/>
        <v>0</v>
      </c>
      <c r="H11" s="45">
        <f t="shared" ca="1" si="4"/>
        <v>0</v>
      </c>
      <c r="I11" s="45">
        <f t="shared" ca="1" si="4"/>
        <v>3.7999999999991374E-3</v>
      </c>
      <c r="J11" s="46">
        <f t="shared" ca="1" si="1"/>
        <v>0</v>
      </c>
      <c r="K11" s="46">
        <f t="shared" ca="1" si="2"/>
        <v>0</v>
      </c>
      <c r="L11" s="47">
        <f t="shared" ca="1" si="3"/>
        <v>1.3457710914199327E-2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1254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3000483</v>
      </c>
      <c r="C17" s="74" t="s">
        <v>1239</v>
      </c>
      <c r="D17" s="75">
        <v>0.43590451866292912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81.326992000000004</v>
      </c>
      <c r="I6" s="14">
        <v>81.59068000000002</v>
      </c>
      <c r="J6" s="14">
        <v>50.45333398896139</v>
      </c>
      <c r="K6" s="14">
        <v>38.995980198961391</v>
      </c>
      <c r="L6" s="14">
        <v>5.8852861900000022</v>
      </c>
      <c r="M6" s="14">
        <v>5.5720675999999969</v>
      </c>
      <c r="N6" s="15">
        <v>0.47794650319082255</v>
      </c>
      <c r="O6" s="15">
        <v>0.5500783470484788</v>
      </c>
      <c r="P6" s="16">
        <v>0.61837128933061203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81.076992000000004</v>
      </c>
      <c r="I7" s="37">
        <f ca="1">SUM(I8:OFFSET(I6,MATCH("PROYECTOS",$A$8:$A$23,0),0))</f>
        <v>81.30831400000001</v>
      </c>
      <c r="J7" s="37">
        <f ca="1">SUM(J8:OFFSET(J6,MATCH("PROYECTOS",$A$8:$A$23,0),0))</f>
        <v>50.449533988961392</v>
      </c>
      <c r="K7" s="37">
        <f ca="1">SUM(K8:OFFSET(K6,MATCH("PROYECTOS",$A$8:$A$23,0),0))</f>
        <v>38.995980198961391</v>
      </c>
      <c r="L7" s="37">
        <f ca="1">SUM(L8:OFFSET(L6,MATCH("PROYECTOS",$A$8:$A$23,0),0))</f>
        <v>5.8852861900000022</v>
      </c>
      <c r="M7" s="37">
        <f ca="1">SUM(M8:OFFSET(M6,MATCH("PROYECTOS",$A$8:$A$23,0),0))</f>
        <v>5.5682675999999987</v>
      </c>
      <c r="N7" s="39">
        <f ca="1">IFERROR(K7/I7,0)</f>
        <v>0.47960630691421524</v>
      </c>
      <c r="O7" s="39">
        <f ca="1">IFERROR(SUM(K7,L7)/I7,0)</f>
        <v>0.55198864889710275</v>
      </c>
      <c r="P7" s="40">
        <f ca="1">IFERROR(SUM(K7,L7,M7)/I7,0)</f>
        <v>0.62047202195044149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20.373906000000002</v>
      </c>
      <c r="I8" s="21">
        <v>16.959987999999999</v>
      </c>
      <c r="J8" s="21">
        <f t="shared" ref="J8:J22" si="0">SUM(K8,L8,M8)</f>
        <v>11.562949062746435</v>
      </c>
      <c r="K8" s="21">
        <v>8.9411351427464361</v>
      </c>
      <c r="L8" s="21">
        <v>1.3073838600000003</v>
      </c>
      <c r="M8" s="21">
        <v>1.3144300600000001</v>
      </c>
      <c r="N8" s="22">
        <f t="shared" ref="N8:N23" si="1">IFERROR(K8/I8,0)</f>
        <v>0.52718994510765205</v>
      </c>
      <c r="O8" s="22">
        <f t="shared" ref="O8:O23" si="2">IFERROR(SUM(K8,L8)/I8,0)</f>
        <v>0.60427631214989286</v>
      </c>
      <c r="P8" s="23">
        <f t="shared" ref="P8:P23" si="3">IFERROR(SUM(K8,L8,M8)/I8,0)</f>
        <v>0.68177813939175169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5001708</v>
      </c>
      <c r="C9" s="19" t="s">
        <v>1240</v>
      </c>
      <c r="D9" s="68">
        <v>3000223</v>
      </c>
      <c r="E9" s="19" t="s">
        <v>1238</v>
      </c>
      <c r="F9" s="69">
        <v>43</v>
      </c>
      <c r="G9" s="19" t="s">
        <v>710</v>
      </c>
      <c r="H9" s="20">
        <v>8.0670000000000006E-2</v>
      </c>
      <c r="I9" s="21">
        <v>0.10658799999999999</v>
      </c>
      <c r="J9" s="21">
        <f t="shared" si="0"/>
        <v>1.1203910128284096E-2</v>
      </c>
      <c r="K9" s="21">
        <v>6.9502501282840967E-3</v>
      </c>
      <c r="L9" s="21">
        <v>3.74852E-3</v>
      </c>
      <c r="M9" s="21">
        <v>5.0513999999999995E-4</v>
      </c>
      <c r="N9" s="22">
        <f t="shared" si="1"/>
        <v>6.5206684882764446E-2</v>
      </c>
      <c r="O9" s="22">
        <f t="shared" si="2"/>
        <v>0.10037499651259145</v>
      </c>
      <c r="P9" s="23">
        <f t="shared" si="3"/>
        <v>0.10511417915979376</v>
      </c>
      <c r="Q9" s="70">
        <v>7</v>
      </c>
      <c r="R9" s="21">
        <v>6</v>
      </c>
      <c r="S9" s="23">
        <f t="shared" ref="S9:S22" si="4">IFERROR(R9/Q9,0)</f>
        <v>0.8571428571428571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0.73267899999999997</v>
      </c>
      <c r="I10" s="21">
        <v>0.62321399999999993</v>
      </c>
      <c r="J10" s="21">
        <f t="shared" si="0"/>
        <v>0.2799808395730185</v>
      </c>
      <c r="K10" s="21">
        <v>0.19062439957301852</v>
      </c>
      <c r="L10" s="21">
        <v>3.2554389999999996E-2</v>
      </c>
      <c r="M10" s="21">
        <v>5.6802049999999993E-2</v>
      </c>
      <c r="N10" s="22">
        <f t="shared" si="1"/>
        <v>0.30587310229394482</v>
      </c>
      <c r="O10" s="22">
        <f t="shared" si="2"/>
        <v>0.35810939672892222</v>
      </c>
      <c r="P10" s="23">
        <f t="shared" si="3"/>
        <v>0.44925312905842701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5003443</v>
      </c>
      <c r="C11" s="19" t="s">
        <v>1241</v>
      </c>
      <c r="D11" s="68">
        <v>3000483</v>
      </c>
      <c r="E11" s="19" t="s">
        <v>1239</v>
      </c>
      <c r="F11" s="69">
        <v>86</v>
      </c>
      <c r="G11" s="19" t="s">
        <v>500</v>
      </c>
      <c r="H11" s="20">
        <v>0.13464999999999999</v>
      </c>
      <c r="I11" s="21">
        <v>0.12068499999999999</v>
      </c>
      <c r="J11" s="21">
        <f t="shared" si="0"/>
        <v>3.3613960099382292E-2</v>
      </c>
      <c r="K11" s="21">
        <v>3.2083670099382289E-2</v>
      </c>
      <c r="L11" s="21">
        <v>1.3340400000000001E-3</v>
      </c>
      <c r="M11" s="21">
        <v>1.9625E-4</v>
      </c>
      <c r="N11" s="22">
        <f t="shared" si="1"/>
        <v>0.26584637775516667</v>
      </c>
      <c r="O11" s="22">
        <f t="shared" si="2"/>
        <v>0.27690027840562037</v>
      </c>
      <c r="P11" s="23">
        <f t="shared" si="3"/>
        <v>0.27852641255650906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5003446</v>
      </c>
      <c r="C12" s="19" t="s">
        <v>1242</v>
      </c>
      <c r="D12" s="68">
        <v>3000483</v>
      </c>
      <c r="E12" s="19" t="s">
        <v>1239</v>
      </c>
      <c r="F12" s="69">
        <v>86</v>
      </c>
      <c r="G12" s="19" t="s">
        <v>500</v>
      </c>
      <c r="H12" s="20">
        <v>0.11105999999999999</v>
      </c>
      <c r="I12" s="21">
        <v>0.19180000000000003</v>
      </c>
      <c r="J12" s="21">
        <f t="shared" si="0"/>
        <v>6.7934419356858386E-2</v>
      </c>
      <c r="K12" s="21">
        <v>4.7746459356858395E-2</v>
      </c>
      <c r="L12" s="21">
        <v>1.9982879999999998E-2</v>
      </c>
      <c r="M12" s="21">
        <v>2.0508000000000001E-4</v>
      </c>
      <c r="N12" s="22">
        <f t="shared" si="1"/>
        <v>0.24893878705348482</v>
      </c>
      <c r="O12" s="22">
        <f t="shared" si="2"/>
        <v>0.35312481416505931</v>
      </c>
      <c r="P12" s="23">
        <f t="shared" si="3"/>
        <v>0.35419405295546597</v>
      </c>
      <c r="Q12" s="70">
        <v>79</v>
      </c>
      <c r="R12" s="21">
        <v>86</v>
      </c>
      <c r="S12" s="23">
        <f t="shared" si="4"/>
        <v>1.0886075949367089</v>
      </c>
    </row>
    <row r="13" spans="1:19" ht="38.25" x14ac:dyDescent="0.25">
      <c r="A13" s="17"/>
      <c r="B13" s="19">
        <v>5003448</v>
      </c>
      <c r="C13" s="19" t="s">
        <v>1243</v>
      </c>
      <c r="D13" s="68">
        <v>3000223</v>
      </c>
      <c r="E13" s="19" t="s">
        <v>1238</v>
      </c>
      <c r="F13" s="69">
        <v>86</v>
      </c>
      <c r="G13" s="19" t="s">
        <v>500</v>
      </c>
      <c r="H13" s="20">
        <v>0.24678</v>
      </c>
      <c r="I13" s="21">
        <v>0.14746000000000001</v>
      </c>
      <c r="J13" s="21">
        <f t="shared" si="0"/>
        <v>4.9734372028828112E-2</v>
      </c>
      <c r="K13" s="21">
        <v>3.1776352028828114E-2</v>
      </c>
      <c r="L13" s="21">
        <v>5.4358899999999996E-3</v>
      </c>
      <c r="M13" s="21">
        <v>1.2522130000000001E-2</v>
      </c>
      <c r="N13" s="22">
        <f t="shared" si="1"/>
        <v>0.21549133343841118</v>
      </c>
      <c r="O13" s="22">
        <f t="shared" si="2"/>
        <v>0.25235482184204605</v>
      </c>
      <c r="P13" s="23">
        <f t="shared" si="3"/>
        <v>0.33727364728623432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5003451</v>
      </c>
      <c r="C14" s="19" t="s">
        <v>1244</v>
      </c>
      <c r="D14" s="68">
        <v>3000223</v>
      </c>
      <c r="E14" s="19" t="s">
        <v>1238</v>
      </c>
      <c r="F14" s="69">
        <v>86</v>
      </c>
      <c r="G14" s="19" t="s">
        <v>500</v>
      </c>
      <c r="H14" s="20">
        <v>54.931302999999993</v>
      </c>
      <c r="I14" s="21">
        <v>54.375253000000008</v>
      </c>
      <c r="J14" s="21">
        <f t="shared" si="0"/>
        <v>33.832895286111196</v>
      </c>
      <c r="K14" s="21">
        <v>26.192898776111196</v>
      </c>
      <c r="L14" s="21">
        <v>3.839021290000002</v>
      </c>
      <c r="M14" s="21">
        <v>3.800975219999998</v>
      </c>
      <c r="N14" s="22">
        <f t="shared" si="1"/>
        <v>0.48170624192058825</v>
      </c>
      <c r="O14" s="22">
        <f t="shared" si="2"/>
        <v>0.55230860380752977</v>
      </c>
      <c r="P14" s="23">
        <f t="shared" si="3"/>
        <v>0.62221127111098118</v>
      </c>
      <c r="Q14" s="70">
        <v>27595</v>
      </c>
      <c r="R14" s="21">
        <v>28790</v>
      </c>
      <c r="S14" s="23">
        <f t="shared" si="4"/>
        <v>1.0433049465482878</v>
      </c>
    </row>
    <row r="15" spans="1:19" ht="38.25" x14ac:dyDescent="0.25">
      <c r="A15" s="17"/>
      <c r="B15" s="19">
        <v>5003452</v>
      </c>
      <c r="C15" s="19" t="s">
        <v>1245</v>
      </c>
      <c r="D15" s="68">
        <v>3000223</v>
      </c>
      <c r="E15" s="19" t="s">
        <v>1238</v>
      </c>
      <c r="F15" s="69">
        <v>43</v>
      </c>
      <c r="G15" s="19" t="s">
        <v>710</v>
      </c>
      <c r="H15" s="20">
        <v>2.3999999999999995</v>
      </c>
      <c r="I15" s="21">
        <v>3.2916670000000003</v>
      </c>
      <c r="J15" s="21">
        <f t="shared" si="0"/>
        <v>1.8310051161676277</v>
      </c>
      <c r="K15" s="21">
        <v>1.3077540961676277</v>
      </c>
      <c r="L15" s="21">
        <v>0.28580969000000006</v>
      </c>
      <c r="M15" s="21">
        <v>0.23744132999999998</v>
      </c>
      <c r="N15" s="22">
        <f t="shared" si="1"/>
        <v>0.39729234341372549</v>
      </c>
      <c r="O15" s="22">
        <f t="shared" si="2"/>
        <v>0.48412059487415571</v>
      </c>
      <c r="P15" s="23">
        <f t="shared" si="3"/>
        <v>0.55625466250614886</v>
      </c>
      <c r="Q15" s="70">
        <v>2</v>
      </c>
      <c r="R15" s="21">
        <v>3</v>
      </c>
      <c r="S15" s="23">
        <f t="shared" si="4"/>
        <v>1.5</v>
      </c>
    </row>
    <row r="16" spans="1:19" ht="51" x14ac:dyDescent="0.25">
      <c r="A16" s="17"/>
      <c r="B16" s="19">
        <v>5003455</v>
      </c>
      <c r="C16" s="19" t="s">
        <v>1246</v>
      </c>
      <c r="D16" s="68">
        <v>3000483</v>
      </c>
      <c r="E16" s="19" t="s">
        <v>1239</v>
      </c>
      <c r="F16" s="69">
        <v>86</v>
      </c>
      <c r="G16" s="19" t="s">
        <v>500</v>
      </c>
      <c r="H16" s="20">
        <v>0.11014199999999999</v>
      </c>
      <c r="I16" s="21">
        <v>6.0000000000000005E-2</v>
      </c>
      <c r="J16" s="21">
        <f t="shared" si="0"/>
        <v>5.3400448302470746E-2</v>
      </c>
      <c r="K16" s="21">
        <v>4.6256088302470744E-2</v>
      </c>
      <c r="L16" s="21">
        <v>5.6344599999999991E-3</v>
      </c>
      <c r="M16" s="21">
        <v>1.5099000000000002E-3</v>
      </c>
      <c r="N16" s="22">
        <f t="shared" si="1"/>
        <v>0.77093480504117895</v>
      </c>
      <c r="O16" s="22">
        <f t="shared" si="2"/>
        <v>0.86484247170784567</v>
      </c>
      <c r="P16" s="23">
        <f t="shared" si="3"/>
        <v>0.89000747170784567</v>
      </c>
      <c r="Q16" s="70">
        <v>252</v>
      </c>
      <c r="R16" s="21">
        <v>126</v>
      </c>
      <c r="S16" s="23">
        <f t="shared" si="4"/>
        <v>0.5</v>
      </c>
    </row>
    <row r="17" spans="1:19" ht="25.5" x14ac:dyDescent="0.25">
      <c r="A17" s="17"/>
      <c r="B17" s="19">
        <v>5003461</v>
      </c>
      <c r="C17" s="19" t="s">
        <v>1247</v>
      </c>
      <c r="D17" s="68">
        <v>3000001</v>
      </c>
      <c r="E17" s="19" t="s">
        <v>275</v>
      </c>
      <c r="F17" s="69">
        <v>88</v>
      </c>
      <c r="G17" s="19" t="s">
        <v>755</v>
      </c>
      <c r="H17" s="20">
        <v>0.137183</v>
      </c>
      <c r="I17" s="21">
        <v>0.88132200000000005</v>
      </c>
      <c r="J17" s="21">
        <f t="shared" si="0"/>
        <v>0.53640589310100328</v>
      </c>
      <c r="K17" s="21">
        <v>0.42761646310100332</v>
      </c>
      <c r="L17" s="21">
        <v>8.8906430000000009E-2</v>
      </c>
      <c r="M17" s="21">
        <v>1.9883000000000001E-2</v>
      </c>
      <c r="N17" s="22">
        <f t="shared" si="1"/>
        <v>0.48519889790678467</v>
      </c>
      <c r="O17" s="22">
        <f t="shared" si="2"/>
        <v>0.5860773849977684</v>
      </c>
      <c r="P17" s="23">
        <f t="shared" si="3"/>
        <v>0.60863781126648742</v>
      </c>
      <c r="Q17" s="70">
        <v>432</v>
      </c>
      <c r="R17" s="21">
        <v>400</v>
      </c>
      <c r="S17" s="23">
        <f t="shared" si="4"/>
        <v>0.92592592592592593</v>
      </c>
    </row>
    <row r="18" spans="1:19" ht="38.25" x14ac:dyDescent="0.25">
      <c r="A18" s="17"/>
      <c r="B18" s="19">
        <v>5004134</v>
      </c>
      <c r="C18" s="19" t="s">
        <v>1248</v>
      </c>
      <c r="D18" s="68">
        <v>3000223</v>
      </c>
      <c r="E18" s="19" t="s">
        <v>1238</v>
      </c>
      <c r="F18" s="69">
        <v>86</v>
      </c>
      <c r="G18" s="19" t="s">
        <v>500</v>
      </c>
      <c r="H18" s="20">
        <v>0.75382499999999986</v>
      </c>
      <c r="I18" s="21">
        <v>0.6656949999999997</v>
      </c>
      <c r="J18" s="21">
        <f t="shared" si="0"/>
        <v>0.49004852866454213</v>
      </c>
      <c r="K18" s="21">
        <v>0.37373701866454212</v>
      </c>
      <c r="L18" s="21">
        <v>5.8394650000000006E-2</v>
      </c>
      <c r="M18" s="21">
        <v>5.7916860000000001E-2</v>
      </c>
      <c r="N18" s="22">
        <f t="shared" si="1"/>
        <v>0.56142380318996277</v>
      </c>
      <c r="O18" s="22">
        <f t="shared" si="2"/>
        <v>0.64914362983730134</v>
      </c>
      <c r="P18" s="23">
        <f t="shared" si="3"/>
        <v>0.73614572539157175</v>
      </c>
      <c r="Q18" s="70">
        <v>126</v>
      </c>
      <c r="R18" s="21">
        <v>198</v>
      </c>
      <c r="S18" s="23">
        <f t="shared" si="4"/>
        <v>1.5714285714285714</v>
      </c>
    </row>
    <row r="19" spans="1:19" ht="38.25" x14ac:dyDescent="0.25">
      <c r="A19" s="17"/>
      <c r="B19" s="19">
        <v>5004135</v>
      </c>
      <c r="C19" s="19" t="s">
        <v>1249</v>
      </c>
      <c r="D19" s="68">
        <v>3000223</v>
      </c>
      <c r="E19" s="19" t="s">
        <v>1238</v>
      </c>
      <c r="F19" s="69">
        <v>86</v>
      </c>
      <c r="G19" s="19" t="s">
        <v>500</v>
      </c>
      <c r="H19" s="20">
        <v>0.16797500000000001</v>
      </c>
      <c r="I19" s="21">
        <v>4.2360000000000002E-2</v>
      </c>
      <c r="J19" s="21">
        <f t="shared" si="0"/>
        <v>1.8075000029057264E-2</v>
      </c>
      <c r="K19" s="21">
        <v>1.8075000029057264E-2</v>
      </c>
      <c r="L19" s="21">
        <v>0</v>
      </c>
      <c r="M19" s="21">
        <v>0</v>
      </c>
      <c r="N19" s="22">
        <f t="shared" si="1"/>
        <v>0.42669971739984097</v>
      </c>
      <c r="O19" s="22">
        <f t="shared" si="2"/>
        <v>0.42669971739984097</v>
      </c>
      <c r="P19" s="23">
        <f t="shared" si="3"/>
        <v>0.42669971739984097</v>
      </c>
      <c r="Q19" s="70">
        <v>300</v>
      </c>
      <c r="R19" s="21">
        <v>307</v>
      </c>
      <c r="S19" s="23">
        <f t="shared" si="4"/>
        <v>1.0233333333333334</v>
      </c>
    </row>
    <row r="20" spans="1:19" ht="38.25" x14ac:dyDescent="0.25">
      <c r="A20" s="17"/>
      <c r="B20" s="19">
        <v>5004136</v>
      </c>
      <c r="C20" s="19" t="s">
        <v>1250</v>
      </c>
      <c r="D20" s="68">
        <v>3000483</v>
      </c>
      <c r="E20" s="19" t="s">
        <v>1239</v>
      </c>
      <c r="F20" s="69">
        <v>36</v>
      </c>
      <c r="G20" s="19" t="s">
        <v>533</v>
      </c>
      <c r="H20" s="20">
        <v>0.50445099999999998</v>
      </c>
      <c r="I20" s="21">
        <v>2.5179580000000001</v>
      </c>
      <c r="J20" s="21">
        <f t="shared" si="0"/>
        <v>1.0073434334721494</v>
      </c>
      <c r="K20" s="21">
        <v>0.84406075347214937</v>
      </c>
      <c r="L20" s="21">
        <v>0.12380106999999999</v>
      </c>
      <c r="M20" s="21">
        <v>3.948161E-2</v>
      </c>
      <c r="N20" s="22">
        <f t="shared" si="1"/>
        <v>0.33521637512307567</v>
      </c>
      <c r="O20" s="22">
        <f t="shared" si="2"/>
        <v>0.38438362493423212</v>
      </c>
      <c r="P20" s="23">
        <f t="shared" si="3"/>
        <v>0.40006363627675651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5004137</v>
      </c>
      <c r="C21" s="19" t="s">
        <v>1251</v>
      </c>
      <c r="D21" s="68">
        <v>3000483</v>
      </c>
      <c r="E21" s="19" t="s">
        <v>1239</v>
      </c>
      <c r="F21" s="69">
        <v>86</v>
      </c>
      <c r="G21" s="19" t="s">
        <v>500</v>
      </c>
      <c r="H21" s="20">
        <v>0.20796000000000001</v>
      </c>
      <c r="I21" s="21">
        <v>0.56915899999999997</v>
      </c>
      <c r="J21" s="21">
        <f t="shared" si="0"/>
        <v>0.30686300719868581</v>
      </c>
      <c r="K21" s="21">
        <v>0.29663858719868585</v>
      </c>
      <c r="L21" s="21">
        <v>8.2104499999999993E-3</v>
      </c>
      <c r="M21" s="21">
        <v>2.0139699999999999E-3</v>
      </c>
      <c r="N21" s="22">
        <f t="shared" si="1"/>
        <v>0.52118755426635766</v>
      </c>
      <c r="O21" s="22">
        <f t="shared" si="2"/>
        <v>0.53561313657288356</v>
      </c>
      <c r="P21" s="23">
        <f t="shared" si="3"/>
        <v>0.539151638116389</v>
      </c>
      <c r="Q21" s="70">
        <v>7858</v>
      </c>
      <c r="R21" s="21">
        <v>9966</v>
      </c>
      <c r="S21" s="23">
        <f t="shared" si="4"/>
        <v>1.2682616441842709</v>
      </c>
    </row>
    <row r="22" spans="1:19" ht="38.25" x14ac:dyDescent="0.25">
      <c r="A22" s="17"/>
      <c r="B22" s="19">
        <v>5004138</v>
      </c>
      <c r="C22" s="19" t="s">
        <v>1252</v>
      </c>
      <c r="D22" s="68">
        <v>3000483</v>
      </c>
      <c r="E22" s="19" t="s">
        <v>1239</v>
      </c>
      <c r="F22" s="69">
        <v>86</v>
      </c>
      <c r="G22" s="19" t="s">
        <v>500</v>
      </c>
      <c r="H22" s="20">
        <v>0.18440800000000004</v>
      </c>
      <c r="I22" s="21">
        <v>0.75516500000000009</v>
      </c>
      <c r="J22" s="21">
        <f t="shared" si="0"/>
        <v>0.36808071198185133</v>
      </c>
      <c r="K22" s="21">
        <v>0.23862714198185131</v>
      </c>
      <c r="L22" s="21">
        <v>0.10506857</v>
      </c>
      <c r="M22" s="21">
        <v>2.4385E-2</v>
      </c>
      <c r="N22" s="22">
        <f t="shared" si="1"/>
        <v>0.31599338155482748</v>
      </c>
      <c r="O22" s="22">
        <f t="shared" si="2"/>
        <v>0.45512664382201412</v>
      </c>
      <c r="P22" s="23">
        <f t="shared" si="3"/>
        <v>0.48741760010309176</v>
      </c>
      <c r="Q22" s="70">
        <v>29040</v>
      </c>
      <c r="R22" s="21">
        <v>31398</v>
      </c>
      <c r="S22" s="23">
        <f t="shared" si="4"/>
        <v>1.081198347107438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0.25</v>
      </c>
      <c r="I23" s="44">
        <f t="shared" ref="I23:M23" ca="1" si="5">OFFSET(I23,-MATCH("PROYECTOS",$A$8:$A$23,0)-1,0)-(OFFSET(I23,-MATCH("PROYECTOS",$A$8:$A$23,0),0))</f>
        <v>0.28236600000001033</v>
      </c>
      <c r="J23" s="44">
        <f t="shared" ca="1" si="5"/>
        <v>3.7999999999982492E-3</v>
      </c>
      <c r="K23" s="44">
        <f t="shared" ca="1" si="5"/>
        <v>0</v>
      </c>
      <c r="L23" s="44">
        <f t="shared" ca="1" si="5"/>
        <v>0</v>
      </c>
      <c r="M23" s="44">
        <f t="shared" ca="1" si="5"/>
        <v>3.7999999999982492E-3</v>
      </c>
      <c r="N23" s="46">
        <f t="shared" ca="1" si="1"/>
        <v>0</v>
      </c>
      <c r="O23" s="46">
        <f t="shared" ca="1" si="2"/>
        <v>0</v>
      </c>
      <c r="P23" s="47">
        <f t="shared" ca="1" si="3"/>
        <v>1.3457710914196858E-2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2"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1755.3916850000001</v>
      </c>
      <c r="E6" s="14">
        <v>2061.832265</v>
      </c>
      <c r="F6" s="14">
        <v>921.12697390084406</v>
      </c>
      <c r="G6" s="14">
        <v>586.84273380084414</v>
      </c>
      <c r="H6" s="14">
        <v>233.02590091000002</v>
      </c>
      <c r="I6" s="14">
        <v>101.25833919</v>
      </c>
      <c r="J6" s="15">
        <v>0.28462195677243618</v>
      </c>
      <c r="K6" s="15">
        <v>0.39764080164437826</v>
      </c>
      <c r="L6" s="16">
        <v>0.44675165363213681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1427.8057289999999</v>
      </c>
      <c r="E7" s="38">
        <f ca="1">SUM(E8:OFFSET(E6,MATCH("GOBIERNOS REGIONALES",$A$8:$A$50,0),0))</f>
        <v>501.87778800000007</v>
      </c>
      <c r="F7" s="38">
        <f ca="1">SUM(F8:OFFSET(F6,MATCH("GOBIERNOS REGIONALES",$A$8:$A$50,0),0))</f>
        <v>291.70508765324479</v>
      </c>
      <c r="G7" s="38">
        <f ca="1">SUM(G8:OFFSET(G6,MATCH("GOBIERNOS REGIONALES",$A$8:$A$50,0),0))</f>
        <v>97.930305273244812</v>
      </c>
      <c r="H7" s="38">
        <f ca="1">SUM(H8:OFFSET(H6,MATCH("GOBIERNOS REGIONALES",$A$8:$A$50,0),0))</f>
        <v>181.95073313</v>
      </c>
      <c r="I7" s="38">
        <f ca="1">SUM(I8:OFFSET(I6,MATCH("GOBIERNOS REGIONALES",$A$8:$A$50,0),0))</f>
        <v>11.82404925</v>
      </c>
      <c r="J7" s="39">
        <f ca="1">IFERROR(G7/E7,0)</f>
        <v>0.19512779328908017</v>
      </c>
      <c r="K7" s="39">
        <f ca="1">IFERROR(SUM(G7,H7)/E7,0)</f>
        <v>0.55766771332634624</v>
      </c>
      <c r="L7" s="40">
        <f ca="1">IFERROR(SUM(G7,H7,I7)/E7,0)</f>
        <v>0.58122733188830578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1427.8057289999999</v>
      </c>
      <c r="E8" s="21">
        <v>501.87778800000007</v>
      </c>
      <c r="F8" s="21">
        <f t="shared" ref="F8:F29" si="0">SUM(G8,H8,I8)</f>
        <v>291.70508765324479</v>
      </c>
      <c r="G8" s="21">
        <v>97.930305273244812</v>
      </c>
      <c r="H8" s="21">
        <v>181.95073313</v>
      </c>
      <c r="I8" s="21">
        <v>11.82404925</v>
      </c>
      <c r="J8" s="22">
        <f t="shared" ref="J8:J29" si="1">IFERROR(G8/E8,0)</f>
        <v>0.19512779328908017</v>
      </c>
      <c r="K8" s="22">
        <f t="shared" ref="K8:K29" si="2">IFERROR(SUM(G8,H8)/E8,0)</f>
        <v>0.55766771332634624</v>
      </c>
      <c r="L8" s="23">
        <f t="shared" ref="L8:L29" si="3">IFERROR(SUM(G8,H8,I8)/E8,0)</f>
        <v>0.58122733188830578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203.09987600000002</v>
      </c>
      <c r="F9" s="38">
        <f ca="1">SUM(F10:OFFSET(F8,(MATCH("GOBIERNOS LOCALES",$A$8:$A$50,0)-MATCH("GOBIERNOS REGIONALES",$A$8:$A$50,0)),0))</f>
        <v>106.89848264644911</v>
      </c>
      <c r="G9" s="38">
        <f ca="1">SUM(G10:OFFSET(G8,(MATCH("GOBIERNOS LOCALES",$A$8:$A$50,0)-MATCH("GOBIERNOS REGIONALES",$A$8:$A$50,0)),0))</f>
        <v>83.429539166449104</v>
      </c>
      <c r="H9" s="38">
        <f ca="1">SUM(H10:OFFSET(H8,(MATCH("GOBIERNOS LOCALES",$A$8:$A$50,0)-MATCH("GOBIERNOS REGIONALES",$A$8:$A$50,0)),0))</f>
        <v>12.592731140000001</v>
      </c>
      <c r="I9" s="38">
        <f ca="1">SUM(I10:OFFSET(I8,(MATCH("GOBIERNOS LOCALES",$A$8:$A$50,0)-MATCH("GOBIERNOS REGIONALES",$A$8:$A$50,0)),0))</f>
        <v>10.87621234</v>
      </c>
      <c r="J9" s="39">
        <f t="shared" ca="1" si="1"/>
        <v>0.41078084738195059</v>
      </c>
      <c r="K9" s="39">
        <f t="shared" ca="1" si="2"/>
        <v>0.47278350040178801</v>
      </c>
      <c r="L9" s="40">
        <f t="shared" ca="1" si="3"/>
        <v>0.52633455397308604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2.9778960000000003</v>
      </c>
      <c r="F10" s="21">
        <f t="shared" si="0"/>
        <v>0.27518887216221094</v>
      </c>
      <c r="G10" s="21">
        <v>0.14438407216221094</v>
      </c>
      <c r="H10" s="21">
        <v>0.10276389</v>
      </c>
      <c r="I10" s="21">
        <v>2.8040909999999999E-2</v>
      </c>
      <c r="J10" s="22">
        <f t="shared" si="1"/>
        <v>4.8485263475356734E-2</v>
      </c>
      <c r="K10" s="22">
        <f t="shared" si="2"/>
        <v>8.2994154988022054E-2</v>
      </c>
      <c r="L10" s="23">
        <f t="shared" si="3"/>
        <v>9.2410504652348804E-2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0</v>
      </c>
      <c r="E11" s="21">
        <v>7.0289000000000004E-2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10.933861</v>
      </c>
      <c r="E12" s="21">
        <v>22.972042000000002</v>
      </c>
      <c r="F12" s="21">
        <f t="shared" si="0"/>
        <v>13.13447787268754</v>
      </c>
      <c r="G12" s="21">
        <v>6.8736161626875401</v>
      </c>
      <c r="H12" s="21">
        <v>6.2320560399999998</v>
      </c>
      <c r="I12" s="21">
        <v>2.8805669999999998E-2</v>
      </c>
      <c r="J12" s="22">
        <f t="shared" si="1"/>
        <v>0.29921659392262734</v>
      </c>
      <c r="K12" s="22">
        <f t="shared" si="2"/>
        <v>0.5705053213243968</v>
      </c>
      <c r="L12" s="23">
        <f t="shared" si="3"/>
        <v>0.57175926601072469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10.110237999999999</v>
      </c>
      <c r="E13" s="21">
        <v>52.494584000000003</v>
      </c>
      <c r="F13" s="21">
        <f t="shared" si="0"/>
        <v>22.642937165637463</v>
      </c>
      <c r="G13" s="21">
        <v>16.873153525637463</v>
      </c>
      <c r="H13" s="21">
        <v>2.7350178299999999</v>
      </c>
      <c r="I13" s="21">
        <v>3.0347658100000001</v>
      </c>
      <c r="J13" s="22">
        <f t="shared" si="1"/>
        <v>0.32142655946444804</v>
      </c>
      <c r="K13" s="22">
        <f t="shared" si="2"/>
        <v>0.37352751201223849</v>
      </c>
      <c r="L13" s="23">
        <f t="shared" si="3"/>
        <v>0.43133853895551322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2</v>
      </c>
      <c r="E14" s="21">
        <v>3.9834490000000002</v>
      </c>
      <c r="F14" s="21">
        <f t="shared" si="0"/>
        <v>2.4671475094258977</v>
      </c>
      <c r="G14" s="21">
        <v>1.7867564894258976</v>
      </c>
      <c r="H14" s="21">
        <v>0.33661279</v>
      </c>
      <c r="I14" s="21">
        <v>0.34377823000000002</v>
      </c>
      <c r="J14" s="22">
        <f t="shared" si="1"/>
        <v>0.4485450898018018</v>
      </c>
      <c r="K14" s="22">
        <f t="shared" si="2"/>
        <v>0.53304793896593072</v>
      </c>
      <c r="L14" s="23">
        <f t="shared" si="3"/>
        <v>0.61934959112716081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2.2399999999999998</v>
      </c>
      <c r="E15" s="21">
        <v>33.325023999999999</v>
      </c>
      <c r="F15" s="21">
        <f t="shared" si="0"/>
        <v>18.749575276861275</v>
      </c>
      <c r="G15" s="21">
        <v>11.971268626861274</v>
      </c>
      <c r="H15" s="21">
        <v>1.2947848799999999</v>
      </c>
      <c r="I15" s="21">
        <v>5.4835217700000012</v>
      </c>
      <c r="J15" s="22">
        <f t="shared" si="1"/>
        <v>0.35922760706372708</v>
      </c>
      <c r="K15" s="22">
        <f t="shared" si="2"/>
        <v>0.39808083879733364</v>
      </c>
      <c r="L15" s="23">
        <f t="shared" si="3"/>
        <v>0.56262751009155387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0</v>
      </c>
      <c r="E16" s="21">
        <v>0.72581099999999998</v>
      </c>
      <c r="F16" s="21">
        <f t="shared" si="0"/>
        <v>0.25767965885220023</v>
      </c>
      <c r="G16" s="21">
        <v>5.241010885220021E-2</v>
      </c>
      <c r="H16" s="21">
        <v>8.7094989999999997E-2</v>
      </c>
      <c r="I16" s="21">
        <v>0.11817456000000001</v>
      </c>
      <c r="J16" s="22">
        <f t="shared" si="1"/>
        <v>7.220903079754952E-2</v>
      </c>
      <c r="K16" s="22">
        <f t="shared" si="2"/>
        <v>0.19220582059544453</v>
      </c>
      <c r="L16" s="23">
        <f t="shared" si="3"/>
        <v>0.35502308294060059</v>
      </c>
      <c r="M16" s="4"/>
    </row>
    <row r="17" spans="1:13" x14ac:dyDescent="0.25">
      <c r="A17" s="17"/>
      <c r="B17" s="18">
        <v>448</v>
      </c>
      <c r="C17" s="19" t="s">
        <v>214</v>
      </c>
      <c r="D17" s="20">
        <v>0</v>
      </c>
      <c r="E17" s="21">
        <v>0.33640900000000001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216</v>
      </c>
      <c r="D18" s="20">
        <v>0</v>
      </c>
      <c r="E18" s="21">
        <v>2.2476150000000001</v>
      </c>
      <c r="F18" s="21">
        <f t="shared" si="0"/>
        <v>8.6743510175496336E-2</v>
      </c>
      <c r="G18" s="21">
        <v>6.024351017549634E-2</v>
      </c>
      <c r="H18" s="21">
        <v>1.4999999999999999E-2</v>
      </c>
      <c r="I18" s="21">
        <v>1.15E-2</v>
      </c>
      <c r="J18" s="22">
        <f t="shared" si="1"/>
        <v>2.680330491454112E-2</v>
      </c>
      <c r="K18" s="22">
        <f t="shared" si="2"/>
        <v>3.3477045746489652E-2</v>
      </c>
      <c r="L18" s="23">
        <f t="shared" si="3"/>
        <v>3.8593580384316858E-2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0</v>
      </c>
      <c r="E19" s="21">
        <v>0.21894000000000002</v>
      </c>
      <c r="F19" s="21">
        <f t="shared" si="0"/>
        <v>9.0157262049615383E-2</v>
      </c>
      <c r="G19" s="21">
        <v>9.0157262049615383E-2</v>
      </c>
      <c r="H19" s="21">
        <v>0</v>
      </c>
      <c r="I19" s="21">
        <v>0</v>
      </c>
      <c r="J19" s="22">
        <f t="shared" si="1"/>
        <v>0.41178981478768328</v>
      </c>
      <c r="K19" s="22">
        <f t="shared" si="2"/>
        <v>0.41178981478768328</v>
      </c>
      <c r="L19" s="23">
        <f t="shared" si="3"/>
        <v>0.41178981478768328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16.7</v>
      </c>
      <c r="E20" s="21">
        <v>15.476983000000001</v>
      </c>
      <c r="F20" s="21">
        <f t="shared" si="0"/>
        <v>4.9724647762110035</v>
      </c>
      <c r="G20" s="21">
        <v>3.0529194062110037</v>
      </c>
      <c r="H20" s="21">
        <v>1.2333363500000001</v>
      </c>
      <c r="I20" s="21">
        <v>0.68620902000000006</v>
      </c>
      <c r="J20" s="22">
        <f t="shared" si="1"/>
        <v>0.19725546033170699</v>
      </c>
      <c r="K20" s="22">
        <f t="shared" si="2"/>
        <v>0.27694388216430837</v>
      </c>
      <c r="L20" s="23">
        <f t="shared" si="3"/>
        <v>0.32128127143455565</v>
      </c>
      <c r="M20" s="4"/>
    </row>
    <row r="21" spans="1:13" x14ac:dyDescent="0.25">
      <c r="A21" s="17"/>
      <c r="B21" s="18">
        <v>455</v>
      </c>
      <c r="C21" s="19" t="s">
        <v>221</v>
      </c>
      <c r="D21" s="20">
        <v>2.6472129999999998</v>
      </c>
      <c r="E21" s="21">
        <v>2.9755819999999993</v>
      </c>
      <c r="F21" s="21">
        <f t="shared" si="0"/>
        <v>1.4045436885645599</v>
      </c>
      <c r="G21" s="21">
        <v>0.89734083856455982</v>
      </c>
      <c r="H21" s="21">
        <v>0.16166334000000002</v>
      </c>
      <c r="I21" s="21">
        <v>0.34553951000000005</v>
      </c>
      <c r="J21" s="22">
        <f t="shared" si="1"/>
        <v>0.30156817676829611</v>
      </c>
      <c r="K21" s="22">
        <f t="shared" si="2"/>
        <v>0.35589816666607077</v>
      </c>
      <c r="L21" s="23">
        <f t="shared" si="3"/>
        <v>0.47202318355352341</v>
      </c>
      <c r="M21" s="4"/>
    </row>
    <row r="22" spans="1:13" x14ac:dyDescent="0.25">
      <c r="A22" s="17"/>
      <c r="B22" s="18">
        <v>456</v>
      </c>
      <c r="C22" s="19" t="s">
        <v>222</v>
      </c>
      <c r="D22" s="20">
        <v>6.0360020000000008</v>
      </c>
      <c r="E22" s="21">
        <v>43.362273000000009</v>
      </c>
      <c r="F22" s="21">
        <f t="shared" si="0"/>
        <v>35.865474457368833</v>
      </c>
      <c r="G22" s="21">
        <v>35.183413317368831</v>
      </c>
      <c r="H22" s="21">
        <v>5.6036099999999998E-2</v>
      </c>
      <c r="I22" s="21">
        <v>0.62602504000000003</v>
      </c>
      <c r="J22" s="22">
        <f t="shared" si="1"/>
        <v>0.81138304990074728</v>
      </c>
      <c r="K22" s="22">
        <f t="shared" si="2"/>
        <v>0.81267532763720263</v>
      </c>
      <c r="L22" s="23">
        <f t="shared" si="3"/>
        <v>0.82711241768550336</v>
      </c>
      <c r="M22" s="4"/>
    </row>
    <row r="23" spans="1:13" x14ac:dyDescent="0.25">
      <c r="A23" s="17"/>
      <c r="B23" s="18">
        <v>457</v>
      </c>
      <c r="C23" s="19" t="s">
        <v>223</v>
      </c>
      <c r="D23" s="20">
        <v>0</v>
      </c>
      <c r="E23" s="21">
        <v>2.0231500000000002</v>
      </c>
      <c r="F23" s="21">
        <f t="shared" si="0"/>
        <v>1.1129833392462636</v>
      </c>
      <c r="G23" s="21">
        <v>1.0007265992462635</v>
      </c>
      <c r="H23" s="21">
        <v>0.11225673999999999</v>
      </c>
      <c r="I23" s="21">
        <v>0</v>
      </c>
      <c r="J23" s="22">
        <f t="shared" si="1"/>
        <v>0.49463786632047224</v>
      </c>
      <c r="K23" s="22">
        <f t="shared" si="2"/>
        <v>0.5501239845025151</v>
      </c>
      <c r="L23" s="23">
        <f t="shared" si="3"/>
        <v>0.5501239845025151</v>
      </c>
      <c r="M23" s="4"/>
    </row>
    <row r="24" spans="1:13" x14ac:dyDescent="0.25">
      <c r="A24" s="17"/>
      <c r="B24" s="18">
        <v>459</v>
      </c>
      <c r="C24" s="19" t="s">
        <v>225</v>
      </c>
      <c r="D24" s="20">
        <v>2.71</v>
      </c>
      <c r="E24" s="21">
        <v>9.0978599999999989</v>
      </c>
      <c r="F24" s="21">
        <f t="shared" si="0"/>
        <v>5.3223551671147504</v>
      </c>
      <c r="G24" s="21">
        <v>4.9890398071147501</v>
      </c>
      <c r="H24" s="21">
        <v>0.20844417000000001</v>
      </c>
      <c r="I24" s="21">
        <v>0.12487119000000001</v>
      </c>
      <c r="J24" s="22">
        <f t="shared" si="1"/>
        <v>0.54837509118790029</v>
      </c>
      <c r="K24" s="22">
        <f t="shared" si="2"/>
        <v>0.57128643187680961</v>
      </c>
      <c r="L24" s="23">
        <f t="shared" si="3"/>
        <v>0.58501176838451585</v>
      </c>
      <c r="M24" s="4"/>
    </row>
    <row r="25" spans="1:13" x14ac:dyDescent="0.25">
      <c r="A25" s="17"/>
      <c r="B25" s="18">
        <v>460</v>
      </c>
      <c r="C25" s="19" t="s">
        <v>226</v>
      </c>
      <c r="D25" s="20">
        <v>1.346438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227</v>
      </c>
      <c r="D26" s="20">
        <v>1.331348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462</v>
      </c>
      <c r="C27" s="19" t="s">
        <v>228</v>
      </c>
      <c r="D27" s="20">
        <v>0</v>
      </c>
      <c r="E27" s="21">
        <v>3.1E-2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463</v>
      </c>
      <c r="C28" s="19" t="s">
        <v>229</v>
      </c>
      <c r="D28" s="20">
        <v>9.6796189999999989</v>
      </c>
      <c r="E28" s="21">
        <v>10.780968999999999</v>
      </c>
      <c r="F28" s="21">
        <f t="shared" si="0"/>
        <v>0.51675409009199735</v>
      </c>
      <c r="G28" s="21">
        <v>0.45410944009199739</v>
      </c>
      <c r="H28" s="21">
        <v>1.7664019999999999E-2</v>
      </c>
      <c r="I28" s="21">
        <v>4.4980630000000008E-2</v>
      </c>
      <c r="J28" s="22">
        <f t="shared" si="1"/>
        <v>4.2121393734830093E-2</v>
      </c>
      <c r="K28" s="22">
        <f t="shared" si="2"/>
        <v>4.3759838293941616E-2</v>
      </c>
      <c r="L28" s="23">
        <f t="shared" si="3"/>
        <v>4.7932063443647546E-2</v>
      </c>
      <c r="M28" s="4"/>
    </row>
    <row r="29" spans="1:13" ht="15.75" thickBot="1" x14ac:dyDescent="0.3">
      <c r="A29" s="41" t="s">
        <v>232</v>
      </c>
      <c r="B29" s="58"/>
      <c r="C29" s="43"/>
      <c r="D29" s="44">
        <v>261.85123700000025</v>
      </c>
      <c r="E29" s="45">
        <v>1356.8546010000009</v>
      </c>
      <c r="F29" s="45">
        <f t="shared" si="0"/>
        <v>522.52340360115022</v>
      </c>
      <c r="G29" s="45">
        <v>405.48288936115023</v>
      </c>
      <c r="H29" s="45">
        <v>38.482436639999968</v>
      </c>
      <c r="I29" s="45">
        <v>78.558077600000018</v>
      </c>
      <c r="J29" s="46">
        <f t="shared" si="1"/>
        <v>0.2988403393129298</v>
      </c>
      <c r="K29" s="46">
        <f t="shared" si="2"/>
        <v>0.32720184290486837</v>
      </c>
      <c r="L29" s="47">
        <f t="shared" si="3"/>
        <v>0.38509903951097696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1256</v>
      </c>
      <c r="N2" s="72" t="s">
        <v>1270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1755.3916850000001</v>
      </c>
      <c r="E6" s="14">
        <f ca="1">SUM(E7:OFFSET(E7,50,0))</f>
        <v>2061.832265</v>
      </c>
      <c r="F6" s="14">
        <f ca="1">SUM(F7:OFFSET(F7,50,0))</f>
        <v>921.12697390084406</v>
      </c>
      <c r="G6" s="14">
        <f ca="1">SUM(G7:OFFSET(G7,50,0))</f>
        <v>586.84273380084414</v>
      </c>
      <c r="H6" s="14">
        <f ca="1">SUM(H7:OFFSET(H7,50,0))</f>
        <v>233.02590091000002</v>
      </c>
      <c r="I6" s="14">
        <f ca="1">SUM(I7:OFFSET(I7,50,0))</f>
        <v>101.25833919</v>
      </c>
      <c r="J6" s="15">
        <f ca="1">IFERROR(G6/E6,0)</f>
        <v>0.28462195677243618</v>
      </c>
      <c r="K6" s="15">
        <f ca="1">IFERROR(SUM(G6,H6)/E6,0)</f>
        <v>0.39764080164437826</v>
      </c>
      <c r="L6" s="16">
        <f ca="1">IFERROR(SUM(G6,H6,I6)/E6,0)</f>
        <v>0.44675165363213681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34.178559999999997</v>
      </c>
      <c r="E7" s="21">
        <v>68.33796599999998</v>
      </c>
      <c r="F7" s="21">
        <f t="shared" ref="F7:F31" si="0">SUM(G7,H7,I7)</f>
        <v>24.129329981125469</v>
      </c>
      <c r="G7" s="21">
        <v>13.63336622112547</v>
      </c>
      <c r="H7" s="21">
        <v>3.3555675999999997</v>
      </c>
      <c r="I7" s="21">
        <v>7.140396159999999</v>
      </c>
      <c r="J7" s="22">
        <f t="shared" ref="J7:J31" si="1">IFERROR(G7/E7,0)</f>
        <v>0.19949915133742016</v>
      </c>
      <c r="K7" s="22">
        <f t="shared" ref="K7:K31" si="2">IFERROR(SUM(G7,H7)/E7,0)</f>
        <v>0.24860168974191413</v>
      </c>
      <c r="L7" s="23">
        <f t="shared" ref="L7:L31" si="3">IFERROR(SUM(G7,H7,I7)/E7,0)</f>
        <v>0.35308820840710237</v>
      </c>
      <c r="M7" s="4"/>
      <c r="N7" t="s">
        <v>255</v>
      </c>
      <c r="O7" s="5">
        <v>2.6433379650115967</v>
      </c>
      <c r="P7" s="71">
        <v>0.87597302925024456</v>
      </c>
    </row>
    <row r="8" spans="1:16" x14ac:dyDescent="0.25">
      <c r="A8" s="17"/>
      <c r="B8" s="55">
        <v>2</v>
      </c>
      <c r="C8" s="19" t="s">
        <v>250</v>
      </c>
      <c r="D8" s="20">
        <v>104.37139499999999</v>
      </c>
      <c r="E8" s="21">
        <v>87.177933000000039</v>
      </c>
      <c r="F8" s="21">
        <f t="shared" si="0"/>
        <v>24.377079141559314</v>
      </c>
      <c r="G8" s="21">
        <v>27.591734871559311</v>
      </c>
      <c r="H8" s="21">
        <v>-6.3640844299999975</v>
      </c>
      <c r="I8" s="21">
        <v>3.1494287000000005</v>
      </c>
      <c r="J8" s="22">
        <f t="shared" si="1"/>
        <v>0.3164990717497202</v>
      </c>
      <c r="K8" s="22">
        <f t="shared" si="2"/>
        <v>0.24349797834228648</v>
      </c>
      <c r="L8" s="23">
        <f t="shared" si="3"/>
        <v>0.27962442217526884</v>
      </c>
      <c r="M8" s="4"/>
      <c r="N8" t="s">
        <v>266</v>
      </c>
      <c r="O8" s="5">
        <v>37.080257803447594</v>
      </c>
      <c r="P8" s="71">
        <v>0.74856679734155651</v>
      </c>
    </row>
    <row r="9" spans="1:16" x14ac:dyDescent="0.25">
      <c r="A9" s="17"/>
      <c r="B9" s="55">
        <v>3</v>
      </c>
      <c r="C9" s="19" t="s">
        <v>251</v>
      </c>
      <c r="D9" s="20">
        <v>14.021050000000004</v>
      </c>
      <c r="E9" s="21">
        <v>79.974402999999995</v>
      </c>
      <c r="F9" s="21">
        <f t="shared" si="0"/>
        <v>17.254970556109971</v>
      </c>
      <c r="G9" s="21">
        <v>10.84788381610997</v>
      </c>
      <c r="H9" s="21">
        <v>6.4526565700000003</v>
      </c>
      <c r="I9" s="21">
        <v>-4.556983000000004E-2</v>
      </c>
      <c r="J9" s="22">
        <f t="shared" si="1"/>
        <v>0.13564194803817381</v>
      </c>
      <c r="K9" s="22">
        <f t="shared" si="2"/>
        <v>0.21632597102487872</v>
      </c>
      <c r="L9" s="23">
        <f t="shared" si="3"/>
        <v>0.21575616583358517</v>
      </c>
      <c r="M9" s="4"/>
      <c r="N9" t="s">
        <v>267</v>
      </c>
      <c r="O9" s="5">
        <v>41.241831381459001</v>
      </c>
      <c r="P9" s="71">
        <v>0.73580691894800843</v>
      </c>
    </row>
    <row r="10" spans="1:16" x14ac:dyDescent="0.25">
      <c r="A10" s="17"/>
      <c r="B10" s="55">
        <v>4</v>
      </c>
      <c r="C10" s="19" t="s">
        <v>252</v>
      </c>
      <c r="D10" s="20">
        <v>151.84120799999997</v>
      </c>
      <c r="E10" s="21">
        <v>195.87281299999998</v>
      </c>
      <c r="F10" s="21">
        <f t="shared" si="0"/>
        <v>71.539435708923946</v>
      </c>
      <c r="G10" s="21">
        <v>40.845460138923954</v>
      </c>
      <c r="H10" s="21">
        <v>5.9595886700000005</v>
      </c>
      <c r="I10" s="21">
        <v>24.734386899999993</v>
      </c>
      <c r="J10" s="22">
        <f t="shared" si="1"/>
        <v>0.20853052301303274</v>
      </c>
      <c r="K10" s="22">
        <f t="shared" si="2"/>
        <v>0.23895633136653815</v>
      </c>
      <c r="L10" s="23">
        <f t="shared" si="3"/>
        <v>0.36523412623335305</v>
      </c>
      <c r="M10" s="4"/>
      <c r="N10" t="s">
        <v>265</v>
      </c>
      <c r="O10" s="5">
        <v>2.0604343021017613</v>
      </c>
      <c r="P10" s="71">
        <v>0.69981611693492218</v>
      </c>
    </row>
    <row r="11" spans="1:16" x14ac:dyDescent="0.25">
      <c r="A11" s="17"/>
      <c r="B11" s="55">
        <v>5</v>
      </c>
      <c r="C11" s="19" t="s">
        <v>253</v>
      </c>
      <c r="D11" s="20">
        <v>7.4103289999999991</v>
      </c>
      <c r="E11" s="21">
        <v>69.147782000000007</v>
      </c>
      <c r="F11" s="21">
        <f t="shared" si="0"/>
        <v>36.735062424335958</v>
      </c>
      <c r="G11" s="21">
        <v>28.294710064335959</v>
      </c>
      <c r="H11" s="21">
        <v>5.1050169099999989</v>
      </c>
      <c r="I11" s="21">
        <v>3.3353354500000001</v>
      </c>
      <c r="J11" s="22">
        <f t="shared" si="1"/>
        <v>0.40919186770641403</v>
      </c>
      <c r="K11" s="22">
        <f t="shared" si="2"/>
        <v>0.48301949835984548</v>
      </c>
      <c r="L11" s="23">
        <f t="shared" si="3"/>
        <v>0.5312543853443622</v>
      </c>
      <c r="M11" s="4"/>
      <c r="N11" t="s">
        <v>270</v>
      </c>
      <c r="O11" s="5">
        <v>24.995159119429196</v>
      </c>
      <c r="P11" s="71">
        <v>0.62010391430144518</v>
      </c>
    </row>
    <row r="12" spans="1:16" x14ac:dyDescent="0.25">
      <c r="A12" s="17"/>
      <c r="B12" s="55">
        <v>6</v>
      </c>
      <c r="C12" s="19" t="s">
        <v>254</v>
      </c>
      <c r="D12" s="20">
        <v>20.724699999999991</v>
      </c>
      <c r="E12" s="21">
        <v>51.471184999999977</v>
      </c>
      <c r="F12" s="21">
        <f t="shared" si="0"/>
        <v>26.558592718309246</v>
      </c>
      <c r="G12" s="21">
        <v>18.488245558309245</v>
      </c>
      <c r="H12" s="21">
        <v>1.5459040500000003</v>
      </c>
      <c r="I12" s="21">
        <v>6.5244431100000009</v>
      </c>
      <c r="J12" s="22">
        <f t="shared" si="1"/>
        <v>0.35919603479712492</v>
      </c>
      <c r="K12" s="22">
        <f t="shared" si="2"/>
        <v>0.38923039382732794</v>
      </c>
      <c r="L12" s="23">
        <f t="shared" si="3"/>
        <v>0.51598953313993567</v>
      </c>
      <c r="M12" s="4"/>
      <c r="N12" t="s">
        <v>268</v>
      </c>
      <c r="O12" s="5">
        <v>99.736651467966041</v>
      </c>
      <c r="P12" s="71">
        <v>0.57185089286022439</v>
      </c>
    </row>
    <row r="13" spans="1:16" x14ac:dyDescent="0.25">
      <c r="A13" s="17"/>
      <c r="B13" s="55">
        <v>7</v>
      </c>
      <c r="C13" s="19" t="s">
        <v>255</v>
      </c>
      <c r="D13" s="20">
        <v>216.431726</v>
      </c>
      <c r="E13" s="21">
        <v>3.0176020000000001</v>
      </c>
      <c r="F13" s="21">
        <f t="shared" si="0"/>
        <v>2.6433379650115967</v>
      </c>
      <c r="G13" s="21">
        <v>2.6433379650115967</v>
      </c>
      <c r="H13" s="21">
        <v>0</v>
      </c>
      <c r="I13" s="21">
        <v>0</v>
      </c>
      <c r="J13" s="22">
        <f t="shared" si="1"/>
        <v>0.87597302925024456</v>
      </c>
      <c r="K13" s="22">
        <f t="shared" si="2"/>
        <v>0.87597302925024456</v>
      </c>
      <c r="L13" s="23">
        <f t="shared" si="3"/>
        <v>0.87597302925024456</v>
      </c>
      <c r="M13" s="4"/>
      <c r="N13" t="s">
        <v>263</v>
      </c>
      <c r="O13" s="5">
        <v>239.67164353873341</v>
      </c>
      <c r="P13" s="71">
        <v>0.56742199225988732</v>
      </c>
    </row>
    <row r="14" spans="1:16" x14ac:dyDescent="0.25">
      <c r="A14" s="17"/>
      <c r="B14" s="55">
        <v>8</v>
      </c>
      <c r="C14" s="19" t="s">
        <v>256</v>
      </c>
      <c r="D14" s="20">
        <v>107.379938</v>
      </c>
      <c r="E14" s="21">
        <v>73.730683999999982</v>
      </c>
      <c r="F14" s="21">
        <f t="shared" si="0"/>
        <v>28.237593711354375</v>
      </c>
      <c r="G14" s="21">
        <v>22.422854281354375</v>
      </c>
      <c r="H14" s="21">
        <v>2.09150978</v>
      </c>
      <c r="I14" s="21">
        <v>3.7232296499999999</v>
      </c>
      <c r="J14" s="22">
        <f t="shared" si="1"/>
        <v>0.30411835432524104</v>
      </c>
      <c r="K14" s="22">
        <f t="shared" si="2"/>
        <v>0.33248523859285478</v>
      </c>
      <c r="L14" s="23">
        <f t="shared" si="3"/>
        <v>0.38298293436901226</v>
      </c>
      <c r="M14" s="4"/>
      <c r="N14" t="s">
        <v>259</v>
      </c>
      <c r="O14" s="5">
        <v>57.437471920402281</v>
      </c>
      <c r="P14" s="71">
        <v>0.54469194930350817</v>
      </c>
    </row>
    <row r="15" spans="1:16" x14ac:dyDescent="0.25">
      <c r="A15" s="17"/>
      <c r="B15" s="55">
        <v>9</v>
      </c>
      <c r="C15" s="19" t="s">
        <v>257</v>
      </c>
      <c r="D15" s="20">
        <v>3.7411340000000002</v>
      </c>
      <c r="E15" s="21">
        <v>7.9416350000000007</v>
      </c>
      <c r="F15" s="21">
        <f t="shared" si="0"/>
        <v>3.543989887160599</v>
      </c>
      <c r="G15" s="21">
        <v>3.0852221371605992</v>
      </c>
      <c r="H15" s="21">
        <v>0.29454820999999998</v>
      </c>
      <c r="I15" s="21">
        <v>0.16421954</v>
      </c>
      <c r="J15" s="22">
        <f t="shared" si="1"/>
        <v>0.38848702278064895</v>
      </c>
      <c r="K15" s="22">
        <f t="shared" si="2"/>
        <v>0.42557613730177712</v>
      </c>
      <c r="L15" s="23">
        <f t="shared" si="3"/>
        <v>0.44625444095083677</v>
      </c>
      <c r="M15" s="4"/>
      <c r="N15" t="s">
        <v>253</v>
      </c>
      <c r="O15" s="5">
        <v>36.735062424335958</v>
      </c>
      <c r="P15" s="71">
        <v>0.5312543853443622</v>
      </c>
    </row>
    <row r="16" spans="1:16" x14ac:dyDescent="0.25">
      <c r="A16" s="17"/>
      <c r="B16" s="55">
        <v>10</v>
      </c>
      <c r="C16" s="19" t="s">
        <v>258</v>
      </c>
      <c r="D16" s="20">
        <v>56.136823999999997</v>
      </c>
      <c r="E16" s="21">
        <v>11.816700000000003</v>
      </c>
      <c r="F16" s="21">
        <f t="shared" si="0"/>
        <v>2.6869625919497802</v>
      </c>
      <c r="G16" s="21">
        <v>2.40405682194978</v>
      </c>
      <c r="H16" s="21">
        <v>7.9633770000000006E-2</v>
      </c>
      <c r="I16" s="21">
        <v>0.20327200000000001</v>
      </c>
      <c r="J16" s="22">
        <f t="shared" si="1"/>
        <v>0.203445701587565</v>
      </c>
      <c r="K16" s="22">
        <f t="shared" si="2"/>
        <v>0.21018478864232648</v>
      </c>
      <c r="L16" s="23">
        <f t="shared" si="3"/>
        <v>0.22738688398197293</v>
      </c>
      <c r="M16" s="4"/>
      <c r="N16" t="s">
        <v>272</v>
      </c>
      <c r="O16" s="5">
        <v>23.962796962206674</v>
      </c>
      <c r="P16" s="71">
        <v>0.51729645113897238</v>
      </c>
    </row>
    <row r="17" spans="1:16" x14ac:dyDescent="0.25">
      <c r="A17" s="17"/>
      <c r="B17" s="55">
        <v>11</v>
      </c>
      <c r="C17" s="19" t="s">
        <v>259</v>
      </c>
      <c r="D17" s="20">
        <v>93.106074000000007</v>
      </c>
      <c r="E17" s="21">
        <v>105.44945999999995</v>
      </c>
      <c r="F17" s="21">
        <f t="shared" si="0"/>
        <v>57.437471920402281</v>
      </c>
      <c r="G17" s="21">
        <v>48.711550660402281</v>
      </c>
      <c r="H17" s="21">
        <v>5.5782636599999993</v>
      </c>
      <c r="I17" s="21">
        <v>3.1476575999999992</v>
      </c>
      <c r="J17" s="22">
        <f t="shared" si="1"/>
        <v>0.4619421537142277</v>
      </c>
      <c r="K17" s="22">
        <f t="shared" si="2"/>
        <v>0.51484203257562733</v>
      </c>
      <c r="L17" s="23">
        <f t="shared" si="3"/>
        <v>0.54469194930350817</v>
      </c>
      <c r="M17" s="4"/>
      <c r="N17" t="s">
        <v>254</v>
      </c>
      <c r="O17" s="5">
        <v>26.558592718309246</v>
      </c>
      <c r="P17" s="71">
        <v>0.51598953313993567</v>
      </c>
    </row>
    <row r="18" spans="1:16" x14ac:dyDescent="0.25">
      <c r="A18" s="17"/>
      <c r="B18" s="55">
        <v>12</v>
      </c>
      <c r="C18" s="19" t="s">
        <v>260</v>
      </c>
      <c r="D18" s="20">
        <v>8.7207679999999996</v>
      </c>
      <c r="E18" s="21">
        <v>50.713747000000005</v>
      </c>
      <c r="F18" s="21">
        <f t="shared" si="0"/>
        <v>6.671536881112754</v>
      </c>
      <c r="G18" s="21">
        <v>4.4776129611127544</v>
      </c>
      <c r="H18" s="21">
        <v>1.64186828</v>
      </c>
      <c r="I18" s="21">
        <v>0.55205563999999996</v>
      </c>
      <c r="J18" s="22">
        <f t="shared" si="1"/>
        <v>8.8291897680381495E-2</v>
      </c>
      <c r="K18" s="22">
        <f t="shared" si="2"/>
        <v>0.1206671090801623</v>
      </c>
      <c r="L18" s="23">
        <f t="shared" si="3"/>
        <v>0.13155282888311828</v>
      </c>
      <c r="M18" s="4"/>
      <c r="N18" t="s">
        <v>257</v>
      </c>
      <c r="O18" s="5">
        <v>3.543989887160599</v>
      </c>
      <c r="P18" s="71">
        <v>0.44625444095083677</v>
      </c>
    </row>
    <row r="19" spans="1:16" x14ac:dyDescent="0.25">
      <c r="A19" s="17"/>
      <c r="B19" s="55">
        <v>13</v>
      </c>
      <c r="C19" s="19" t="s">
        <v>261</v>
      </c>
      <c r="D19" s="20">
        <v>58.037917</v>
      </c>
      <c r="E19" s="21">
        <v>74.907302999999985</v>
      </c>
      <c r="F19" s="21">
        <f t="shared" si="0"/>
        <v>30.247255900845978</v>
      </c>
      <c r="G19" s="21">
        <v>24.106379830845981</v>
      </c>
      <c r="H19" s="21">
        <v>3.2050162299999996</v>
      </c>
      <c r="I19" s="21">
        <v>2.9358598400000009</v>
      </c>
      <c r="J19" s="22">
        <f t="shared" si="1"/>
        <v>0.32181614963291344</v>
      </c>
      <c r="K19" s="22">
        <f t="shared" si="2"/>
        <v>0.36460258168480564</v>
      </c>
      <c r="L19" s="23">
        <f t="shared" si="3"/>
        <v>0.40379582082732285</v>
      </c>
      <c r="M19" s="4"/>
      <c r="N19" t="s">
        <v>262</v>
      </c>
      <c r="O19" s="5">
        <v>55.145504178776477</v>
      </c>
      <c r="P19" s="71">
        <v>0.42774390379971622</v>
      </c>
    </row>
    <row r="20" spans="1:16" x14ac:dyDescent="0.25">
      <c r="A20" s="17"/>
      <c r="B20" s="55">
        <v>14</v>
      </c>
      <c r="C20" s="19" t="s">
        <v>262</v>
      </c>
      <c r="D20" s="20">
        <v>44.583316000000011</v>
      </c>
      <c r="E20" s="21">
        <v>128.92177700000002</v>
      </c>
      <c r="F20" s="21">
        <f t="shared" si="0"/>
        <v>55.145504178776477</v>
      </c>
      <c r="G20" s="21">
        <v>47.638386588776484</v>
      </c>
      <c r="H20" s="21">
        <v>5.5055892799999988</v>
      </c>
      <c r="I20" s="21">
        <v>2.0015283100000003</v>
      </c>
      <c r="J20" s="22">
        <f t="shared" si="1"/>
        <v>0.36951388428951359</v>
      </c>
      <c r="K20" s="22">
        <f t="shared" si="2"/>
        <v>0.41221876633593463</v>
      </c>
      <c r="L20" s="23">
        <f t="shared" si="3"/>
        <v>0.42774390379971622</v>
      </c>
      <c r="M20" s="4"/>
      <c r="N20" t="s">
        <v>261</v>
      </c>
      <c r="O20" s="5">
        <v>30.247255900845978</v>
      </c>
      <c r="P20" s="71">
        <v>0.40379582082732285</v>
      </c>
    </row>
    <row r="21" spans="1:16" x14ac:dyDescent="0.25">
      <c r="A21" s="17"/>
      <c r="B21" s="55">
        <v>15</v>
      </c>
      <c r="C21" s="19" t="s">
        <v>263</v>
      </c>
      <c r="D21" s="20">
        <v>73.871444000000011</v>
      </c>
      <c r="E21" s="21">
        <v>422.38694799999996</v>
      </c>
      <c r="F21" s="21">
        <f t="shared" si="0"/>
        <v>239.67164353873341</v>
      </c>
      <c r="G21" s="21">
        <v>57.550295138733418</v>
      </c>
      <c r="H21" s="21">
        <v>174.93763303</v>
      </c>
      <c r="I21" s="21">
        <v>7.183715369999998</v>
      </c>
      <c r="J21" s="22">
        <f t="shared" si="1"/>
        <v>0.13625017394887265</v>
      </c>
      <c r="K21" s="22">
        <f t="shared" si="2"/>
        <v>0.55041456481920803</v>
      </c>
      <c r="L21" s="23">
        <f t="shared" si="3"/>
        <v>0.56742199225988732</v>
      </c>
      <c r="M21" s="4"/>
      <c r="N21" t="s">
        <v>256</v>
      </c>
      <c r="O21" s="5">
        <v>28.237593711354375</v>
      </c>
      <c r="P21" s="71">
        <v>0.38298293436901226</v>
      </c>
    </row>
    <row r="22" spans="1:16" x14ac:dyDescent="0.25">
      <c r="A22" s="17"/>
      <c r="B22" s="55">
        <v>16</v>
      </c>
      <c r="C22" s="19" t="s">
        <v>264</v>
      </c>
      <c r="D22" s="20">
        <v>32.023079000000003</v>
      </c>
      <c r="E22" s="21">
        <v>33.228426999999996</v>
      </c>
      <c r="F22" s="21">
        <f t="shared" si="0"/>
        <v>10.895902512241522</v>
      </c>
      <c r="G22" s="21">
        <v>8.4525785022415221</v>
      </c>
      <c r="H22" s="21">
        <v>1.4143743500000001</v>
      </c>
      <c r="I22" s="21">
        <v>1.0289496600000001</v>
      </c>
      <c r="J22" s="22">
        <f t="shared" si="1"/>
        <v>0.25437793074711368</v>
      </c>
      <c r="K22" s="22">
        <f t="shared" si="2"/>
        <v>0.29694312199134559</v>
      </c>
      <c r="L22" s="23">
        <f t="shared" si="3"/>
        <v>0.32790906750540805</v>
      </c>
      <c r="M22" s="4"/>
      <c r="N22" t="s">
        <v>252</v>
      </c>
      <c r="O22" s="5">
        <v>71.539435708923946</v>
      </c>
      <c r="P22" s="71">
        <v>0.36523412623335305</v>
      </c>
    </row>
    <row r="23" spans="1:16" x14ac:dyDescent="0.25">
      <c r="A23" s="17"/>
      <c r="B23" s="55">
        <v>17</v>
      </c>
      <c r="C23" s="19" t="s">
        <v>265</v>
      </c>
      <c r="D23" s="20">
        <v>8.0621570000000009</v>
      </c>
      <c r="E23" s="21">
        <v>2.9442509999999995</v>
      </c>
      <c r="F23" s="21">
        <f t="shared" si="0"/>
        <v>2.0604343021017613</v>
      </c>
      <c r="G23" s="21">
        <v>1.0229338021017611</v>
      </c>
      <c r="H23" s="21">
        <v>0.43904838000000002</v>
      </c>
      <c r="I23" s="21">
        <v>0.59845212000000003</v>
      </c>
      <c r="J23" s="22">
        <f t="shared" si="1"/>
        <v>0.34743430573743928</v>
      </c>
      <c r="K23" s="22">
        <f t="shared" si="2"/>
        <v>0.49655487324340258</v>
      </c>
      <c r="L23" s="23">
        <f t="shared" si="3"/>
        <v>0.69981611693492218</v>
      </c>
      <c r="M23" s="4"/>
      <c r="N23" t="s">
        <v>249</v>
      </c>
      <c r="O23" s="5">
        <v>24.129329981125469</v>
      </c>
      <c r="P23" s="71">
        <v>0.35308820840710237</v>
      </c>
    </row>
    <row r="24" spans="1:16" x14ac:dyDescent="0.25">
      <c r="A24" s="17"/>
      <c r="B24" s="55">
        <v>18</v>
      </c>
      <c r="C24" s="19" t="s">
        <v>266</v>
      </c>
      <c r="D24" s="20">
        <v>55.917309000000003</v>
      </c>
      <c r="E24" s="21">
        <v>49.535001999999999</v>
      </c>
      <c r="F24" s="21">
        <f t="shared" si="0"/>
        <v>37.080257803447594</v>
      </c>
      <c r="G24" s="21">
        <v>22.574735733447596</v>
      </c>
      <c r="H24" s="21">
        <v>0.59496899999999997</v>
      </c>
      <c r="I24" s="21">
        <v>13.910553070000002</v>
      </c>
      <c r="J24" s="22">
        <f t="shared" si="1"/>
        <v>0.45573301346485456</v>
      </c>
      <c r="K24" s="22">
        <f t="shared" si="2"/>
        <v>0.46774409605247613</v>
      </c>
      <c r="L24" s="23">
        <f t="shared" si="3"/>
        <v>0.74856679734155651</v>
      </c>
      <c r="M24" s="4"/>
      <c r="N24" t="s">
        <v>264</v>
      </c>
      <c r="O24" s="5">
        <v>10.895902512241522</v>
      </c>
      <c r="P24" s="71">
        <v>0.32790906750540805</v>
      </c>
    </row>
    <row r="25" spans="1:16" x14ac:dyDescent="0.25">
      <c r="A25" s="17"/>
      <c r="B25" s="55">
        <v>19</v>
      </c>
      <c r="C25" s="19" t="s">
        <v>267</v>
      </c>
      <c r="D25" s="20">
        <v>100.266555</v>
      </c>
      <c r="E25" s="21">
        <v>56.049801000000002</v>
      </c>
      <c r="F25" s="21">
        <f t="shared" si="0"/>
        <v>41.241831381459001</v>
      </c>
      <c r="G25" s="21">
        <v>39.331331531459</v>
      </c>
      <c r="H25" s="21">
        <v>0.65691363000000003</v>
      </c>
      <c r="I25" s="21">
        <v>1.2535862200000001</v>
      </c>
      <c r="J25" s="22">
        <f t="shared" si="1"/>
        <v>0.70172116278270102</v>
      </c>
      <c r="K25" s="22">
        <f t="shared" si="2"/>
        <v>0.71344134052249353</v>
      </c>
      <c r="L25" s="23">
        <f t="shared" si="3"/>
        <v>0.73580691894800843</v>
      </c>
      <c r="M25" s="4"/>
      <c r="N25" t="s">
        <v>273</v>
      </c>
      <c r="O25" s="5">
        <v>2.9545539190765528</v>
      </c>
      <c r="P25" s="71">
        <v>0.28539165453302273</v>
      </c>
    </row>
    <row r="26" spans="1:16" x14ac:dyDescent="0.25">
      <c r="A26" s="17"/>
      <c r="B26" s="55">
        <v>20</v>
      </c>
      <c r="C26" s="19" t="s">
        <v>268</v>
      </c>
      <c r="D26" s="20">
        <v>248.68983300000005</v>
      </c>
      <c r="E26" s="21">
        <v>174.41024000000002</v>
      </c>
      <c r="F26" s="21">
        <f t="shared" si="0"/>
        <v>99.736651467966041</v>
      </c>
      <c r="G26" s="21">
        <v>75.129316417966038</v>
      </c>
      <c r="H26" s="21">
        <v>12.655451700000002</v>
      </c>
      <c r="I26" s="21">
        <v>11.951883350000003</v>
      </c>
      <c r="J26" s="22">
        <f t="shared" si="1"/>
        <v>0.430762072329962</v>
      </c>
      <c r="K26" s="22">
        <f t="shared" si="2"/>
        <v>0.50332347526134946</v>
      </c>
      <c r="L26" s="23">
        <f t="shared" si="3"/>
        <v>0.57185089286022439</v>
      </c>
      <c r="M26" s="4"/>
      <c r="N26" t="s">
        <v>250</v>
      </c>
      <c r="O26" s="5">
        <v>24.377079141559314</v>
      </c>
      <c r="P26" s="71">
        <v>0.27962442217526884</v>
      </c>
    </row>
    <row r="27" spans="1:16" x14ac:dyDescent="0.25">
      <c r="A27" s="17"/>
      <c r="B27" s="55">
        <v>21</v>
      </c>
      <c r="C27" s="19" t="s">
        <v>269</v>
      </c>
      <c r="D27" s="20">
        <v>136.48312799999999</v>
      </c>
      <c r="E27" s="21">
        <v>184.862854</v>
      </c>
      <c r="F27" s="21">
        <f t="shared" si="0"/>
        <v>43.934757255728364</v>
      </c>
      <c r="G27" s="21">
        <v>39.856042175728362</v>
      </c>
      <c r="H27" s="21">
        <v>1.03791068</v>
      </c>
      <c r="I27" s="21">
        <v>3.0408044000000003</v>
      </c>
      <c r="J27" s="22">
        <f t="shared" si="1"/>
        <v>0.215597894943937</v>
      </c>
      <c r="K27" s="22">
        <f t="shared" si="2"/>
        <v>0.22121238513243102</v>
      </c>
      <c r="L27" s="23">
        <f t="shared" si="3"/>
        <v>0.23766135978690647</v>
      </c>
      <c r="M27" s="4"/>
      <c r="N27" t="s">
        <v>269</v>
      </c>
      <c r="O27" s="5">
        <v>43.934757255728364</v>
      </c>
      <c r="P27" s="71">
        <v>0.23766135978690647</v>
      </c>
    </row>
    <row r="28" spans="1:16" x14ac:dyDescent="0.25">
      <c r="A28" s="17"/>
      <c r="B28" s="55">
        <v>22</v>
      </c>
      <c r="C28" s="19" t="s">
        <v>270</v>
      </c>
      <c r="D28" s="20">
        <v>28.544972000000001</v>
      </c>
      <c r="E28" s="21">
        <v>40.308017</v>
      </c>
      <c r="F28" s="21">
        <f t="shared" si="0"/>
        <v>24.995159119429196</v>
      </c>
      <c r="G28" s="21">
        <v>20.486344129429199</v>
      </c>
      <c r="H28" s="21">
        <v>2.6706444699999996</v>
      </c>
      <c r="I28" s="21">
        <v>1.83817052</v>
      </c>
      <c r="J28" s="22">
        <f t="shared" si="1"/>
        <v>0.50824490149017254</v>
      </c>
      <c r="K28" s="22">
        <f t="shared" si="2"/>
        <v>0.57450081455084223</v>
      </c>
      <c r="L28" s="23">
        <f t="shared" si="3"/>
        <v>0.62010391430144518</v>
      </c>
      <c r="M28" s="4"/>
      <c r="N28" t="s">
        <v>258</v>
      </c>
      <c r="O28" s="5">
        <v>2.6869625919497802</v>
      </c>
      <c r="P28" s="71">
        <v>0.22738688398197293</v>
      </c>
    </row>
    <row r="29" spans="1:16" x14ac:dyDescent="0.25">
      <c r="A29" s="17"/>
      <c r="B29" s="55">
        <v>23</v>
      </c>
      <c r="C29" s="19" t="s">
        <v>271</v>
      </c>
      <c r="D29" s="20">
        <v>55.043755999999995</v>
      </c>
      <c r="E29" s="21">
        <v>32.949963999999994</v>
      </c>
      <c r="F29" s="21">
        <f t="shared" si="0"/>
        <v>7.3848620714762614</v>
      </c>
      <c r="G29" s="21">
        <v>7.2963723114762615</v>
      </c>
      <c r="H29" s="21">
        <v>1.555E-2</v>
      </c>
      <c r="I29" s="21">
        <v>7.2939759999999992E-2</v>
      </c>
      <c r="J29" s="22">
        <f t="shared" si="1"/>
        <v>0.22143794486319507</v>
      </c>
      <c r="K29" s="22">
        <f t="shared" si="2"/>
        <v>0.22190987254117372</v>
      </c>
      <c r="L29" s="23">
        <f t="shared" si="3"/>
        <v>0.22412352473211389</v>
      </c>
      <c r="M29" s="4"/>
      <c r="N29" t="s">
        <v>271</v>
      </c>
      <c r="O29" s="5">
        <v>7.3848620714762614</v>
      </c>
      <c r="P29" s="71">
        <v>0.22412352473211389</v>
      </c>
    </row>
    <row r="30" spans="1:16" x14ac:dyDescent="0.25">
      <c r="A30" s="17"/>
      <c r="B30" s="55">
        <v>24</v>
      </c>
      <c r="C30" s="19" t="s">
        <v>272</v>
      </c>
      <c r="D30" s="20">
        <v>88.365007000000006</v>
      </c>
      <c r="E30" s="21">
        <v>46.32314199999999</v>
      </c>
      <c r="F30" s="21">
        <f t="shared" si="0"/>
        <v>23.962796962206674</v>
      </c>
      <c r="G30" s="21">
        <v>18.202632022206672</v>
      </c>
      <c r="H30" s="21">
        <v>3.1322120200000008</v>
      </c>
      <c r="I30" s="21">
        <v>2.6279529200000002</v>
      </c>
      <c r="J30" s="22">
        <f t="shared" si="1"/>
        <v>0.39294899344709122</v>
      </c>
      <c r="K30" s="22">
        <f t="shared" si="2"/>
        <v>0.46056556444739172</v>
      </c>
      <c r="L30" s="23">
        <f t="shared" si="3"/>
        <v>0.51729645113897238</v>
      </c>
      <c r="M30" s="4"/>
      <c r="N30" t="s">
        <v>251</v>
      </c>
      <c r="O30" s="5">
        <v>17.254970556109971</v>
      </c>
      <c r="P30" s="71">
        <v>0.21575616583358517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7.4395059999999997</v>
      </c>
      <c r="E31" s="28">
        <v>10.352629</v>
      </c>
      <c r="F31" s="28">
        <f t="shared" si="0"/>
        <v>2.9545539190765528</v>
      </c>
      <c r="G31" s="28">
        <v>1.7493501190765528</v>
      </c>
      <c r="H31" s="28">
        <v>1.0201150699999999</v>
      </c>
      <c r="I31" s="28">
        <v>0.18508873000000001</v>
      </c>
      <c r="J31" s="29">
        <f t="shared" si="1"/>
        <v>0.16897641353481832</v>
      </c>
      <c r="K31" s="29">
        <f t="shared" si="2"/>
        <v>0.2675132267442939</v>
      </c>
      <c r="L31" s="30">
        <f t="shared" si="3"/>
        <v>0.28539165453302273</v>
      </c>
      <c r="M31" s="4"/>
      <c r="N31" t="s">
        <v>260</v>
      </c>
      <c r="O31" s="5">
        <v>6.671536881112754</v>
      </c>
      <c r="P31" s="71">
        <v>0.13155282888311828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1755.3916850000001</v>
      </c>
      <c r="E6" s="14">
        <v>2061.832265</v>
      </c>
      <c r="F6" s="14">
        <v>921.12697390084406</v>
      </c>
      <c r="G6" s="14">
        <v>586.84273380084414</v>
      </c>
      <c r="H6" s="14">
        <v>233.02590091000002</v>
      </c>
      <c r="I6" s="14">
        <v>101.25833919</v>
      </c>
      <c r="J6" s="15">
        <v>0.28462195677243618</v>
      </c>
      <c r="K6" s="15">
        <v>0.39764080164437826</v>
      </c>
      <c r="L6" s="16">
        <v>0.44675165363213681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1389.7698459999999</v>
      </c>
      <c r="E7" s="38">
        <f ca="1">SUM(E8:OFFSET(E6,MATCH("PROYECTOS",$A$8:$A$50,0),0))</f>
        <v>451.81007600000004</v>
      </c>
      <c r="F7" s="38">
        <f ca="1">SUM(F8:OFFSET(F6,MATCH("PROYECTOS",$A$8:$A$50,0),0))</f>
        <v>268.92656439779762</v>
      </c>
      <c r="G7" s="38">
        <f ca="1">SUM(G8:OFFSET(G6,MATCH("PROYECTOS",$A$8:$A$50,0),0))</f>
        <v>79.390921567797704</v>
      </c>
      <c r="H7" s="38">
        <f ca="1">SUM(H8:OFFSET(H6,MATCH("PROYECTOS",$A$8:$A$50,0),0))</f>
        <v>179.57454778999997</v>
      </c>
      <c r="I7" s="38">
        <f ca="1">SUM(I8:OFFSET(I6,MATCH("PROYECTOS",$A$8:$A$50,0),0))</f>
        <v>9.96109504</v>
      </c>
      <c r="J7" s="39">
        <f ca="1">IFERROR(G7/E7,0)</f>
        <v>0.17571746577824815</v>
      </c>
      <c r="K7" s="39">
        <f ca="1">IFERROR(SUM(G7,H7)/E7,0)</f>
        <v>0.57317329363366765</v>
      </c>
      <c r="L7" s="40">
        <f ca="1">IFERROR(SUM(G7,H7,I7)/E7,0)</f>
        <v>0.59522037839146746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1388.284915</v>
      </c>
      <c r="E8" s="21">
        <v>450.14317000000005</v>
      </c>
      <c r="F8" s="21">
        <f t="shared" ref="F8:F11" si="0">SUM(G8,H8,I8)</f>
        <v>268.77601150900347</v>
      </c>
      <c r="G8" s="21">
        <v>79.31923091900353</v>
      </c>
      <c r="H8" s="21">
        <v>179.50285713999997</v>
      </c>
      <c r="I8" s="21">
        <v>9.9539234499999996</v>
      </c>
      <c r="J8" s="22">
        <f t="shared" ref="J8:J12" si="1">IFERROR(G8/E8,0)</f>
        <v>0.17620889575866167</v>
      </c>
      <c r="K8" s="22">
        <f t="shared" ref="K8:K12" si="2">IFERROR(SUM(G8,H8)/E8,0)</f>
        <v>0.57497726347598133</v>
      </c>
      <c r="L8" s="23">
        <f t="shared" ref="L8:L12" si="3">IFERROR(SUM(G8,H8,I8)/E8,0)</f>
        <v>0.59709005805642557</v>
      </c>
      <c r="M8" s="4"/>
    </row>
    <row r="9" spans="1:13" ht="25.5" x14ac:dyDescent="0.25">
      <c r="A9" s="17"/>
      <c r="B9" s="19">
        <v>3000269</v>
      </c>
      <c r="C9" s="19" t="s">
        <v>1259</v>
      </c>
      <c r="D9" s="20">
        <v>0.5</v>
      </c>
      <c r="E9" s="21">
        <v>0.5</v>
      </c>
      <c r="F9" s="21">
        <f t="shared" si="0"/>
        <v>7.1715900000000003E-3</v>
      </c>
      <c r="G9" s="21">
        <v>0</v>
      </c>
      <c r="H9" s="21">
        <v>0</v>
      </c>
      <c r="I9" s="21">
        <v>7.1715900000000003E-3</v>
      </c>
      <c r="J9" s="22">
        <f t="shared" si="1"/>
        <v>0</v>
      </c>
      <c r="K9" s="22">
        <f t="shared" si="2"/>
        <v>0</v>
      </c>
      <c r="L9" s="23">
        <f t="shared" si="3"/>
        <v>1.4343180000000001E-2</v>
      </c>
      <c r="M9" s="4"/>
    </row>
    <row r="10" spans="1:13" ht="25.5" x14ac:dyDescent="0.25">
      <c r="A10" s="17"/>
      <c r="B10" s="19">
        <v>3000270</v>
      </c>
      <c r="C10" s="19" t="s">
        <v>1260</v>
      </c>
      <c r="D10" s="20">
        <v>0.78493100000000005</v>
      </c>
      <c r="E10" s="21">
        <v>0.96690600000000004</v>
      </c>
      <c r="F10" s="21">
        <f t="shared" si="0"/>
        <v>0.14338129879417419</v>
      </c>
      <c r="G10" s="21">
        <v>7.1690648794174194E-2</v>
      </c>
      <c r="H10" s="21">
        <v>7.1690649999999995E-2</v>
      </c>
      <c r="I10" s="21">
        <v>0</v>
      </c>
      <c r="J10" s="22">
        <f t="shared" si="1"/>
        <v>7.4144383005353351E-2</v>
      </c>
      <c r="K10" s="22">
        <f t="shared" si="2"/>
        <v>0.14828876725780393</v>
      </c>
      <c r="L10" s="23">
        <f t="shared" si="3"/>
        <v>0.14828876725780393</v>
      </c>
      <c r="M10" s="4"/>
    </row>
    <row r="11" spans="1:13" ht="25.5" x14ac:dyDescent="0.25">
      <c r="A11" s="17"/>
      <c r="B11" s="19">
        <v>3000666</v>
      </c>
      <c r="C11" s="19" t="s">
        <v>1261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365.62183900000014</v>
      </c>
      <c r="E12" s="45">
        <f t="shared" ref="E12:I12" ca="1" si="4">OFFSET(E12,-MATCH("PROYECTOS",$A$8:$A$50,0)-1,0)-(OFFSET(E12,-MATCH("PROYECTOS",$A$8:$A$50,0),0))</f>
        <v>1610.022189</v>
      </c>
      <c r="F12" s="45">
        <f t="shared" ca="1" si="4"/>
        <v>652.20040950304644</v>
      </c>
      <c r="G12" s="45">
        <f t="shared" ca="1" si="4"/>
        <v>507.45181223304644</v>
      </c>
      <c r="H12" s="45">
        <f t="shared" ca="1" si="4"/>
        <v>53.45135312000005</v>
      </c>
      <c r="I12" s="45">
        <f t="shared" ca="1" si="4"/>
        <v>91.297244149999997</v>
      </c>
      <c r="J12" s="46">
        <f t="shared" ca="1" si="1"/>
        <v>0.31518311716450909</v>
      </c>
      <c r="K12" s="46">
        <f t="shared" ca="1" si="2"/>
        <v>0.34838225782554505</v>
      </c>
      <c r="L12" s="47">
        <f t="shared" ca="1" si="3"/>
        <v>0.40508783913601482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1271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25.5" x14ac:dyDescent="0.25">
      <c r="A18" s="17"/>
      <c r="B18" s="19">
        <v>3000269</v>
      </c>
      <c r="C18" s="19" t="s">
        <v>1259</v>
      </c>
      <c r="D18" s="23">
        <v>1.4343180000000001E-2</v>
      </c>
    </row>
    <row r="19" spans="1:4" ht="25.5" x14ac:dyDescent="0.25">
      <c r="A19" s="17"/>
      <c r="B19" s="19">
        <v>3000270</v>
      </c>
      <c r="C19" s="19" t="s">
        <v>1260</v>
      </c>
      <c r="D19" s="23">
        <v>0.14828876725780393</v>
      </c>
    </row>
    <row r="20" spans="1:4" ht="26.25" thickBot="1" x14ac:dyDescent="0.3">
      <c r="A20" s="24"/>
      <c r="B20" s="26">
        <v>3000666</v>
      </c>
      <c r="C20" s="26" t="s">
        <v>1261</v>
      </c>
      <c r="D20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399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265.01292899999999</v>
      </c>
      <c r="E6" s="14">
        <v>316.29718000000003</v>
      </c>
      <c r="F6" s="14">
        <v>196.13454593762563</v>
      </c>
      <c r="G6" s="14">
        <v>133.3825849276256</v>
      </c>
      <c r="H6" s="14">
        <v>23.874854829999997</v>
      </c>
      <c r="I6" s="14">
        <v>38.877106179999991</v>
      </c>
      <c r="J6" s="15">
        <v>0.42170020272588454</v>
      </c>
      <c r="K6" s="15">
        <v>0.49718255394381194</v>
      </c>
      <c r="L6" s="16">
        <v>0.62009577808321148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110.19603999999998</v>
      </c>
      <c r="E7" s="38">
        <f ca="1">SUM(E8:OFFSET(E6,MATCH("GOBIERNOS REGIONALES",$A$8:$A$50,0),0))</f>
        <v>99.969221000000005</v>
      </c>
      <c r="F7" s="38">
        <f ca="1">SUM(F8:OFFSET(F6,MATCH("GOBIERNOS REGIONALES",$A$8:$A$50,0),0))</f>
        <v>61.497314329863016</v>
      </c>
      <c r="G7" s="38">
        <f ca="1">SUM(G8:OFFSET(G6,MATCH("GOBIERNOS REGIONALES",$A$8:$A$50,0),0))</f>
        <v>40.902368729863014</v>
      </c>
      <c r="H7" s="38">
        <f ca="1">SUM(H8:OFFSET(H6,MATCH("GOBIERNOS REGIONALES",$A$8:$A$50,0),0))</f>
        <v>9.1155066599999994</v>
      </c>
      <c r="I7" s="38">
        <f ca="1">SUM(I8:OFFSET(I6,MATCH("GOBIERNOS REGIONALES",$A$8:$A$50,0),0))</f>
        <v>11.47943894</v>
      </c>
      <c r="J7" s="39">
        <f ca="1">IFERROR(G7/E7,0)</f>
        <v>0.40914961946000372</v>
      </c>
      <c r="K7" s="39">
        <f ca="1">IFERROR(SUM(G7,H7)/E7,0)</f>
        <v>0.50033275131615773</v>
      </c>
      <c r="L7" s="40">
        <f ca="1">IFERROR(SUM(G7,H7,I7)/E7,0)</f>
        <v>0.6151624841596296</v>
      </c>
      <c r="M7" s="4"/>
    </row>
    <row r="8" spans="1:13" x14ac:dyDescent="0.25">
      <c r="A8" s="17"/>
      <c r="B8" s="18">
        <v>11</v>
      </c>
      <c r="C8" s="19" t="s">
        <v>111</v>
      </c>
      <c r="D8" s="20">
        <v>54.219966999999983</v>
      </c>
      <c r="E8" s="21">
        <v>38.699713000000003</v>
      </c>
      <c r="F8" s="21">
        <f t="shared" ref="F8:F38" si="0">SUM(G8,H8,I8)</f>
        <v>17.345001001793108</v>
      </c>
      <c r="G8" s="21">
        <v>9.5919581217931054</v>
      </c>
      <c r="H8" s="21">
        <v>4.0102297899999995</v>
      </c>
      <c r="I8" s="21">
        <v>3.7428130900000007</v>
      </c>
      <c r="J8" s="22">
        <f t="shared" ref="J8:J38" si="1">IFERROR(G8/E8,0)</f>
        <v>0.24785605313902728</v>
      </c>
      <c r="K8" s="22">
        <f t="shared" ref="K8:K38" si="2">IFERROR(SUM(G8,H8)/E8,0)</f>
        <v>0.35148033040433929</v>
      </c>
      <c r="L8" s="23">
        <f t="shared" ref="L8:L38" si="3">IFERROR(SUM(G8,H8,I8)/E8,0)</f>
        <v>0.44819456417656395</v>
      </c>
      <c r="M8" s="4"/>
    </row>
    <row r="9" spans="1:13" x14ac:dyDescent="0.25">
      <c r="A9" s="17"/>
      <c r="B9" s="18">
        <v>131</v>
      </c>
      <c r="C9" s="19" t="s">
        <v>143</v>
      </c>
      <c r="D9" s="20">
        <v>14.862013000000001</v>
      </c>
      <c r="E9" s="21">
        <v>15.471287000000002</v>
      </c>
      <c r="F9" s="21">
        <f t="shared" si="0"/>
        <v>7.9122507789190077</v>
      </c>
      <c r="G9" s="21">
        <v>5.9537953389190079</v>
      </c>
      <c r="H9" s="21">
        <v>0.88240547000000003</v>
      </c>
      <c r="I9" s="21">
        <v>1.0760499700000001</v>
      </c>
      <c r="J9" s="22">
        <f t="shared" si="1"/>
        <v>0.38482870487238763</v>
      </c>
      <c r="K9" s="22">
        <f t="shared" si="2"/>
        <v>0.44186374468517114</v>
      </c>
      <c r="L9" s="23">
        <f t="shared" si="3"/>
        <v>0.51141516403380061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8.4664799999999989</v>
      </c>
      <c r="E10" s="21">
        <v>8.4664800000000007</v>
      </c>
      <c r="F10" s="21">
        <f t="shared" si="0"/>
        <v>8.4664799907149444</v>
      </c>
      <c r="G10" s="21">
        <v>3.6697229907149449</v>
      </c>
      <c r="H10" s="21">
        <v>1.1653039999999999</v>
      </c>
      <c r="I10" s="21">
        <v>3.6314529999999996</v>
      </c>
      <c r="J10" s="22">
        <f t="shared" si="1"/>
        <v>0.43344140548550808</v>
      </c>
      <c r="K10" s="22">
        <f t="shared" si="2"/>
        <v>0.57107877071875734</v>
      </c>
      <c r="L10" s="23">
        <f t="shared" si="3"/>
        <v>0.99999999890331559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32.647579999999998</v>
      </c>
      <c r="E11" s="21">
        <v>37.331741000000001</v>
      </c>
      <c r="F11" s="21">
        <f t="shared" si="0"/>
        <v>27.773582558435958</v>
      </c>
      <c r="G11" s="21">
        <v>21.686892278435959</v>
      </c>
      <c r="H11" s="21">
        <v>3.0575674000000004</v>
      </c>
      <c r="I11" s="21">
        <v>3.0291228799999992</v>
      </c>
      <c r="J11" s="22">
        <f t="shared" si="1"/>
        <v>0.58092367774746856</v>
      </c>
      <c r="K11" s="22">
        <f t="shared" si="2"/>
        <v>0.66282629782618385</v>
      </c>
      <c r="L11" s="23">
        <f t="shared" si="3"/>
        <v>0.74396697862111383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152.326978</v>
      </c>
      <c r="E12" s="38">
        <f ca="1">SUM(E13:OFFSET(E11,(MATCH("GOBIERNOS LOCALES",$A$8:$A$50,0)-MATCH("GOBIERNOS REGIONALES",$A$8:$A$50,0)),0))</f>
        <v>214.44212099999999</v>
      </c>
      <c r="F12" s="38">
        <f ca="1">SUM(F13:OFFSET(F11,(MATCH("GOBIERNOS LOCALES",$A$8:$A$50,0)-MATCH("GOBIERNOS REGIONALES",$A$8:$A$50,0)),0))</f>
        <v>133.60589012777498</v>
      </c>
      <c r="G12" s="38">
        <f ca="1">SUM(G13:OFFSET(G11,(MATCH("GOBIERNOS LOCALES",$A$8:$A$50,0)-MATCH("GOBIERNOS REGIONALES",$A$8:$A$50,0)),0))</f>
        <v>91.785609367774995</v>
      </c>
      <c r="H12" s="38">
        <f ca="1">SUM(H13:OFFSET(H11,(MATCH("GOBIERNOS LOCALES",$A$8:$A$50,0)-MATCH("GOBIERNOS REGIONALES",$A$8:$A$50,0)),0))</f>
        <v>14.559872850000001</v>
      </c>
      <c r="I12" s="38">
        <f ca="1">SUM(I13:OFFSET(I11,(MATCH("GOBIERNOS LOCALES",$A$8:$A$50,0)-MATCH("GOBIERNOS REGIONALES",$A$8:$A$50,0)),0))</f>
        <v>27.260407909999991</v>
      </c>
      <c r="J12" s="39">
        <f t="shared" ca="1" si="1"/>
        <v>0.42802043245867261</v>
      </c>
      <c r="K12" s="39">
        <f t="shared" ca="1" si="2"/>
        <v>0.49591694822760596</v>
      </c>
      <c r="L12" s="40">
        <f t="shared" ca="1" si="3"/>
        <v>0.62303939871857072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2.8091919999999999</v>
      </c>
      <c r="E13" s="21">
        <v>3.1742160000000004</v>
      </c>
      <c r="F13" s="21">
        <f t="shared" si="0"/>
        <v>2.1465114030003445</v>
      </c>
      <c r="G13" s="21">
        <v>1.6088936630003445</v>
      </c>
      <c r="H13" s="21">
        <v>0.31824773000000001</v>
      </c>
      <c r="I13" s="21">
        <v>0.21937001</v>
      </c>
      <c r="J13" s="22">
        <f t="shared" si="1"/>
        <v>0.50686332089572494</v>
      </c>
      <c r="K13" s="22">
        <f t="shared" si="2"/>
        <v>0.60712358358736274</v>
      </c>
      <c r="L13" s="23">
        <f t="shared" si="3"/>
        <v>0.67623356539074353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2.5826199999999999</v>
      </c>
      <c r="E14" s="21">
        <v>2.7398069999999999</v>
      </c>
      <c r="F14" s="21">
        <f t="shared" si="0"/>
        <v>2.0330578702408424</v>
      </c>
      <c r="G14" s="21">
        <v>1.6496419602408423</v>
      </c>
      <c r="H14" s="21">
        <v>0.19222959999999997</v>
      </c>
      <c r="I14" s="21">
        <v>0.19118631000000003</v>
      </c>
      <c r="J14" s="22">
        <f t="shared" si="1"/>
        <v>0.60210152037747267</v>
      </c>
      <c r="K14" s="22">
        <f t="shared" si="2"/>
        <v>0.67226325074753157</v>
      </c>
      <c r="L14" s="23">
        <f t="shared" si="3"/>
        <v>0.7420441915218271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2.4870519999999985</v>
      </c>
      <c r="E15" s="21">
        <v>2.8485459999999994</v>
      </c>
      <c r="F15" s="21">
        <f t="shared" si="0"/>
        <v>1.9003294492033487</v>
      </c>
      <c r="G15" s="21">
        <v>1.3582046292033487</v>
      </c>
      <c r="H15" s="21">
        <v>0.3144379699999999</v>
      </c>
      <c r="I15" s="21">
        <v>0.22768685</v>
      </c>
      <c r="J15" s="22">
        <f t="shared" si="1"/>
        <v>0.47680628264502278</v>
      </c>
      <c r="K15" s="22">
        <f t="shared" si="2"/>
        <v>0.58719171085997879</v>
      </c>
      <c r="L15" s="23">
        <f t="shared" si="3"/>
        <v>0.66712261244977233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9.8105860000000007</v>
      </c>
      <c r="E16" s="21">
        <v>26.678657000000008</v>
      </c>
      <c r="F16" s="21">
        <f t="shared" si="0"/>
        <v>6.8714179808834652</v>
      </c>
      <c r="G16" s="21">
        <v>5.2150858108834655</v>
      </c>
      <c r="H16" s="21">
        <v>0.95050893999999986</v>
      </c>
      <c r="I16" s="21">
        <v>0.70582322999999969</v>
      </c>
      <c r="J16" s="22">
        <f t="shared" si="1"/>
        <v>0.19547782374815434</v>
      </c>
      <c r="K16" s="22">
        <f t="shared" si="2"/>
        <v>0.23110588928383702</v>
      </c>
      <c r="L16" s="23">
        <f t="shared" si="3"/>
        <v>0.25756236458542359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5.3855010000000005</v>
      </c>
      <c r="E17" s="21">
        <v>7.1150020000000023</v>
      </c>
      <c r="F17" s="21">
        <f t="shared" si="0"/>
        <v>4.898572238719499</v>
      </c>
      <c r="G17" s="21">
        <v>3.7555413787194993</v>
      </c>
      <c r="H17" s="21">
        <v>0.46108914000000017</v>
      </c>
      <c r="I17" s="21">
        <v>0.68194171999999975</v>
      </c>
      <c r="J17" s="22">
        <f t="shared" si="1"/>
        <v>0.52783419860170078</v>
      </c>
      <c r="K17" s="22">
        <f t="shared" si="2"/>
        <v>0.59263940034303553</v>
      </c>
      <c r="L17" s="23">
        <f t="shared" si="3"/>
        <v>0.68848501219247693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9.2747420000000016</v>
      </c>
      <c r="E18" s="21">
        <v>11.926742999999997</v>
      </c>
      <c r="F18" s="21">
        <f t="shared" si="0"/>
        <v>8.1082734251985844</v>
      </c>
      <c r="G18" s="21">
        <v>5.9687304051985848</v>
      </c>
      <c r="H18" s="21">
        <v>1.12724852</v>
      </c>
      <c r="I18" s="21">
        <v>1.0122945000000001</v>
      </c>
      <c r="J18" s="22">
        <f t="shared" si="1"/>
        <v>0.50044931840977758</v>
      </c>
      <c r="K18" s="22">
        <f t="shared" si="2"/>
        <v>0.59496368163534563</v>
      </c>
      <c r="L18" s="23">
        <f t="shared" si="3"/>
        <v>0.679839703530007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6.7227439999999987</v>
      </c>
      <c r="E19" s="21">
        <v>7.6089439999999993</v>
      </c>
      <c r="F19" s="21">
        <f t="shared" si="0"/>
        <v>4.9900984849920684</v>
      </c>
      <c r="G19" s="21">
        <v>3.5746429349920685</v>
      </c>
      <c r="H19" s="21">
        <v>0.62996289999999988</v>
      </c>
      <c r="I19" s="21">
        <v>0.7854926499999999</v>
      </c>
      <c r="J19" s="22">
        <f t="shared" si="1"/>
        <v>0.46979488020835336</v>
      </c>
      <c r="K19" s="22">
        <f t="shared" si="2"/>
        <v>0.55258730186371052</v>
      </c>
      <c r="L19" s="23">
        <f t="shared" si="3"/>
        <v>0.65582010920202183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0.82782300000000009</v>
      </c>
      <c r="E20" s="21">
        <v>1.0568950000000001</v>
      </c>
      <c r="F20" s="21">
        <f t="shared" si="0"/>
        <v>0.58684377759109208</v>
      </c>
      <c r="G20" s="21">
        <v>0.3894253375910921</v>
      </c>
      <c r="H20" s="21">
        <v>8.6410059999999997E-2</v>
      </c>
      <c r="I20" s="21">
        <v>0.11100837999999999</v>
      </c>
      <c r="J20" s="22">
        <f t="shared" si="1"/>
        <v>0.36846170867597261</v>
      </c>
      <c r="K20" s="22">
        <f t="shared" si="2"/>
        <v>0.45022012365570097</v>
      </c>
      <c r="L20" s="23">
        <f t="shared" si="3"/>
        <v>0.55525267655830712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4.5417960000000015</v>
      </c>
      <c r="E21" s="21">
        <v>6.3216219999999987</v>
      </c>
      <c r="F21" s="21">
        <f t="shared" si="0"/>
        <v>3.6794990279493147</v>
      </c>
      <c r="G21" s="21">
        <v>2.208924537949315</v>
      </c>
      <c r="H21" s="21">
        <v>0.39351350000000007</v>
      </c>
      <c r="I21" s="21">
        <v>1.0770609899999997</v>
      </c>
      <c r="J21" s="22">
        <f t="shared" si="1"/>
        <v>0.3494236982137362</v>
      </c>
      <c r="K21" s="22">
        <f t="shared" si="2"/>
        <v>0.41167251663407201</v>
      </c>
      <c r="L21" s="23">
        <f t="shared" si="3"/>
        <v>0.58204983277224032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3.0018349999999994</v>
      </c>
      <c r="E22" s="21">
        <v>3.0532039999999987</v>
      </c>
      <c r="F22" s="21">
        <f t="shared" si="0"/>
        <v>2.3048863168604123</v>
      </c>
      <c r="G22" s="21">
        <v>1.7637506068604125</v>
      </c>
      <c r="H22" s="21">
        <v>0.28054362000000005</v>
      </c>
      <c r="I22" s="21">
        <v>0.26059208999999994</v>
      </c>
      <c r="J22" s="22">
        <f t="shared" si="1"/>
        <v>0.5776720477440791</v>
      </c>
      <c r="K22" s="22">
        <f t="shared" si="2"/>
        <v>0.6695570380689968</v>
      </c>
      <c r="L22" s="23">
        <f t="shared" si="3"/>
        <v>0.7549074077134752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6.1539080000000013</v>
      </c>
      <c r="E23" s="21">
        <v>6.8610380000000015</v>
      </c>
      <c r="F23" s="21">
        <f t="shared" si="0"/>
        <v>4.4555576766943092</v>
      </c>
      <c r="G23" s="21">
        <v>3.0991194366943091</v>
      </c>
      <c r="H23" s="21">
        <v>0.79348492999999976</v>
      </c>
      <c r="I23" s="21">
        <v>0.56295331000000004</v>
      </c>
      <c r="J23" s="22">
        <f t="shared" si="1"/>
        <v>0.45169833437656348</v>
      </c>
      <c r="K23" s="22">
        <f t="shared" si="2"/>
        <v>0.56734919216222213</v>
      </c>
      <c r="L23" s="23">
        <f t="shared" si="3"/>
        <v>0.64939994162607872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5.9695069999999983</v>
      </c>
      <c r="E24" s="21">
        <v>8.3361399999999986</v>
      </c>
      <c r="F24" s="21">
        <f t="shared" si="0"/>
        <v>5.9690861175250625</v>
      </c>
      <c r="G24" s="21">
        <v>3.9214751675250628</v>
      </c>
      <c r="H24" s="21">
        <v>0.91891608000000002</v>
      </c>
      <c r="I24" s="21">
        <v>1.1286948699999999</v>
      </c>
      <c r="J24" s="22">
        <f t="shared" si="1"/>
        <v>0.47041858312421136</v>
      </c>
      <c r="K24" s="22">
        <f t="shared" si="2"/>
        <v>0.58065138631609636</v>
      </c>
      <c r="L24" s="23">
        <f t="shared" si="3"/>
        <v>0.71604916874297497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7.6463479999999997</v>
      </c>
      <c r="E25" s="21">
        <v>9.1834559999999996</v>
      </c>
      <c r="F25" s="21">
        <f t="shared" si="0"/>
        <v>5.2883507219656485</v>
      </c>
      <c r="G25" s="21">
        <v>4.1097115019656485</v>
      </c>
      <c r="H25" s="21">
        <v>0.58770814000000005</v>
      </c>
      <c r="I25" s="21">
        <v>0.59093107999999994</v>
      </c>
      <c r="J25" s="22">
        <f t="shared" si="1"/>
        <v>0.44751251619930976</v>
      </c>
      <c r="K25" s="22">
        <f t="shared" si="2"/>
        <v>0.51150891798965981</v>
      </c>
      <c r="L25" s="23">
        <f t="shared" si="3"/>
        <v>0.57585627044607701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20.395673000000002</v>
      </c>
      <c r="E26" s="21">
        <v>30.322891000000006</v>
      </c>
      <c r="F26" s="21">
        <f t="shared" si="0"/>
        <v>20.973895846916371</v>
      </c>
      <c r="G26" s="21">
        <v>10.995247366916374</v>
      </c>
      <c r="H26" s="21">
        <v>1.9424079000000001</v>
      </c>
      <c r="I26" s="21">
        <v>8.0362405799999994</v>
      </c>
      <c r="J26" s="22">
        <f t="shared" si="1"/>
        <v>0.36260551036892796</v>
      </c>
      <c r="K26" s="22">
        <f t="shared" si="2"/>
        <v>0.42666298760617416</v>
      </c>
      <c r="L26" s="23">
        <f t="shared" si="3"/>
        <v>0.69168523037319785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5.6838269999999991</v>
      </c>
      <c r="E27" s="21">
        <v>7.2725479999999996</v>
      </c>
      <c r="F27" s="21">
        <f t="shared" si="0"/>
        <v>5.1764596537666474</v>
      </c>
      <c r="G27" s="21">
        <v>3.5524300237666466</v>
      </c>
      <c r="H27" s="21">
        <v>0.47188414000000001</v>
      </c>
      <c r="I27" s="21">
        <v>1.1521454900000001</v>
      </c>
      <c r="J27" s="22">
        <f t="shared" si="1"/>
        <v>0.48847116908223182</v>
      </c>
      <c r="K27" s="22">
        <f t="shared" si="2"/>
        <v>0.55335683776396483</v>
      </c>
      <c r="L27" s="23">
        <f t="shared" si="3"/>
        <v>0.71178074778834699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0.57919199999999993</v>
      </c>
      <c r="E28" s="21">
        <v>0.52310500000000004</v>
      </c>
      <c r="F28" s="21">
        <f t="shared" si="0"/>
        <v>0.30029064564568081</v>
      </c>
      <c r="G28" s="21">
        <v>0.20918708564568078</v>
      </c>
      <c r="H28" s="21">
        <v>3.9719409999999997E-2</v>
      </c>
      <c r="I28" s="21">
        <v>5.1384149999999996E-2</v>
      </c>
      <c r="J28" s="22">
        <f t="shared" si="1"/>
        <v>0.39989502231039803</v>
      </c>
      <c r="K28" s="22">
        <f t="shared" si="2"/>
        <v>0.47582511282759821</v>
      </c>
      <c r="L28" s="23">
        <f t="shared" si="3"/>
        <v>0.57405424464625798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1.2728199999999998</v>
      </c>
      <c r="E29" s="21">
        <v>1.4772999999999998</v>
      </c>
      <c r="F29" s="21">
        <f t="shared" si="0"/>
        <v>0.79022127746807846</v>
      </c>
      <c r="G29" s="21">
        <v>0.54941089746807847</v>
      </c>
      <c r="H29" s="21">
        <v>0.11234065999999999</v>
      </c>
      <c r="I29" s="21">
        <v>0.12846971999999998</v>
      </c>
      <c r="J29" s="22">
        <f t="shared" si="1"/>
        <v>0.37190204932517329</v>
      </c>
      <c r="K29" s="22">
        <f t="shared" si="2"/>
        <v>0.44794663065597951</v>
      </c>
      <c r="L29" s="23">
        <f t="shared" si="3"/>
        <v>0.53490914334805295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18.547032000000002</v>
      </c>
      <c r="E30" s="21">
        <v>29.111838000000002</v>
      </c>
      <c r="F30" s="21">
        <f t="shared" si="0"/>
        <v>19.989395119166204</v>
      </c>
      <c r="G30" s="21">
        <v>14.005850109166204</v>
      </c>
      <c r="H30" s="21">
        <v>1.2342508000000003</v>
      </c>
      <c r="I30" s="21">
        <v>4.7492942099999995</v>
      </c>
      <c r="J30" s="22">
        <f t="shared" si="1"/>
        <v>0.48110497554864801</v>
      </c>
      <c r="K30" s="22">
        <f t="shared" si="2"/>
        <v>0.52350184516574327</v>
      </c>
      <c r="L30" s="23">
        <f t="shared" si="3"/>
        <v>0.68664146589322883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5.4074259999999983</v>
      </c>
      <c r="E31" s="21">
        <v>7.2217690000000001</v>
      </c>
      <c r="F31" s="21">
        <f t="shared" si="0"/>
        <v>4.6650613861801986</v>
      </c>
      <c r="G31" s="21">
        <v>3.2053191961801986</v>
      </c>
      <c r="H31" s="21">
        <v>0.73570932000000011</v>
      </c>
      <c r="I31" s="21">
        <v>0.72403286999999994</v>
      </c>
      <c r="J31" s="22">
        <f t="shared" si="1"/>
        <v>0.44384127991080835</v>
      </c>
      <c r="K31" s="22">
        <f t="shared" si="2"/>
        <v>0.54571511719361265</v>
      </c>
      <c r="L31" s="23">
        <f t="shared" si="3"/>
        <v>0.64597211378267549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10.067076999999999</v>
      </c>
      <c r="E32" s="21">
        <v>11.142911000000002</v>
      </c>
      <c r="F32" s="21">
        <f t="shared" si="0"/>
        <v>7.4697055657575335</v>
      </c>
      <c r="G32" s="21">
        <v>5.620818425757534</v>
      </c>
      <c r="H32" s="21">
        <v>0.86386339999999973</v>
      </c>
      <c r="I32" s="21">
        <v>0.98502374000000015</v>
      </c>
      <c r="J32" s="22">
        <f t="shared" si="1"/>
        <v>0.50442998474613443</v>
      </c>
      <c r="K32" s="22">
        <f t="shared" si="2"/>
        <v>0.58195581260206897</v>
      </c>
      <c r="L32" s="23">
        <f t="shared" si="3"/>
        <v>0.67035495174981941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0.92809199999999992</v>
      </c>
      <c r="E33" s="21">
        <v>1.3745000000000001</v>
      </c>
      <c r="F33" s="21">
        <f t="shared" si="0"/>
        <v>0.68178076314897695</v>
      </c>
      <c r="G33" s="21">
        <v>0.5139344531489769</v>
      </c>
      <c r="H33" s="21">
        <v>0.10288096000000001</v>
      </c>
      <c r="I33" s="21">
        <v>6.4965349999999991E-2</v>
      </c>
      <c r="J33" s="22">
        <f t="shared" si="1"/>
        <v>0.37390647737284605</v>
      </c>
      <c r="K33" s="22">
        <f t="shared" si="2"/>
        <v>0.44875621182173658</v>
      </c>
      <c r="L33" s="23">
        <f t="shared" si="3"/>
        <v>0.4960209262633517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7.2289999999999992</v>
      </c>
      <c r="E34" s="21">
        <v>13.277873000000001</v>
      </c>
      <c r="F34" s="21">
        <f t="shared" si="0"/>
        <v>9.1236053886486825</v>
      </c>
      <c r="G34" s="21">
        <v>6.0072963886486832</v>
      </c>
      <c r="H34" s="21">
        <v>0.76092227000000012</v>
      </c>
      <c r="I34" s="21">
        <v>2.3553867299999998</v>
      </c>
      <c r="J34" s="22">
        <f t="shared" si="1"/>
        <v>0.45242911938144631</v>
      </c>
      <c r="K34" s="22">
        <f t="shared" si="2"/>
        <v>0.5097366617867698</v>
      </c>
      <c r="L34" s="23">
        <f t="shared" si="3"/>
        <v>0.68712853245762195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5.7248349999999988</v>
      </c>
      <c r="E35" s="21">
        <v>5.9798649999999993</v>
      </c>
      <c r="F35" s="21">
        <f t="shared" si="0"/>
        <v>4.3233942583699818</v>
      </c>
      <c r="G35" s="21">
        <v>3.4475099283699819</v>
      </c>
      <c r="H35" s="21">
        <v>0.50788076000000004</v>
      </c>
      <c r="I35" s="21">
        <v>0.36800357</v>
      </c>
      <c r="J35" s="22">
        <f t="shared" si="1"/>
        <v>0.57651969206160714</v>
      </c>
      <c r="K35" s="22">
        <f t="shared" si="2"/>
        <v>0.66145150239511796</v>
      </c>
      <c r="L35" s="23">
        <f t="shared" si="3"/>
        <v>0.72299195021459217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4.8817089999999999</v>
      </c>
      <c r="E36" s="21">
        <v>5.2544509999999995</v>
      </c>
      <c r="F36" s="21">
        <f t="shared" si="0"/>
        <v>3.7491236628802214</v>
      </c>
      <c r="G36" s="21">
        <v>2.6508113228802217</v>
      </c>
      <c r="H36" s="21">
        <v>0.42387652999999992</v>
      </c>
      <c r="I36" s="21">
        <v>0.67443580999999986</v>
      </c>
      <c r="J36" s="22">
        <f t="shared" si="1"/>
        <v>0.50448873210164524</v>
      </c>
      <c r="K36" s="22">
        <f t="shared" si="2"/>
        <v>0.58515872597921681</v>
      </c>
      <c r="L36" s="23">
        <f t="shared" si="3"/>
        <v>0.71351386907599323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4.3966409999999998</v>
      </c>
      <c r="E37" s="21">
        <v>4.578800000000002</v>
      </c>
      <c r="F37" s="21">
        <f t="shared" si="0"/>
        <v>3.1304720690024213</v>
      </c>
      <c r="G37" s="21">
        <v>2.4046467990024212</v>
      </c>
      <c r="H37" s="21">
        <v>0.30983557</v>
      </c>
      <c r="I37" s="21">
        <v>0.41598969999999991</v>
      </c>
      <c r="J37" s="22">
        <f t="shared" si="1"/>
        <v>0.52516965121918846</v>
      </c>
      <c r="K37" s="22">
        <f t="shared" si="2"/>
        <v>0.5928370684464096</v>
      </c>
      <c r="L37" s="23">
        <f t="shared" si="3"/>
        <v>0.6836883176820171</v>
      </c>
      <c r="M37" s="4"/>
    </row>
    <row r="38" spans="1:13" ht="15.75" thickBot="1" x14ac:dyDescent="0.3">
      <c r="A38" s="41" t="s">
        <v>232</v>
      </c>
      <c r="B38" s="58"/>
      <c r="C38" s="43"/>
      <c r="D38" s="44">
        <v>2.4899109999999998</v>
      </c>
      <c r="E38" s="45">
        <v>1.8858379999999999</v>
      </c>
      <c r="F38" s="45">
        <f t="shared" si="0"/>
        <v>1.0313414799876059</v>
      </c>
      <c r="G38" s="45">
        <v>0.69460682998760603</v>
      </c>
      <c r="H38" s="45">
        <v>0.19947531999999998</v>
      </c>
      <c r="I38" s="45">
        <v>0.13725933000000001</v>
      </c>
      <c r="J38" s="46">
        <f t="shared" si="1"/>
        <v>0.36832794226630605</v>
      </c>
      <c r="K38" s="46">
        <f t="shared" si="2"/>
        <v>0.47410336942388798</v>
      </c>
      <c r="L38" s="47">
        <f t="shared" si="3"/>
        <v>0.54688763297144616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1755.3916850000001</v>
      </c>
      <c r="I6" s="14">
        <v>2061.832265</v>
      </c>
      <c r="J6" s="14">
        <v>921.12697390084406</v>
      </c>
      <c r="K6" s="14">
        <v>586.84273380084414</v>
      </c>
      <c r="L6" s="14">
        <v>233.02590091000002</v>
      </c>
      <c r="M6" s="14">
        <v>101.25833919</v>
      </c>
      <c r="N6" s="15">
        <v>0.28462195677243618</v>
      </c>
      <c r="O6" s="15">
        <v>0.39764080164437826</v>
      </c>
      <c r="P6" s="16">
        <v>0.44675165363213681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1389.7698459999995</v>
      </c>
      <c r="I7" s="37">
        <f ca="1">SUM(I8:OFFSET(I6,MATCH("PROYECTOS",$A$8:$A$18,0),0))</f>
        <v>451.81007600000009</v>
      </c>
      <c r="J7" s="37">
        <f ca="1">SUM(J8:OFFSET(J6,MATCH("PROYECTOS",$A$8:$A$18,0),0))</f>
        <v>268.92656439779762</v>
      </c>
      <c r="K7" s="37">
        <f ca="1">SUM(K8:OFFSET(K6,MATCH("PROYECTOS",$A$8:$A$18,0),0))</f>
        <v>79.390921567797704</v>
      </c>
      <c r="L7" s="37">
        <f ca="1">SUM(L8:OFFSET(L6,MATCH("PROYECTOS",$A$8:$A$18,0),0))</f>
        <v>179.57454778999997</v>
      </c>
      <c r="M7" s="37">
        <f ca="1">SUM(M8:OFFSET(M6,MATCH("PROYECTOS",$A$8:$A$18,0),0))</f>
        <v>9.96109504</v>
      </c>
      <c r="N7" s="39">
        <f ca="1">IFERROR(K7/I7,0)</f>
        <v>0.17571746577824812</v>
      </c>
      <c r="O7" s="39">
        <f ca="1">IFERROR(SUM(K7,L7)/I7,0)</f>
        <v>0.57317329363366754</v>
      </c>
      <c r="P7" s="40">
        <f ca="1">IFERROR(SUM(K7,L7,M7)/I7,0)</f>
        <v>0.59522037839146735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26.929897000000004</v>
      </c>
      <c r="I8" s="21">
        <v>38.371065999999999</v>
      </c>
      <c r="J8" s="21">
        <f t="shared" ref="J8:J17" si="0">SUM(K8,L8,M8)</f>
        <v>23.363871790727266</v>
      </c>
      <c r="K8" s="21">
        <v>17.552291200727268</v>
      </c>
      <c r="L8" s="21">
        <v>2.7002061399999997</v>
      </c>
      <c r="M8" s="21">
        <v>3.1113744499999991</v>
      </c>
      <c r="N8" s="22">
        <f t="shared" ref="N8:N18" si="1">IFERROR(K8/I8,0)</f>
        <v>0.45743558963744368</v>
      </c>
      <c r="O8" s="22">
        <f t="shared" ref="O8:O18" si="2">IFERROR(SUM(K8,L8)/I8,0)</f>
        <v>0.52780648160067456</v>
      </c>
      <c r="P8" s="23">
        <f t="shared" ref="P8:P18" si="3">IFERROR(SUM(K8,L8,M8)/I8,0)</f>
        <v>0.60889295571635327</v>
      </c>
      <c r="Q8" s="70">
        <v>558</v>
      </c>
      <c r="R8" s="21">
        <v>2</v>
      </c>
      <c r="S8" s="23">
        <f>IFERROR(R8/Q8,0)</f>
        <v>3.5842293906810036E-3</v>
      </c>
    </row>
    <row r="9" spans="1:19" ht="25.5" x14ac:dyDescent="0.25">
      <c r="A9" s="17"/>
      <c r="B9" s="19">
        <v>5001777</v>
      </c>
      <c r="C9" s="19" t="s">
        <v>1262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1361.2550179999998</v>
      </c>
      <c r="I9" s="21">
        <v>411.67210400000005</v>
      </c>
      <c r="J9" s="21">
        <f t="shared" si="0"/>
        <v>245.41213971827622</v>
      </c>
      <c r="K9" s="21">
        <v>61.766939718276262</v>
      </c>
      <c r="L9" s="21">
        <v>176.80265099999997</v>
      </c>
      <c r="M9" s="21">
        <v>6.842549</v>
      </c>
      <c r="N9" s="22">
        <f t="shared" si="1"/>
        <v>0.1500391673813202</v>
      </c>
      <c r="O9" s="22">
        <f t="shared" si="2"/>
        <v>0.57951361872767604</v>
      </c>
      <c r="P9" s="23">
        <f t="shared" si="3"/>
        <v>0.59613497570939655</v>
      </c>
      <c r="Q9" s="70">
        <v>9</v>
      </c>
      <c r="R9" s="21">
        <v>6</v>
      </c>
      <c r="S9" s="23">
        <f t="shared" ref="S9:S17" si="4">IFERROR(R9/Q9,0)</f>
        <v>0.66666666666666663</v>
      </c>
    </row>
    <row r="10" spans="1:19" ht="25.5" x14ac:dyDescent="0.25">
      <c r="A10" s="17"/>
      <c r="B10" s="19">
        <v>5002737</v>
      </c>
      <c r="C10" s="19" t="s">
        <v>1263</v>
      </c>
      <c r="D10" s="68">
        <v>3000269</v>
      </c>
      <c r="E10" s="19" t="s">
        <v>1259</v>
      </c>
      <c r="F10" s="69">
        <v>46</v>
      </c>
      <c r="G10" s="19" t="s">
        <v>736</v>
      </c>
      <c r="H10" s="20">
        <v>0.4</v>
      </c>
      <c r="I10" s="21">
        <v>0.4</v>
      </c>
      <c r="J10" s="21">
        <f t="shared" si="0"/>
        <v>7.1715900000000003E-3</v>
      </c>
      <c r="K10" s="21">
        <v>0</v>
      </c>
      <c r="L10" s="21">
        <v>0</v>
      </c>
      <c r="M10" s="21">
        <v>7.1715900000000003E-3</v>
      </c>
      <c r="N10" s="22">
        <f t="shared" si="1"/>
        <v>0</v>
      </c>
      <c r="O10" s="22">
        <f t="shared" si="2"/>
        <v>0</v>
      </c>
      <c r="P10" s="23">
        <f t="shared" si="3"/>
        <v>1.7928975E-2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5002740</v>
      </c>
      <c r="C11" s="19" t="s">
        <v>1264</v>
      </c>
      <c r="D11" s="68">
        <v>3000270</v>
      </c>
      <c r="E11" s="19" t="s">
        <v>1260</v>
      </c>
      <c r="F11" s="69">
        <v>120</v>
      </c>
      <c r="G11" s="19" t="s">
        <v>689</v>
      </c>
      <c r="H11" s="20">
        <v>0.25</v>
      </c>
      <c r="I11" s="21">
        <v>0.25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5002741</v>
      </c>
      <c r="C12" s="19" t="s">
        <v>1265</v>
      </c>
      <c r="D12" s="68">
        <v>3000270</v>
      </c>
      <c r="E12" s="19" t="s">
        <v>1260</v>
      </c>
      <c r="F12" s="69">
        <v>120</v>
      </c>
      <c r="G12" s="19" t="s">
        <v>689</v>
      </c>
      <c r="H12" s="20">
        <v>0.51825100000000002</v>
      </c>
      <c r="I12" s="21">
        <v>0.71690600000000004</v>
      </c>
      <c r="J12" s="21">
        <f t="shared" si="0"/>
        <v>0.14338129879417419</v>
      </c>
      <c r="K12" s="21">
        <v>7.1690648794174194E-2</v>
      </c>
      <c r="L12" s="21">
        <v>7.1690649999999995E-2</v>
      </c>
      <c r="M12" s="21">
        <v>0</v>
      </c>
      <c r="N12" s="22">
        <f t="shared" si="1"/>
        <v>0.10000006806216462</v>
      </c>
      <c r="O12" s="22">
        <f t="shared" si="2"/>
        <v>0.20000013780631518</v>
      </c>
      <c r="P12" s="23">
        <f t="shared" si="3"/>
        <v>0.20000013780631518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5002741</v>
      </c>
      <c r="C13" s="19" t="s">
        <v>1265</v>
      </c>
      <c r="D13" s="68">
        <v>3000270</v>
      </c>
      <c r="E13" s="19" t="s">
        <v>1260</v>
      </c>
      <c r="F13" s="69">
        <v>227</v>
      </c>
      <c r="G13" s="19" t="s">
        <v>774</v>
      </c>
      <c r="H13" s="20">
        <v>1.668E-2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5004465</v>
      </c>
      <c r="C14" s="19" t="s">
        <v>1266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0.1</v>
      </c>
      <c r="I14" s="21">
        <v>0.1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5005060</v>
      </c>
      <c r="C15" s="19" t="s">
        <v>1267</v>
      </c>
      <c r="D15" s="68">
        <v>3000269</v>
      </c>
      <c r="E15" s="19" t="s">
        <v>1259</v>
      </c>
      <c r="F15" s="69">
        <v>60</v>
      </c>
      <c r="G15" s="19" t="s">
        <v>309</v>
      </c>
      <c r="H15" s="20">
        <v>0.1</v>
      </c>
      <c r="I15" s="21">
        <v>0.1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5005061</v>
      </c>
      <c r="C16" s="19" t="s">
        <v>1268</v>
      </c>
      <c r="D16" s="68">
        <v>3000666</v>
      </c>
      <c r="E16" s="19" t="s">
        <v>1261</v>
      </c>
      <c r="F16" s="69">
        <v>120</v>
      </c>
      <c r="G16" s="19" t="s">
        <v>689</v>
      </c>
      <c r="H16" s="20">
        <v>0.1</v>
      </c>
      <c r="I16" s="21">
        <v>0.1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5005062</v>
      </c>
      <c r="C17" s="19" t="s">
        <v>1269</v>
      </c>
      <c r="D17" s="68">
        <v>3000666</v>
      </c>
      <c r="E17" s="19" t="s">
        <v>1261</v>
      </c>
      <c r="F17" s="69">
        <v>120</v>
      </c>
      <c r="G17" s="19" t="s">
        <v>689</v>
      </c>
      <c r="H17" s="20">
        <v>0.1</v>
      </c>
      <c r="I17" s="21">
        <v>0.1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365.62183900000059</v>
      </c>
      <c r="I18" s="44">
        <f t="shared" ref="I18:M18" ca="1" si="5">OFFSET(I18,-MATCH("PROYECTOS",$A$8:$A$18,0)-1,0)-(OFFSET(I18,-MATCH("PROYECTOS",$A$8:$A$18,0),0))</f>
        <v>1610.0221889999998</v>
      </c>
      <c r="J18" s="44">
        <f t="shared" ca="1" si="5"/>
        <v>652.20040950304644</v>
      </c>
      <c r="K18" s="44">
        <f t="shared" ca="1" si="5"/>
        <v>507.45181223304644</v>
      </c>
      <c r="L18" s="44">
        <f t="shared" ca="1" si="5"/>
        <v>53.45135312000005</v>
      </c>
      <c r="M18" s="44">
        <f t="shared" ca="1" si="5"/>
        <v>91.297244149999997</v>
      </c>
      <c r="N18" s="46">
        <f t="shared" ca="1" si="1"/>
        <v>0.31518311716450914</v>
      </c>
      <c r="O18" s="46">
        <f t="shared" ca="1" si="2"/>
        <v>0.34838225782554511</v>
      </c>
      <c r="P18" s="47">
        <f t="shared" ca="1" si="3"/>
        <v>0.40508783913601487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2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1221.5727770000003</v>
      </c>
      <c r="E6" s="14">
        <v>2818.0497440000008</v>
      </c>
      <c r="F6" s="14">
        <v>987.21860720245297</v>
      </c>
      <c r="G6" s="14">
        <v>747.00648835245306</v>
      </c>
      <c r="H6" s="14">
        <v>116.5706552</v>
      </c>
      <c r="I6" s="14">
        <v>123.64146365000002</v>
      </c>
      <c r="J6" s="15">
        <v>0.26507924139484346</v>
      </c>
      <c r="K6" s="15">
        <v>0.3064449608780408</v>
      </c>
      <c r="L6" s="16">
        <v>0.35031979449772721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434.40925400000083</v>
      </c>
      <c r="E7" s="38">
        <f ca="1">SUM(E8:OFFSET(E6,MATCH("GOBIERNOS REGIONALES",$A$8:$A$50,0),0))</f>
        <v>771.66940999999872</v>
      </c>
      <c r="F7" s="38">
        <f ca="1">SUM(F8:OFFSET(F6,MATCH("GOBIERNOS REGIONALES",$A$8:$A$50,0),0))</f>
        <v>192.79089112154847</v>
      </c>
      <c r="G7" s="38">
        <f ca="1">SUM(G8:OFFSET(G6,MATCH("GOBIERNOS REGIONALES",$A$8:$A$50,0),0))</f>
        <v>138.12904062154848</v>
      </c>
      <c r="H7" s="38">
        <f ca="1">SUM(H8:OFFSET(H6,MATCH("GOBIERNOS REGIONALES",$A$8:$A$50,0),0))</f>
        <v>33.242263600000001</v>
      </c>
      <c r="I7" s="38">
        <f ca="1">SUM(I8:OFFSET(I6,MATCH("GOBIERNOS REGIONALES",$A$8:$A$50,0),0))</f>
        <v>21.419586899999974</v>
      </c>
      <c r="J7" s="39">
        <f ca="1">IFERROR(G7/E7,0)</f>
        <v>0.17900028021267386</v>
      </c>
      <c r="K7" s="39">
        <f ca="1">IFERROR(SUM(G7,H7)/E7,0)</f>
        <v>0.22207865440920974</v>
      </c>
      <c r="L7" s="40">
        <f ca="1">IFERROR(SUM(G7,H7,I7)/E7,0)</f>
        <v>0.2498361197466008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434.40925400000083</v>
      </c>
      <c r="E8" s="21">
        <v>771.66940999999872</v>
      </c>
      <c r="F8" s="21">
        <f t="shared" ref="F8:F34" si="0">SUM(G8,H8,I8)</f>
        <v>192.79089112154847</v>
      </c>
      <c r="G8" s="21">
        <v>138.12904062154848</v>
      </c>
      <c r="H8" s="21">
        <v>33.242263600000001</v>
      </c>
      <c r="I8" s="21">
        <v>21.419586899999974</v>
      </c>
      <c r="J8" s="22">
        <f t="shared" ref="J8:J34" si="1">IFERROR(G8/E8,0)</f>
        <v>0.17900028021267386</v>
      </c>
      <c r="K8" s="22">
        <f t="shared" ref="K8:K34" si="2">IFERROR(SUM(G8,H8)/E8,0)</f>
        <v>0.22207865440920974</v>
      </c>
      <c r="L8" s="23">
        <f t="shared" ref="L8:L34" si="3">IFERROR(SUM(G8,H8,I8)/E8,0)</f>
        <v>0.2498361197466008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91.405162000000004</v>
      </c>
      <c r="F9" s="38">
        <f ca="1">SUM(F10:OFFSET(F8,(MATCH("GOBIERNOS LOCALES",$A$8:$A$50,0)-MATCH("GOBIERNOS REGIONALES",$A$8:$A$50,0)),0))</f>
        <v>54.700179018770925</v>
      </c>
      <c r="G9" s="38">
        <f ca="1">SUM(G10:OFFSET(G8,(MATCH("GOBIERNOS LOCALES",$A$8:$A$50,0)-MATCH("GOBIERNOS REGIONALES",$A$8:$A$50,0)),0))</f>
        <v>39.66980584877092</v>
      </c>
      <c r="H9" s="38">
        <f ca="1">SUM(H10:OFFSET(H8,(MATCH("GOBIERNOS LOCALES",$A$8:$A$50,0)-MATCH("GOBIERNOS REGIONALES",$A$8:$A$50,0)),0))</f>
        <v>8.2946065300000011</v>
      </c>
      <c r="I9" s="38">
        <f ca="1">SUM(I10:OFFSET(I8,(MATCH("GOBIERNOS LOCALES",$A$8:$A$50,0)-MATCH("GOBIERNOS REGIONALES",$A$8:$A$50,0)),0))</f>
        <v>6.7357666399999996</v>
      </c>
      <c r="J9" s="39">
        <f t="shared" ca="1" si="1"/>
        <v>0.43399962300565603</v>
      </c>
      <c r="K9" s="39">
        <f t="shared" ca="1" si="2"/>
        <v>0.52474511646039113</v>
      </c>
      <c r="L9" s="40">
        <f t="shared" ca="1" si="3"/>
        <v>0.59843643205589336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14.656117999999999</v>
      </c>
      <c r="F10" s="21">
        <f t="shared" si="0"/>
        <v>8.7748314947241095</v>
      </c>
      <c r="G10" s="21">
        <v>3.0364268147241091</v>
      </c>
      <c r="H10" s="21">
        <v>4.5201519000000001</v>
      </c>
      <c r="I10" s="21">
        <v>1.2182527799999998</v>
      </c>
      <c r="J10" s="22">
        <f t="shared" si="1"/>
        <v>0.20717810915032953</v>
      </c>
      <c r="K10" s="22">
        <f t="shared" si="2"/>
        <v>0.51559210390664911</v>
      </c>
      <c r="L10" s="23">
        <f t="shared" si="3"/>
        <v>0.59871457740201806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0</v>
      </c>
      <c r="E11" s="21">
        <v>0.3299999999999999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</v>
      </c>
      <c r="E12" s="21">
        <v>1.2959619999999998</v>
      </c>
      <c r="F12" s="21">
        <f t="shared" si="0"/>
        <v>1.0749999999999999E-2</v>
      </c>
      <c r="G12" s="21">
        <v>0</v>
      </c>
      <c r="H12" s="21">
        <v>0</v>
      </c>
      <c r="I12" s="21">
        <v>1.0749999999999999E-2</v>
      </c>
      <c r="J12" s="22">
        <f t="shared" si="1"/>
        <v>0</v>
      </c>
      <c r="K12" s="22">
        <f t="shared" si="2"/>
        <v>0</v>
      </c>
      <c r="L12" s="23">
        <f t="shared" si="3"/>
        <v>8.2949963039039721E-3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0</v>
      </c>
      <c r="E13" s="21">
        <v>0.14500000000000002</v>
      </c>
      <c r="F13" s="21">
        <f t="shared" si="0"/>
        <v>3.9748300143575672E-2</v>
      </c>
      <c r="G13" s="21">
        <v>9.2532001435756683E-3</v>
      </c>
      <c r="H13" s="21">
        <v>2.5742839999999999E-2</v>
      </c>
      <c r="I13" s="21">
        <v>4.7522599999999995E-3</v>
      </c>
      <c r="J13" s="22">
        <f t="shared" si="1"/>
        <v>6.3815173403970124E-2</v>
      </c>
      <c r="K13" s="22">
        <f t="shared" si="2"/>
        <v>0.24135200099017701</v>
      </c>
      <c r="L13" s="23">
        <f t="shared" si="3"/>
        <v>0.27412620788672876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0</v>
      </c>
      <c r="E14" s="21">
        <v>0.15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0</v>
      </c>
      <c r="E15" s="21">
        <v>1.756338</v>
      </c>
      <c r="F15" s="21">
        <f t="shared" si="0"/>
        <v>0.26114137363690376</v>
      </c>
      <c r="G15" s="21">
        <v>0.18273668363690376</v>
      </c>
      <c r="H15" s="21">
        <v>4.7449820000000004E-2</v>
      </c>
      <c r="I15" s="21">
        <v>3.0954869999999999E-2</v>
      </c>
      <c r="J15" s="22">
        <f t="shared" si="1"/>
        <v>0.10404414391586572</v>
      </c>
      <c r="K15" s="22">
        <f t="shared" si="2"/>
        <v>0.131060481317892</v>
      </c>
      <c r="L15" s="23">
        <f t="shared" si="3"/>
        <v>0.14868514695742149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8.5698939999999997</v>
      </c>
      <c r="E16" s="21">
        <v>14.977396000000001</v>
      </c>
      <c r="F16" s="21">
        <f t="shared" si="0"/>
        <v>8.1245822417947853</v>
      </c>
      <c r="G16" s="21">
        <v>4.8088783817947842</v>
      </c>
      <c r="H16" s="21">
        <v>1.45681712</v>
      </c>
      <c r="I16" s="21">
        <v>1.8588867400000002</v>
      </c>
      <c r="J16" s="22">
        <f t="shared" si="1"/>
        <v>0.32107573184249011</v>
      </c>
      <c r="K16" s="22">
        <f t="shared" si="2"/>
        <v>0.41834344914127825</v>
      </c>
      <c r="L16" s="23">
        <f t="shared" si="3"/>
        <v>0.5424562615420454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13.059056999999999</v>
      </c>
      <c r="E17" s="21">
        <v>14.859550999999998</v>
      </c>
      <c r="F17" s="21">
        <f t="shared" si="0"/>
        <v>6.3668237651866439</v>
      </c>
      <c r="G17" s="21">
        <v>5.5456894151866436</v>
      </c>
      <c r="H17" s="21">
        <v>0.45916973999999999</v>
      </c>
      <c r="I17" s="21">
        <v>0.36196461000000002</v>
      </c>
      <c r="J17" s="22">
        <f t="shared" si="1"/>
        <v>0.37320706495012163</v>
      </c>
      <c r="K17" s="22">
        <f t="shared" si="2"/>
        <v>0.40410771194813655</v>
      </c>
      <c r="L17" s="23">
        <f t="shared" si="3"/>
        <v>0.42846676626949526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12.915972999999999</v>
      </c>
      <c r="E18" s="21">
        <v>18.115174</v>
      </c>
      <c r="F18" s="21">
        <f t="shared" si="0"/>
        <v>15.073071541205966</v>
      </c>
      <c r="G18" s="21">
        <v>11.732409021205967</v>
      </c>
      <c r="H18" s="21">
        <v>0.94919618000000017</v>
      </c>
      <c r="I18" s="21">
        <v>2.39146634</v>
      </c>
      <c r="J18" s="22">
        <f t="shared" si="1"/>
        <v>0.64765643549468344</v>
      </c>
      <c r="K18" s="22">
        <f t="shared" si="2"/>
        <v>0.70005428604803721</v>
      </c>
      <c r="L18" s="23">
        <f t="shared" si="3"/>
        <v>0.83206882479881039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0</v>
      </c>
      <c r="E19" s="21">
        <v>0.13500000000000001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0</v>
      </c>
      <c r="E20" s="21">
        <v>0.33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0</v>
      </c>
      <c r="E21" s="21">
        <v>0.444554</v>
      </c>
      <c r="F21" s="21">
        <f t="shared" si="0"/>
        <v>2.6709410549812317E-2</v>
      </c>
      <c r="G21" s="21">
        <v>1.9988730549812317E-2</v>
      </c>
      <c r="H21" s="21">
        <v>0</v>
      </c>
      <c r="I21" s="21">
        <v>6.7206799999999997E-3</v>
      </c>
      <c r="J21" s="22">
        <f t="shared" si="1"/>
        <v>4.4963560219483611E-2</v>
      </c>
      <c r="K21" s="22">
        <f t="shared" si="2"/>
        <v>4.4963560219483611E-2</v>
      </c>
      <c r="L21" s="23">
        <f t="shared" si="3"/>
        <v>6.0081363680930359E-2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0</v>
      </c>
      <c r="E22" s="21">
        <v>0.25297900000000001</v>
      </c>
      <c r="F22" s="21">
        <f t="shared" si="0"/>
        <v>5.8490601368248463E-3</v>
      </c>
      <c r="G22" s="21">
        <v>5.8490601368248463E-3</v>
      </c>
      <c r="H22" s="21">
        <v>0</v>
      </c>
      <c r="I22" s="21">
        <v>0</v>
      </c>
      <c r="J22" s="22">
        <f t="shared" si="1"/>
        <v>2.3120733882357216E-2</v>
      </c>
      <c r="K22" s="22">
        <f t="shared" si="2"/>
        <v>2.3120733882357216E-2</v>
      </c>
      <c r="L22" s="23">
        <f t="shared" si="3"/>
        <v>2.3120733882357216E-2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0.55644800000000005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0.182445</v>
      </c>
      <c r="E24" s="21">
        <v>0.839534</v>
      </c>
      <c r="F24" s="21">
        <f t="shared" si="0"/>
        <v>0.3792760800266331</v>
      </c>
      <c r="G24" s="21">
        <v>0.34680129002663307</v>
      </c>
      <c r="H24" s="21">
        <v>-8.5345609999999988E-2</v>
      </c>
      <c r="I24" s="21">
        <v>0.11782039999999999</v>
      </c>
      <c r="J24" s="22">
        <f t="shared" si="1"/>
        <v>0.4130878440023073</v>
      </c>
      <c r="K24" s="22">
        <f t="shared" si="2"/>
        <v>0.3114295311763825</v>
      </c>
      <c r="L24" s="23">
        <f t="shared" si="3"/>
        <v>0.45176976754560638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</v>
      </c>
      <c r="E25" s="21">
        <v>1.143146</v>
      </c>
      <c r="F25" s="21">
        <f t="shared" si="0"/>
        <v>4.8959920101810696E-2</v>
      </c>
      <c r="G25" s="21">
        <v>2.3984001018106937E-3</v>
      </c>
      <c r="H25" s="21">
        <v>1.4250520000000001E-2</v>
      </c>
      <c r="I25" s="21">
        <v>3.2310999999999999E-2</v>
      </c>
      <c r="J25" s="22">
        <f t="shared" si="1"/>
        <v>2.0980698019419162E-3</v>
      </c>
      <c r="K25" s="22">
        <f t="shared" si="2"/>
        <v>1.4564124006741655E-2</v>
      </c>
      <c r="L25" s="23">
        <f t="shared" si="3"/>
        <v>4.2829105032787321E-2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2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0.10198600000000001</v>
      </c>
      <c r="E27" s="21">
        <v>7.4160579999999996</v>
      </c>
      <c r="F27" s="21">
        <f t="shared" si="0"/>
        <v>5.4007533766343174</v>
      </c>
      <c r="G27" s="21">
        <v>5.0805889766343171</v>
      </c>
      <c r="H27" s="21">
        <v>0.10767636000000001</v>
      </c>
      <c r="I27" s="21">
        <v>0.21248803999999999</v>
      </c>
      <c r="J27" s="22">
        <f t="shared" si="1"/>
        <v>0.68507945550511029</v>
      </c>
      <c r="K27" s="22">
        <f t="shared" si="2"/>
        <v>0.69959880796972163</v>
      </c>
      <c r="L27" s="23">
        <f t="shared" si="3"/>
        <v>0.72825123220912213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0</v>
      </c>
      <c r="E28" s="21">
        <v>9.9999999999999992E-2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0</v>
      </c>
      <c r="E29" s="21">
        <v>0.50912599999999997</v>
      </c>
      <c r="F29" s="21">
        <f t="shared" si="0"/>
        <v>0.16198967537075282</v>
      </c>
      <c r="G29" s="21">
        <v>0.16012467537075281</v>
      </c>
      <c r="H29" s="21">
        <v>0</v>
      </c>
      <c r="I29" s="21">
        <v>1.8649999999999999E-3</v>
      </c>
      <c r="J29" s="22">
        <f t="shared" si="1"/>
        <v>0.31450893368390698</v>
      </c>
      <c r="K29" s="22">
        <f t="shared" si="2"/>
        <v>0.31450893368390698</v>
      </c>
      <c r="L29" s="23">
        <f t="shared" si="3"/>
        <v>0.31817207404601772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0</v>
      </c>
      <c r="E30" s="21">
        <v>0.105</v>
      </c>
      <c r="F30" s="21">
        <f t="shared" si="0"/>
        <v>9.2236100000000001E-3</v>
      </c>
      <c r="G30" s="21">
        <v>0</v>
      </c>
      <c r="H30" s="21">
        <v>0</v>
      </c>
      <c r="I30" s="21">
        <v>9.2236100000000001E-3</v>
      </c>
      <c r="J30" s="22">
        <f t="shared" si="1"/>
        <v>0</v>
      </c>
      <c r="K30" s="22">
        <f t="shared" si="2"/>
        <v>0</v>
      </c>
      <c r="L30" s="23">
        <f t="shared" si="3"/>
        <v>8.7843904761904762E-2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0</v>
      </c>
      <c r="E31" s="21">
        <v>0.10500000000000001</v>
      </c>
      <c r="F31" s="21">
        <f t="shared" si="0"/>
        <v>2.8349999999999998E-3</v>
      </c>
      <c r="G31" s="21">
        <v>0</v>
      </c>
      <c r="H31" s="21">
        <v>0</v>
      </c>
      <c r="I31" s="21">
        <v>2.8349999999999998E-3</v>
      </c>
      <c r="J31" s="22">
        <f t="shared" si="1"/>
        <v>0</v>
      </c>
      <c r="K31" s="22">
        <f t="shared" si="2"/>
        <v>0</v>
      </c>
      <c r="L31" s="23">
        <f t="shared" si="3"/>
        <v>2.6999999999999996E-2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0</v>
      </c>
      <c r="E32" s="21">
        <v>1.3282889999999998</v>
      </c>
      <c r="F32" s="21">
        <f t="shared" si="0"/>
        <v>1.1718421319257211</v>
      </c>
      <c r="G32" s="21">
        <v>1.1569906119257212</v>
      </c>
      <c r="H32" s="21">
        <v>0</v>
      </c>
      <c r="I32" s="21">
        <v>1.485152E-2</v>
      </c>
      <c r="J32" s="22">
        <f t="shared" si="1"/>
        <v>0.87103831464818371</v>
      </c>
      <c r="K32" s="22">
        <f t="shared" si="2"/>
        <v>0.87103831464818371</v>
      </c>
      <c r="L32" s="23">
        <f t="shared" si="3"/>
        <v>0.88221925494054476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2.5647350000000002</v>
      </c>
      <c r="E33" s="21">
        <v>12.410937000000002</v>
      </c>
      <c r="F33" s="21">
        <f t="shared" si="0"/>
        <v>8.8417920373330645</v>
      </c>
      <c r="G33" s="21">
        <v>7.5816705873330648</v>
      </c>
      <c r="H33" s="21">
        <v>0.79949766</v>
      </c>
      <c r="I33" s="21">
        <v>0.46062379000000003</v>
      </c>
      <c r="J33" s="22">
        <f t="shared" si="1"/>
        <v>0.61088623585254387</v>
      </c>
      <c r="K33" s="22">
        <f t="shared" si="2"/>
        <v>0.6753050351744645</v>
      </c>
      <c r="L33" s="23">
        <f t="shared" si="3"/>
        <v>0.71241937956280521</v>
      </c>
      <c r="M33" s="4"/>
    </row>
    <row r="34" spans="1:13" ht="15.75" thickBot="1" x14ac:dyDescent="0.3">
      <c r="A34" s="41" t="s">
        <v>232</v>
      </c>
      <c r="B34" s="58"/>
      <c r="C34" s="43"/>
      <c r="D34" s="44">
        <v>747.21298499999727</v>
      </c>
      <c r="E34" s="45">
        <v>1954.9751720000029</v>
      </c>
      <c r="F34" s="45">
        <f t="shared" si="0"/>
        <v>739.72753706213348</v>
      </c>
      <c r="G34" s="45">
        <v>569.20764188213366</v>
      </c>
      <c r="H34" s="45">
        <v>75.033785069999922</v>
      </c>
      <c r="I34" s="45">
        <v>95.48611010999997</v>
      </c>
      <c r="J34" s="46">
        <f t="shared" si="1"/>
        <v>0.29115850167028762</v>
      </c>
      <c r="K34" s="46">
        <f t="shared" si="2"/>
        <v>0.32953944181963896</v>
      </c>
      <c r="L34" s="47">
        <f t="shared" si="3"/>
        <v>0.37838206216469145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1273</v>
      </c>
      <c r="N2" s="72" t="s">
        <v>1282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1221.5727770000003</v>
      </c>
      <c r="E6" s="14">
        <f ca="1">SUM(E7:OFFSET(E7,50,0))</f>
        <v>2818.0497440000008</v>
      </c>
      <c r="F6" s="14">
        <f ca="1">SUM(F7:OFFSET(F7,50,0))</f>
        <v>987.21860720245297</v>
      </c>
      <c r="G6" s="14">
        <f ca="1">SUM(G7:OFFSET(G7,50,0))</f>
        <v>747.00648835245306</v>
      </c>
      <c r="H6" s="14">
        <f ca="1">SUM(H7:OFFSET(H7,50,0))</f>
        <v>116.5706552</v>
      </c>
      <c r="I6" s="14">
        <f ca="1">SUM(I7:OFFSET(I7,50,0))</f>
        <v>123.64146365000002</v>
      </c>
      <c r="J6" s="15">
        <f ca="1">IFERROR(G6/E6,0)</f>
        <v>0.26507924139484346</v>
      </c>
      <c r="K6" s="15">
        <f ca="1">IFERROR(SUM(G6,H6)/E6,0)</f>
        <v>0.3064449608780408</v>
      </c>
      <c r="L6" s="16">
        <f ca="1">IFERROR(SUM(G6,H6,I6)/E6,0)</f>
        <v>0.35031979449772721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30.876989000000005</v>
      </c>
      <c r="E7" s="21">
        <v>294.83976600000074</v>
      </c>
      <c r="F7" s="21">
        <f t="shared" ref="F7:F30" si="0">SUM(G7,H7,I7)</f>
        <v>51.185791844051117</v>
      </c>
      <c r="G7" s="21">
        <v>31.984866134051117</v>
      </c>
      <c r="H7" s="21">
        <v>10.153405999999997</v>
      </c>
      <c r="I7" s="21">
        <v>9.0475197100000031</v>
      </c>
      <c r="J7" s="22">
        <f t="shared" ref="J7:J30" si="1">IFERROR(G7/E7,0)</f>
        <v>0.10848219888375246</v>
      </c>
      <c r="K7" s="22">
        <f t="shared" ref="K7:K30" si="2">IFERROR(SUM(G7,H7)/E7,0)</f>
        <v>0.14291922933506537</v>
      </c>
      <c r="L7" s="23">
        <f t="shared" ref="L7:L30" si="3">IFERROR(SUM(G7,H7,I7)/E7,0)</f>
        <v>0.17360545539183134</v>
      </c>
      <c r="M7" s="4"/>
      <c r="N7" t="s">
        <v>262</v>
      </c>
      <c r="O7" s="5">
        <v>22.095643377072701</v>
      </c>
      <c r="P7" s="71">
        <v>0.62582593807918552</v>
      </c>
    </row>
    <row r="8" spans="1:16" x14ac:dyDescent="0.25">
      <c r="A8" s="17"/>
      <c r="B8" s="55">
        <v>2</v>
      </c>
      <c r="C8" s="19" t="s">
        <v>250</v>
      </c>
      <c r="D8" s="20">
        <v>70.599208999999988</v>
      </c>
      <c r="E8" s="21">
        <v>168.8067400000001</v>
      </c>
      <c r="F8" s="21">
        <f t="shared" si="0"/>
        <v>53.583046551434492</v>
      </c>
      <c r="G8" s="21">
        <v>43.829461951434496</v>
      </c>
      <c r="H8" s="21">
        <v>4.2811629400000006</v>
      </c>
      <c r="I8" s="21">
        <v>5.4724216599999984</v>
      </c>
      <c r="J8" s="22">
        <f t="shared" si="1"/>
        <v>0.25964284335705118</v>
      </c>
      <c r="K8" s="22">
        <f t="shared" si="2"/>
        <v>0.28500417039885056</v>
      </c>
      <c r="L8" s="23">
        <f t="shared" si="3"/>
        <v>0.31742243557001609</v>
      </c>
      <c r="M8" s="4"/>
      <c r="N8" t="s">
        <v>273</v>
      </c>
      <c r="O8" s="5">
        <v>6.7013269823329811</v>
      </c>
      <c r="P8" s="71">
        <v>0.59234521392624673</v>
      </c>
    </row>
    <row r="9" spans="1:16" x14ac:dyDescent="0.25">
      <c r="A9" s="17"/>
      <c r="B9" s="55">
        <v>3</v>
      </c>
      <c r="C9" s="19" t="s">
        <v>251</v>
      </c>
      <c r="D9" s="20">
        <v>19.565870000000004</v>
      </c>
      <c r="E9" s="21">
        <v>154.68703899999997</v>
      </c>
      <c r="F9" s="21">
        <f t="shared" si="0"/>
        <v>46.32074979692387</v>
      </c>
      <c r="G9" s="21">
        <v>39.878870146923873</v>
      </c>
      <c r="H9" s="21">
        <v>2.3179626600000001</v>
      </c>
      <c r="I9" s="21">
        <v>4.1239169900000006</v>
      </c>
      <c r="J9" s="22">
        <f t="shared" si="1"/>
        <v>0.25780356521611275</v>
      </c>
      <c r="K9" s="22">
        <f t="shared" si="2"/>
        <v>0.27278841898915579</v>
      </c>
      <c r="L9" s="23">
        <f t="shared" si="3"/>
        <v>0.29944816383048017</v>
      </c>
      <c r="M9" s="4"/>
      <c r="N9" t="s">
        <v>272</v>
      </c>
      <c r="O9" s="5">
        <v>11.47447897373657</v>
      </c>
      <c r="P9" s="71">
        <v>0.58275969605005418</v>
      </c>
    </row>
    <row r="10" spans="1:16" x14ac:dyDescent="0.25">
      <c r="A10" s="17"/>
      <c r="B10" s="55">
        <v>4</v>
      </c>
      <c r="C10" s="19" t="s">
        <v>252</v>
      </c>
      <c r="D10" s="20">
        <v>48.27479300000001</v>
      </c>
      <c r="E10" s="21">
        <v>74.213618000000011</v>
      </c>
      <c r="F10" s="21">
        <f t="shared" si="0"/>
        <v>20.885221658356659</v>
      </c>
      <c r="G10" s="21">
        <v>17.76180946835666</v>
      </c>
      <c r="H10" s="21">
        <v>1.2558881</v>
      </c>
      <c r="I10" s="21">
        <v>1.8675240900000005</v>
      </c>
      <c r="J10" s="22">
        <f t="shared" si="1"/>
        <v>0.23933356096931774</v>
      </c>
      <c r="K10" s="22">
        <f t="shared" si="2"/>
        <v>0.25625617077928553</v>
      </c>
      <c r="L10" s="23">
        <f t="shared" si="3"/>
        <v>0.2814203406490256</v>
      </c>
      <c r="M10" s="4"/>
      <c r="N10" t="s">
        <v>256</v>
      </c>
      <c r="O10" s="5">
        <v>149.21897984313114</v>
      </c>
      <c r="P10" s="71">
        <v>0.52696089377166</v>
      </c>
    </row>
    <row r="11" spans="1:16" x14ac:dyDescent="0.25">
      <c r="A11" s="17"/>
      <c r="B11" s="55">
        <v>5</v>
      </c>
      <c r="C11" s="19" t="s">
        <v>253</v>
      </c>
      <c r="D11" s="20">
        <v>69.898271999999992</v>
      </c>
      <c r="E11" s="21">
        <v>129.15170699999985</v>
      </c>
      <c r="F11" s="21">
        <f t="shared" si="0"/>
        <v>54.509705829052955</v>
      </c>
      <c r="G11" s="21">
        <v>36.828840659052943</v>
      </c>
      <c r="H11" s="21">
        <v>11.253035320000006</v>
      </c>
      <c r="I11" s="21">
        <v>6.4278298500000002</v>
      </c>
      <c r="J11" s="22">
        <f t="shared" si="1"/>
        <v>0.28515953458557841</v>
      </c>
      <c r="K11" s="22">
        <f t="shared" si="2"/>
        <v>0.37228989918850247</v>
      </c>
      <c r="L11" s="23">
        <f t="shared" si="3"/>
        <v>0.42205950734397202</v>
      </c>
      <c r="M11" s="4"/>
      <c r="N11" t="s">
        <v>264</v>
      </c>
      <c r="O11" s="5">
        <v>24.887995165047126</v>
      </c>
      <c r="P11" s="71">
        <v>0.51556757645773865</v>
      </c>
    </row>
    <row r="12" spans="1:16" x14ac:dyDescent="0.25">
      <c r="A12" s="17"/>
      <c r="B12" s="55">
        <v>6</v>
      </c>
      <c r="C12" s="19" t="s">
        <v>254</v>
      </c>
      <c r="D12" s="20">
        <v>54.126862999999993</v>
      </c>
      <c r="E12" s="21">
        <v>233.57047600000007</v>
      </c>
      <c r="F12" s="21">
        <f t="shared" si="0"/>
        <v>71.789610259989928</v>
      </c>
      <c r="G12" s="21">
        <v>58.01383050998993</v>
      </c>
      <c r="H12" s="21">
        <v>8.2618099899999979</v>
      </c>
      <c r="I12" s="21">
        <v>5.5139697600000011</v>
      </c>
      <c r="J12" s="22">
        <f t="shared" si="1"/>
        <v>0.2483782689640531</v>
      </c>
      <c r="K12" s="22">
        <f t="shared" si="2"/>
        <v>0.28375007678620268</v>
      </c>
      <c r="L12" s="23">
        <f t="shared" si="3"/>
        <v>0.30735738304523519</v>
      </c>
      <c r="M12" s="4"/>
      <c r="N12" t="s">
        <v>257</v>
      </c>
      <c r="O12" s="5">
        <v>68.037871860655045</v>
      </c>
      <c r="P12" s="71">
        <v>0.50090992545525592</v>
      </c>
    </row>
    <row r="13" spans="1:16" x14ac:dyDescent="0.25">
      <c r="A13" s="17"/>
      <c r="B13" s="55">
        <v>8</v>
      </c>
      <c r="C13" s="19" t="s">
        <v>256</v>
      </c>
      <c r="D13" s="20">
        <v>268.58672300000012</v>
      </c>
      <c r="E13" s="21">
        <v>283.16898200000009</v>
      </c>
      <c r="F13" s="21">
        <f t="shared" si="0"/>
        <v>149.21897984313114</v>
      </c>
      <c r="G13" s="21">
        <v>105.33700488313116</v>
      </c>
      <c r="H13" s="21">
        <v>20.503276690000003</v>
      </c>
      <c r="I13" s="21">
        <v>23.378698269999987</v>
      </c>
      <c r="J13" s="22">
        <f t="shared" si="1"/>
        <v>0.37199344412352031</v>
      </c>
      <c r="K13" s="22">
        <f t="shared" si="2"/>
        <v>0.44439995046184516</v>
      </c>
      <c r="L13" s="23">
        <f t="shared" si="3"/>
        <v>0.52696089377166</v>
      </c>
      <c r="M13" s="4"/>
      <c r="N13" t="s">
        <v>263</v>
      </c>
      <c r="O13" s="5">
        <v>64.887534971249963</v>
      </c>
      <c r="P13" s="71">
        <v>0.48160392007418057</v>
      </c>
    </row>
    <row r="14" spans="1:16" x14ac:dyDescent="0.25">
      <c r="A14" s="17"/>
      <c r="B14" s="55">
        <v>9</v>
      </c>
      <c r="C14" s="19" t="s">
        <v>257</v>
      </c>
      <c r="D14" s="20">
        <v>54.724204999999934</v>
      </c>
      <c r="E14" s="21">
        <v>135.82855599999999</v>
      </c>
      <c r="F14" s="21">
        <f t="shared" si="0"/>
        <v>68.037871860655045</v>
      </c>
      <c r="G14" s="21">
        <v>52.698143430655051</v>
      </c>
      <c r="H14" s="21">
        <v>8.7568400499999957</v>
      </c>
      <c r="I14" s="21">
        <v>6.5828883800000018</v>
      </c>
      <c r="J14" s="22">
        <f t="shared" si="1"/>
        <v>0.3879754374378761</v>
      </c>
      <c r="K14" s="22">
        <f t="shared" si="2"/>
        <v>0.45244523898682282</v>
      </c>
      <c r="L14" s="23">
        <f t="shared" si="3"/>
        <v>0.50090992545525592</v>
      </c>
      <c r="M14" s="4"/>
      <c r="N14" t="s">
        <v>265</v>
      </c>
      <c r="O14" s="5">
        <v>1.4628279597690779</v>
      </c>
      <c r="P14" s="71">
        <v>0.43664081927662463</v>
      </c>
    </row>
    <row r="15" spans="1:16" x14ac:dyDescent="0.25">
      <c r="A15" s="17"/>
      <c r="B15" s="55">
        <v>10</v>
      </c>
      <c r="C15" s="19" t="s">
        <v>258</v>
      </c>
      <c r="D15" s="20">
        <v>58.346897000000013</v>
      </c>
      <c r="E15" s="21">
        <v>101.56840900000005</v>
      </c>
      <c r="F15" s="21">
        <f t="shared" si="0"/>
        <v>42.610714341861481</v>
      </c>
      <c r="G15" s="21">
        <v>31.853491011861479</v>
      </c>
      <c r="H15" s="21">
        <v>4.1418183600000003</v>
      </c>
      <c r="I15" s="21">
        <v>6.6154049700000002</v>
      </c>
      <c r="J15" s="22">
        <f t="shared" si="1"/>
        <v>0.3136161265641314</v>
      </c>
      <c r="K15" s="22">
        <f t="shared" si="2"/>
        <v>0.35439473480244693</v>
      </c>
      <c r="L15" s="23">
        <f t="shared" si="3"/>
        <v>0.41952724042237838</v>
      </c>
      <c r="M15" s="4"/>
      <c r="N15" t="s">
        <v>253</v>
      </c>
      <c r="O15" s="5">
        <v>54.509705829052955</v>
      </c>
      <c r="P15" s="71">
        <v>0.42205950734397202</v>
      </c>
    </row>
    <row r="16" spans="1:16" x14ac:dyDescent="0.25">
      <c r="A16" s="17"/>
      <c r="B16" s="55">
        <v>11</v>
      </c>
      <c r="C16" s="19" t="s">
        <v>259</v>
      </c>
      <c r="D16" s="20">
        <v>36.362514999999995</v>
      </c>
      <c r="E16" s="21">
        <v>29.522864000000006</v>
      </c>
      <c r="F16" s="21">
        <f t="shared" si="0"/>
        <v>7.092927094320383</v>
      </c>
      <c r="G16" s="21">
        <v>5.6252475743203831</v>
      </c>
      <c r="H16" s="21">
        <v>0.44856457999999988</v>
      </c>
      <c r="I16" s="21">
        <v>1.0191149399999997</v>
      </c>
      <c r="J16" s="22">
        <f t="shared" si="1"/>
        <v>0.19053868128513488</v>
      </c>
      <c r="K16" s="22">
        <f t="shared" si="2"/>
        <v>0.20573248429828428</v>
      </c>
      <c r="L16" s="23">
        <f t="shared" si="3"/>
        <v>0.24025199907164771</v>
      </c>
      <c r="M16" s="4"/>
      <c r="N16" t="s">
        <v>258</v>
      </c>
      <c r="O16" s="5">
        <v>42.610714341861481</v>
      </c>
      <c r="P16" s="71">
        <v>0.41952724042237838</v>
      </c>
    </row>
    <row r="17" spans="1:16" x14ac:dyDescent="0.25">
      <c r="A17" s="17"/>
      <c r="B17" s="55">
        <v>12</v>
      </c>
      <c r="C17" s="19" t="s">
        <v>260</v>
      </c>
      <c r="D17" s="20">
        <v>41.670349999999999</v>
      </c>
      <c r="E17" s="21">
        <v>151.75480999999996</v>
      </c>
      <c r="F17" s="21">
        <f t="shared" si="0"/>
        <v>47.601250375616864</v>
      </c>
      <c r="G17" s="21">
        <v>37.939866855616856</v>
      </c>
      <c r="H17" s="21">
        <v>0.93152003999999988</v>
      </c>
      <c r="I17" s="21">
        <v>8.7298634800000041</v>
      </c>
      <c r="J17" s="22">
        <f t="shared" si="1"/>
        <v>0.25000767261094964</v>
      </c>
      <c r="K17" s="22">
        <f t="shared" si="2"/>
        <v>0.25614599560710377</v>
      </c>
      <c r="L17" s="23">
        <f t="shared" si="3"/>
        <v>0.3136721028850214</v>
      </c>
      <c r="M17" s="4"/>
      <c r="N17" t="s">
        <v>271</v>
      </c>
      <c r="O17" s="5">
        <v>5.4122992005363031</v>
      </c>
      <c r="P17" s="71">
        <v>0.40859672604200398</v>
      </c>
    </row>
    <row r="18" spans="1:16" x14ac:dyDescent="0.25">
      <c r="A18" s="17"/>
      <c r="B18" s="55">
        <v>13</v>
      </c>
      <c r="C18" s="19" t="s">
        <v>261</v>
      </c>
      <c r="D18" s="20">
        <v>46.398987999999989</v>
      </c>
      <c r="E18" s="21">
        <v>139.95155799999998</v>
      </c>
      <c r="F18" s="21">
        <f t="shared" si="0"/>
        <v>57.17537938385221</v>
      </c>
      <c r="G18" s="21">
        <v>47.260773383852211</v>
      </c>
      <c r="H18" s="21">
        <v>4.1660880900000015</v>
      </c>
      <c r="I18" s="21">
        <v>5.7485179099999986</v>
      </c>
      <c r="J18" s="22">
        <f t="shared" si="1"/>
        <v>0.33769379962066742</v>
      </c>
      <c r="K18" s="22">
        <f t="shared" si="2"/>
        <v>0.36746187187035262</v>
      </c>
      <c r="L18" s="23">
        <f t="shared" si="3"/>
        <v>0.40853692664037522</v>
      </c>
      <c r="M18" s="4"/>
      <c r="N18" t="s">
        <v>261</v>
      </c>
      <c r="O18" s="5">
        <v>57.17537938385221</v>
      </c>
      <c r="P18" s="71">
        <v>0.40853692664037522</v>
      </c>
    </row>
    <row r="19" spans="1:16" x14ac:dyDescent="0.25">
      <c r="A19" s="17"/>
      <c r="B19" s="55">
        <v>14</v>
      </c>
      <c r="C19" s="19" t="s">
        <v>262</v>
      </c>
      <c r="D19" s="20">
        <v>26.494792</v>
      </c>
      <c r="E19" s="21">
        <v>35.306372000000017</v>
      </c>
      <c r="F19" s="21">
        <f t="shared" si="0"/>
        <v>22.095643377072701</v>
      </c>
      <c r="G19" s="21">
        <v>17.371842007072701</v>
      </c>
      <c r="H19" s="21">
        <v>2.6792061700000001</v>
      </c>
      <c r="I19" s="21">
        <v>2.0445951999999998</v>
      </c>
      <c r="J19" s="22">
        <f t="shared" si="1"/>
        <v>0.49203135363420214</v>
      </c>
      <c r="K19" s="22">
        <f t="shared" si="2"/>
        <v>0.56791584751536328</v>
      </c>
      <c r="L19" s="23">
        <f t="shared" si="3"/>
        <v>0.62582593807918552</v>
      </c>
      <c r="M19" s="4"/>
      <c r="N19" t="s">
        <v>266</v>
      </c>
      <c r="O19" s="5">
        <v>6.6936393603483939</v>
      </c>
      <c r="P19" s="71">
        <v>0.40311921476941165</v>
      </c>
    </row>
    <row r="20" spans="1:16" x14ac:dyDescent="0.25">
      <c r="A20" s="17"/>
      <c r="B20" s="55">
        <v>15</v>
      </c>
      <c r="C20" s="19" t="s">
        <v>263</v>
      </c>
      <c r="D20" s="20">
        <v>84.702563999999938</v>
      </c>
      <c r="E20" s="21">
        <v>134.73215700000003</v>
      </c>
      <c r="F20" s="21">
        <f t="shared" si="0"/>
        <v>64.887534971249963</v>
      </c>
      <c r="G20" s="21">
        <v>49.186199551249956</v>
      </c>
      <c r="H20" s="21">
        <v>7.3276175700000001</v>
      </c>
      <c r="I20" s="21">
        <v>8.3737178500000002</v>
      </c>
      <c r="J20" s="22">
        <f t="shared" si="1"/>
        <v>0.36506651898440212</v>
      </c>
      <c r="K20" s="22">
        <f t="shared" si="2"/>
        <v>0.41945307178040608</v>
      </c>
      <c r="L20" s="23">
        <f t="shared" si="3"/>
        <v>0.48160392007418057</v>
      </c>
      <c r="M20" s="4"/>
      <c r="N20" t="s">
        <v>270</v>
      </c>
      <c r="O20" s="5">
        <v>28.595888461672608</v>
      </c>
      <c r="P20" s="71">
        <v>0.32910433830944591</v>
      </c>
    </row>
    <row r="21" spans="1:16" x14ac:dyDescent="0.25">
      <c r="A21" s="17"/>
      <c r="B21" s="55">
        <v>16</v>
      </c>
      <c r="C21" s="19" t="s">
        <v>264</v>
      </c>
      <c r="D21" s="20">
        <v>15.584665000000001</v>
      </c>
      <c r="E21" s="21">
        <v>48.27300299999996</v>
      </c>
      <c r="F21" s="21">
        <f t="shared" si="0"/>
        <v>24.887995165047126</v>
      </c>
      <c r="G21" s="21">
        <v>22.662848655047128</v>
      </c>
      <c r="H21" s="21">
        <v>1.43278192</v>
      </c>
      <c r="I21" s="21">
        <v>0.79236458999999992</v>
      </c>
      <c r="J21" s="22">
        <f t="shared" si="1"/>
        <v>0.46947252597993844</v>
      </c>
      <c r="K21" s="22">
        <f t="shared" si="2"/>
        <v>0.49915333784076266</v>
      </c>
      <c r="L21" s="23">
        <f t="shared" si="3"/>
        <v>0.51556757645773865</v>
      </c>
      <c r="M21" s="4"/>
      <c r="N21" t="s">
        <v>268</v>
      </c>
      <c r="O21" s="5">
        <v>68.441051305648728</v>
      </c>
      <c r="P21" s="71">
        <v>0.32547857410715952</v>
      </c>
    </row>
    <row r="22" spans="1:16" x14ac:dyDescent="0.25">
      <c r="A22" s="17"/>
      <c r="B22" s="55">
        <v>17</v>
      </c>
      <c r="C22" s="19" t="s">
        <v>265</v>
      </c>
      <c r="D22" s="20">
        <v>1.7089569999999998</v>
      </c>
      <c r="E22" s="21">
        <v>3.3501859999999999</v>
      </c>
      <c r="F22" s="21">
        <f t="shared" si="0"/>
        <v>1.4628279597690779</v>
      </c>
      <c r="G22" s="21">
        <v>1.6040891997690778</v>
      </c>
      <c r="H22" s="21">
        <v>-0.32839129999999994</v>
      </c>
      <c r="I22" s="21">
        <v>0.18713005999999999</v>
      </c>
      <c r="J22" s="22">
        <f t="shared" si="1"/>
        <v>0.47880601249276245</v>
      </c>
      <c r="K22" s="22">
        <f t="shared" si="2"/>
        <v>0.380784201166466</v>
      </c>
      <c r="L22" s="23">
        <f t="shared" si="3"/>
        <v>0.43664081927662463</v>
      </c>
      <c r="M22" s="4"/>
      <c r="N22" t="s">
        <v>250</v>
      </c>
      <c r="O22" s="5">
        <v>53.583046551434492</v>
      </c>
      <c r="P22" s="71">
        <v>0.31742243557001609</v>
      </c>
    </row>
    <row r="23" spans="1:16" x14ac:dyDescent="0.25">
      <c r="A23" s="17"/>
      <c r="B23" s="55">
        <v>18</v>
      </c>
      <c r="C23" s="19" t="s">
        <v>266</v>
      </c>
      <c r="D23" s="20">
        <v>16.331448999999999</v>
      </c>
      <c r="E23" s="21">
        <v>16.604614999999999</v>
      </c>
      <c r="F23" s="21">
        <f t="shared" si="0"/>
        <v>6.6936393603483939</v>
      </c>
      <c r="G23" s="21">
        <v>4.7233135503483936</v>
      </c>
      <c r="H23" s="21">
        <v>0.99911580999999994</v>
      </c>
      <c r="I23" s="21">
        <v>0.97121000000000002</v>
      </c>
      <c r="J23" s="22">
        <f t="shared" si="1"/>
        <v>0.28445787814703283</v>
      </c>
      <c r="K23" s="22">
        <f t="shared" si="2"/>
        <v>0.34462884928969412</v>
      </c>
      <c r="L23" s="23">
        <f t="shared" si="3"/>
        <v>0.40311921476941165</v>
      </c>
      <c r="M23" s="4"/>
      <c r="N23" t="s">
        <v>260</v>
      </c>
      <c r="O23" s="5">
        <v>47.601250375616864</v>
      </c>
      <c r="P23" s="71">
        <v>0.3136721028850214</v>
      </c>
    </row>
    <row r="24" spans="1:16" x14ac:dyDescent="0.25">
      <c r="A24" s="17"/>
      <c r="B24" s="55">
        <v>19</v>
      </c>
      <c r="C24" s="19" t="s">
        <v>267</v>
      </c>
      <c r="D24" s="20">
        <v>15.822271000000001</v>
      </c>
      <c r="E24" s="21">
        <v>20.661056000000006</v>
      </c>
      <c r="F24" s="21">
        <f t="shared" si="0"/>
        <v>5.0024124065616586</v>
      </c>
      <c r="G24" s="21">
        <v>2.770006186561659</v>
      </c>
      <c r="H24" s="21">
        <v>1.0906951499999999</v>
      </c>
      <c r="I24" s="21">
        <v>1.1417110699999999</v>
      </c>
      <c r="J24" s="22">
        <f t="shared" si="1"/>
        <v>0.1340689549731465</v>
      </c>
      <c r="K24" s="22">
        <f t="shared" si="2"/>
        <v>0.18685885835465807</v>
      </c>
      <c r="L24" s="23">
        <f t="shared" si="3"/>
        <v>0.24211794433748485</v>
      </c>
      <c r="M24" s="4"/>
      <c r="N24" t="s">
        <v>254</v>
      </c>
      <c r="O24" s="5">
        <v>71.789610259989928</v>
      </c>
      <c r="P24" s="71">
        <v>0.30735738304523519</v>
      </c>
    </row>
    <row r="25" spans="1:16" x14ac:dyDescent="0.25">
      <c r="A25" s="17"/>
      <c r="B25" s="55">
        <v>20</v>
      </c>
      <c r="C25" s="19" t="s">
        <v>268</v>
      </c>
      <c r="D25" s="20">
        <v>73.195080000000047</v>
      </c>
      <c r="E25" s="21">
        <v>210.27820800000006</v>
      </c>
      <c r="F25" s="21">
        <f t="shared" si="0"/>
        <v>68.441051305648728</v>
      </c>
      <c r="G25" s="21">
        <v>57.677582215648727</v>
      </c>
      <c r="H25" s="21">
        <v>6.2060492199999997</v>
      </c>
      <c r="I25" s="21">
        <v>4.5574198699999986</v>
      </c>
      <c r="J25" s="22">
        <f t="shared" si="1"/>
        <v>0.27429177166874424</v>
      </c>
      <c r="K25" s="22">
        <f t="shared" si="2"/>
        <v>0.3038052874963092</v>
      </c>
      <c r="L25" s="23">
        <f t="shared" si="3"/>
        <v>0.32547857410715952</v>
      </c>
      <c r="M25" s="4"/>
      <c r="N25" t="s">
        <v>251</v>
      </c>
      <c r="O25" s="5">
        <v>46.32074979692387</v>
      </c>
      <c r="P25" s="71">
        <v>0.29944816383048017</v>
      </c>
    </row>
    <row r="26" spans="1:16" x14ac:dyDescent="0.25">
      <c r="A26" s="17"/>
      <c r="B26" s="55">
        <v>21</v>
      </c>
      <c r="C26" s="19" t="s">
        <v>269</v>
      </c>
      <c r="D26" s="20">
        <v>122.54704700000002</v>
      </c>
      <c r="E26" s="21">
        <v>320.64040799999975</v>
      </c>
      <c r="F26" s="21">
        <f t="shared" si="0"/>
        <v>71.552260199230759</v>
      </c>
      <c r="G26" s="21">
        <v>48.720379699230762</v>
      </c>
      <c r="H26" s="21">
        <v>12.232862899999997</v>
      </c>
      <c r="I26" s="21">
        <v>10.599017599999998</v>
      </c>
      <c r="J26" s="22">
        <f t="shared" si="1"/>
        <v>0.15194709863028494</v>
      </c>
      <c r="K26" s="22">
        <f t="shared" si="2"/>
        <v>0.19009844385936164</v>
      </c>
      <c r="L26" s="23">
        <f t="shared" si="3"/>
        <v>0.22315422016064429</v>
      </c>
      <c r="M26" s="4"/>
      <c r="N26" t="s">
        <v>252</v>
      </c>
      <c r="O26" s="5">
        <v>20.885221658356659</v>
      </c>
      <c r="P26" s="71">
        <v>0.2814203406490256</v>
      </c>
    </row>
    <row r="27" spans="1:16" x14ac:dyDescent="0.25">
      <c r="A27" s="17"/>
      <c r="B27" s="55">
        <v>22</v>
      </c>
      <c r="C27" s="19" t="s">
        <v>270</v>
      </c>
      <c r="D27" s="20">
        <v>11.066267999999997</v>
      </c>
      <c r="E27" s="21">
        <v>86.89003799999999</v>
      </c>
      <c r="F27" s="21">
        <f t="shared" si="0"/>
        <v>28.595888461672608</v>
      </c>
      <c r="G27" s="21">
        <v>14.377784391672606</v>
      </c>
      <c r="H27" s="21">
        <v>7.1082784600000011</v>
      </c>
      <c r="I27" s="21">
        <v>7.1098256100000006</v>
      </c>
      <c r="J27" s="22">
        <f t="shared" si="1"/>
        <v>0.16547103353404688</v>
      </c>
      <c r="K27" s="22">
        <f t="shared" si="2"/>
        <v>0.24727878300240366</v>
      </c>
      <c r="L27" s="23">
        <f t="shared" si="3"/>
        <v>0.32910433830944591</v>
      </c>
      <c r="M27" s="4"/>
      <c r="N27" t="s">
        <v>267</v>
      </c>
      <c r="O27" s="5">
        <v>5.0024124065616586</v>
      </c>
      <c r="P27" s="71">
        <v>0.24211794433748485</v>
      </c>
    </row>
    <row r="28" spans="1:16" x14ac:dyDescent="0.25">
      <c r="A28" s="17"/>
      <c r="B28" s="55">
        <v>23</v>
      </c>
      <c r="C28" s="19" t="s">
        <v>271</v>
      </c>
      <c r="D28" s="20">
        <v>29.567151000000003</v>
      </c>
      <c r="E28" s="21">
        <v>13.246065999999999</v>
      </c>
      <c r="F28" s="21">
        <f t="shared" si="0"/>
        <v>5.4122992005363031</v>
      </c>
      <c r="G28" s="21">
        <v>4.3518981905363034</v>
      </c>
      <c r="H28" s="21">
        <v>0.29779795000000003</v>
      </c>
      <c r="I28" s="21">
        <v>0.76260305999999989</v>
      </c>
      <c r="J28" s="22">
        <f t="shared" si="1"/>
        <v>0.32854269264069075</v>
      </c>
      <c r="K28" s="22">
        <f t="shared" si="2"/>
        <v>0.35102468465250763</v>
      </c>
      <c r="L28" s="23">
        <f t="shared" si="3"/>
        <v>0.40859672604200398</v>
      </c>
      <c r="M28" s="4"/>
      <c r="N28" t="s">
        <v>259</v>
      </c>
      <c r="O28" s="5">
        <v>7.092927094320383</v>
      </c>
      <c r="P28" s="71">
        <v>0.24025199907164771</v>
      </c>
    </row>
    <row r="29" spans="1:16" x14ac:dyDescent="0.25">
      <c r="A29" s="17"/>
      <c r="B29" s="55">
        <v>24</v>
      </c>
      <c r="C29" s="19" t="s">
        <v>272</v>
      </c>
      <c r="D29" s="20">
        <v>9.9739759999999986</v>
      </c>
      <c r="E29" s="21">
        <v>19.689897999999999</v>
      </c>
      <c r="F29" s="21">
        <f t="shared" si="0"/>
        <v>11.47447897373657</v>
      </c>
      <c r="G29" s="21">
        <v>9.8361560837365687</v>
      </c>
      <c r="H29" s="21">
        <v>0.30104924999999999</v>
      </c>
      <c r="I29" s="21">
        <v>1.3372736400000003</v>
      </c>
      <c r="J29" s="22">
        <f t="shared" si="1"/>
        <v>0.49955343007549197</v>
      </c>
      <c r="K29" s="22">
        <f t="shared" si="2"/>
        <v>0.51484295823861403</v>
      </c>
      <c r="L29" s="23">
        <f t="shared" si="3"/>
        <v>0.58275969605005418</v>
      </c>
      <c r="M29" s="4"/>
      <c r="N29" t="s">
        <v>269</v>
      </c>
      <c r="O29" s="5">
        <v>71.552260199230759</v>
      </c>
      <c r="P29" s="71">
        <v>0.22315422016064429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15.146883000000003</v>
      </c>
      <c r="E30" s="28">
        <v>11.313212</v>
      </c>
      <c r="F30" s="28">
        <f t="shared" si="0"/>
        <v>6.7013269823329811</v>
      </c>
      <c r="G30" s="28">
        <v>4.7121826123329811</v>
      </c>
      <c r="H30" s="28">
        <v>0.75221928000000005</v>
      </c>
      <c r="I30" s="28">
        <v>1.2369250900000002</v>
      </c>
      <c r="J30" s="29">
        <f t="shared" si="1"/>
        <v>0.41652031380062365</v>
      </c>
      <c r="K30" s="29">
        <f t="shared" si="2"/>
        <v>0.48301065093918344</v>
      </c>
      <c r="L30" s="30">
        <f t="shared" si="3"/>
        <v>0.59234521392624673</v>
      </c>
      <c r="M30" s="4"/>
      <c r="N30" t="s">
        <v>249</v>
      </c>
      <c r="O30" s="5">
        <v>51.185791844051117</v>
      </c>
      <c r="P30" s="71">
        <v>0.17360545539183134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1221.5727770000003</v>
      </c>
      <c r="E6" s="14">
        <v>2818.0497440000008</v>
      </c>
      <c r="F6" s="14">
        <v>987.21860720245297</v>
      </c>
      <c r="G6" s="14">
        <v>747.00648835245306</v>
      </c>
      <c r="H6" s="14">
        <v>116.5706552</v>
      </c>
      <c r="I6" s="14">
        <v>123.64146365000002</v>
      </c>
      <c r="J6" s="15">
        <v>0.26507924139484346</v>
      </c>
      <c r="K6" s="15">
        <v>0.3064449608780408</v>
      </c>
      <c r="L6" s="16">
        <v>0.35031979449772721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178.82441399999999</v>
      </c>
      <c r="E7" s="38">
        <f ca="1">SUM(E8:OFFSET(E6,MATCH("PROYECTOS",$A$8:$A$50,0),0))</f>
        <v>563.98488499999996</v>
      </c>
      <c r="F7" s="38">
        <f ca="1">SUM(F8:OFFSET(F6,MATCH("PROYECTOS",$A$8:$A$50,0),0))</f>
        <v>113.57488668023102</v>
      </c>
      <c r="G7" s="38">
        <f ca="1">SUM(G8:OFFSET(G6,MATCH("PROYECTOS",$A$8:$A$50,0),0))</f>
        <v>72.729414120231013</v>
      </c>
      <c r="H7" s="38">
        <f ca="1">SUM(H8:OFFSET(H6,MATCH("PROYECTOS",$A$8:$A$50,0),0))</f>
        <v>25.090890460000004</v>
      </c>
      <c r="I7" s="38">
        <f ca="1">SUM(I8:OFFSET(I6,MATCH("PROYECTOS",$A$8:$A$50,0),0))</f>
        <v>15.754582099999999</v>
      </c>
      <c r="J7" s="39">
        <f ca="1">IFERROR(G7/E7,0)</f>
        <v>0.12895631789889372</v>
      </c>
      <c r="K7" s="39">
        <f ca="1">IFERROR(SUM(G7,H7)/E7,0)</f>
        <v>0.17344490460986559</v>
      </c>
      <c r="L7" s="40">
        <f ca="1">IFERROR(SUM(G7,H7,I7)/E7,0)</f>
        <v>0.20137930944768317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170.72740899999999</v>
      </c>
      <c r="E8" s="21">
        <v>548.443353</v>
      </c>
      <c r="F8" s="21">
        <f t="shared" ref="F8:F9" si="0">SUM(G8,H8,I8)</f>
        <v>108.5454883236194</v>
      </c>
      <c r="G8" s="21">
        <v>69.465386543619388</v>
      </c>
      <c r="H8" s="21">
        <v>24.242720410000004</v>
      </c>
      <c r="I8" s="21">
        <v>14.837381369999999</v>
      </c>
      <c r="J8" s="22">
        <f t="shared" ref="J8:J10" si="1">IFERROR(G8/E8,0)</f>
        <v>0.12665918214459496</v>
      </c>
      <c r="K8" s="22">
        <f t="shared" ref="K8:K10" si="2">IFERROR(SUM(G8,H8)/E8,0)</f>
        <v>0.17086196129651951</v>
      </c>
      <c r="L8" s="23">
        <f t="shared" ref="L8:L10" si="3">IFERROR(SUM(G8,H8,I8)/E8,0)</f>
        <v>0.19791558732524087</v>
      </c>
      <c r="M8" s="4"/>
    </row>
    <row r="9" spans="1:13" ht="25.5" x14ac:dyDescent="0.25">
      <c r="A9" s="17"/>
      <c r="B9" s="19">
        <v>3000627</v>
      </c>
      <c r="C9" s="19" t="s">
        <v>1276</v>
      </c>
      <c r="D9" s="20">
        <v>8.0970049999999993</v>
      </c>
      <c r="E9" s="21">
        <v>15.541532000000002</v>
      </c>
      <c r="F9" s="21">
        <f t="shared" si="0"/>
        <v>5.0293983566116252</v>
      </c>
      <c r="G9" s="21">
        <v>3.2640275766116247</v>
      </c>
      <c r="H9" s="21">
        <v>0.84817005000000023</v>
      </c>
      <c r="I9" s="21">
        <v>0.91720073000000002</v>
      </c>
      <c r="J9" s="22">
        <f t="shared" si="1"/>
        <v>0.21001967995250559</v>
      </c>
      <c r="K9" s="22">
        <f t="shared" si="2"/>
        <v>0.26459409706917081</v>
      </c>
      <c r="L9" s="23">
        <f t="shared" si="3"/>
        <v>0.32361020500499077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1042.7483630000004</v>
      </c>
      <c r="E10" s="45">
        <f t="shared" ref="E10:I10" ca="1" si="4">OFFSET(E10,-MATCH("PROYECTOS",$A$8:$A$50,0)-1,0)-(OFFSET(E10,-MATCH("PROYECTOS",$A$8:$A$50,0),0))</f>
        <v>2254.064859000001</v>
      </c>
      <c r="F10" s="45">
        <f t="shared" ca="1" si="4"/>
        <v>873.643720522222</v>
      </c>
      <c r="G10" s="45">
        <f t="shared" ca="1" si="4"/>
        <v>674.27707423222205</v>
      </c>
      <c r="H10" s="45">
        <f t="shared" ca="1" si="4"/>
        <v>91.479764740000007</v>
      </c>
      <c r="I10" s="45">
        <f t="shared" ca="1" si="4"/>
        <v>107.88688155000003</v>
      </c>
      <c r="J10" s="46">
        <f t="shared" ca="1" si="1"/>
        <v>0.299138275254138</v>
      </c>
      <c r="K10" s="46">
        <f t="shared" ca="1" si="2"/>
        <v>0.33972262861679342</v>
      </c>
      <c r="L10" s="47">
        <f t="shared" ca="1" si="3"/>
        <v>0.38758588380185638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1283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0.19791558732524087</v>
      </c>
    </row>
    <row r="17" spans="1:4" ht="26.25" thickBot="1" x14ac:dyDescent="0.3">
      <c r="A17" s="24"/>
      <c r="B17" s="26">
        <v>3000627</v>
      </c>
      <c r="C17" s="26" t="s">
        <v>1276</v>
      </c>
      <c r="D17" s="30">
        <v>0.32361020500499077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F4" sqref="F4:G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1221.5727770000003</v>
      </c>
      <c r="I6" s="14">
        <v>2818.0497440000008</v>
      </c>
      <c r="J6" s="14">
        <v>987.21860720245297</v>
      </c>
      <c r="K6" s="14">
        <v>747.00648835245306</v>
      </c>
      <c r="L6" s="14">
        <v>116.5706552</v>
      </c>
      <c r="M6" s="14">
        <v>123.64146365000002</v>
      </c>
      <c r="N6" s="15">
        <v>0.26507924139484346</v>
      </c>
      <c r="O6" s="15">
        <v>0.3064449608780408</v>
      </c>
      <c r="P6" s="16">
        <v>0.35031979449772721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178.82441400000002</v>
      </c>
      <c r="I7" s="37">
        <f ca="1">SUM(I8:OFFSET(I6,MATCH("PROYECTOS",$A$8:$A$17,0),0))</f>
        <v>563.98488499999996</v>
      </c>
      <c r="J7" s="37">
        <f ca="1">SUM(J8:OFFSET(J6,MATCH("PROYECTOS",$A$8:$A$17,0),0))</f>
        <v>113.57488668023102</v>
      </c>
      <c r="K7" s="37">
        <f ca="1">SUM(K8:OFFSET(K6,MATCH("PROYECTOS",$A$8:$A$17,0),0))</f>
        <v>72.729414120231013</v>
      </c>
      <c r="L7" s="37">
        <f ca="1">SUM(L8:OFFSET(L6,MATCH("PROYECTOS",$A$8:$A$17,0),0))</f>
        <v>25.090890459999997</v>
      </c>
      <c r="M7" s="37">
        <f ca="1">SUM(M8:OFFSET(M6,MATCH("PROYECTOS",$A$8:$A$17,0),0))</f>
        <v>15.754582099999999</v>
      </c>
      <c r="N7" s="39">
        <f ca="1">IFERROR(K7/I7,0)</f>
        <v>0.12895631789889372</v>
      </c>
      <c r="O7" s="39">
        <f ca="1">IFERROR(SUM(K7,L7)/I7,0)</f>
        <v>0.17344490460986559</v>
      </c>
      <c r="P7" s="40">
        <f ca="1">IFERROR(SUM(K7,L7,M7)/I7,0)</f>
        <v>0.20137930944768317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16.332136000000002</v>
      </c>
      <c r="I8" s="21">
        <v>55.485915999999989</v>
      </c>
      <c r="J8" s="21">
        <f t="shared" ref="J8:J16" si="0">SUM(K8,L8,M8)</f>
        <v>36.422166302539253</v>
      </c>
      <c r="K8" s="21">
        <v>30.215778072539251</v>
      </c>
      <c r="L8" s="21">
        <v>2.7001014099999998</v>
      </c>
      <c r="M8" s="21">
        <v>3.5062868199999997</v>
      </c>
      <c r="N8" s="22">
        <f t="shared" ref="N8:N17" si="1">IFERROR(K8/I8,0)</f>
        <v>0.54456662610633044</v>
      </c>
      <c r="O8" s="22">
        <f t="shared" ref="O8:O17" si="2">IFERROR(SUM(K8,L8)/I8,0)</f>
        <v>0.59322945092118984</v>
      </c>
      <c r="P8" s="23">
        <f t="shared" ref="P8:P17" si="3">IFERROR(SUM(K8,L8,M8)/I8,0)</f>
        <v>0.65642182608176214</v>
      </c>
      <c r="Q8" s="70">
        <v>63019.5</v>
      </c>
      <c r="R8" s="21">
        <v>31</v>
      </c>
      <c r="S8" s="23">
        <f>IFERROR(R8/Q8,0)</f>
        <v>4.9191123382445116E-4</v>
      </c>
    </row>
    <row r="9" spans="1:19" ht="25.5" x14ac:dyDescent="0.25">
      <c r="A9" s="17"/>
      <c r="B9" s="19">
        <v>5001778</v>
      </c>
      <c r="C9" s="19" t="s">
        <v>1277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154.317273</v>
      </c>
      <c r="I9" s="21">
        <v>492.61954799999995</v>
      </c>
      <c r="J9" s="21">
        <f t="shared" si="0"/>
        <v>71.868913550000002</v>
      </c>
      <c r="K9" s="21">
        <v>39</v>
      </c>
      <c r="L9" s="21">
        <v>21.541819</v>
      </c>
      <c r="M9" s="21">
        <v>11.32709455</v>
      </c>
      <c r="N9" s="22">
        <f t="shared" si="1"/>
        <v>7.9168600105978745E-2</v>
      </c>
      <c r="O9" s="22">
        <f t="shared" si="2"/>
        <v>0.12289771943844992</v>
      </c>
      <c r="P9" s="23">
        <f t="shared" si="3"/>
        <v>0.14589131479207967</v>
      </c>
      <c r="Q9" s="70">
        <v>94.5</v>
      </c>
      <c r="R9" s="21">
        <v>49</v>
      </c>
      <c r="S9" s="23">
        <f t="shared" ref="S9:S16" si="4">IFERROR(R9/Q9,0)</f>
        <v>0.51851851851851849</v>
      </c>
    </row>
    <row r="10" spans="1:19" ht="38.25" x14ac:dyDescent="0.25">
      <c r="A10" s="17"/>
      <c r="B10" s="19">
        <v>5002734</v>
      </c>
      <c r="C10" s="19" t="s">
        <v>1278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7.8E-2</v>
      </c>
      <c r="I10" s="21">
        <v>0.319135</v>
      </c>
      <c r="J10" s="21">
        <f t="shared" si="0"/>
        <v>0.24113497138023376</v>
      </c>
      <c r="K10" s="21">
        <v>0.24113497138023376</v>
      </c>
      <c r="L10" s="21">
        <v>0</v>
      </c>
      <c r="M10" s="21">
        <v>0</v>
      </c>
      <c r="N10" s="22">
        <f t="shared" si="1"/>
        <v>0.75558923772144626</v>
      </c>
      <c r="O10" s="22">
        <f t="shared" si="2"/>
        <v>0.75558923772144626</v>
      </c>
      <c r="P10" s="23">
        <f t="shared" si="3"/>
        <v>0.75558923772144626</v>
      </c>
      <c r="Q10" s="70">
        <v>2</v>
      </c>
      <c r="R10" s="21">
        <v>1</v>
      </c>
      <c r="S10" s="23">
        <f t="shared" si="4"/>
        <v>0.5</v>
      </c>
    </row>
    <row r="11" spans="1:19" ht="38.25" x14ac:dyDescent="0.25">
      <c r="A11" s="17"/>
      <c r="B11" s="19">
        <v>5004464</v>
      </c>
      <c r="C11" s="19" t="s">
        <v>788</v>
      </c>
      <c r="D11" s="68">
        <v>3000627</v>
      </c>
      <c r="E11" s="19" t="s">
        <v>1276</v>
      </c>
      <c r="F11" s="69">
        <v>60</v>
      </c>
      <c r="G11" s="19" t="s">
        <v>309</v>
      </c>
      <c r="H11" s="20">
        <v>1.826713</v>
      </c>
      <c r="I11" s="21">
        <v>0.95446600000000004</v>
      </c>
      <c r="J11" s="21">
        <f t="shared" si="0"/>
        <v>8.719328096776735E-2</v>
      </c>
      <c r="K11" s="21">
        <v>8.719328096776735E-2</v>
      </c>
      <c r="L11" s="21">
        <v>0</v>
      </c>
      <c r="M11" s="21">
        <v>0</v>
      </c>
      <c r="N11" s="22">
        <f t="shared" si="1"/>
        <v>9.1352946011452843E-2</v>
      </c>
      <c r="O11" s="22">
        <f t="shared" si="2"/>
        <v>9.1352946011452843E-2</v>
      </c>
      <c r="P11" s="23">
        <f t="shared" si="3"/>
        <v>9.1352946011452843E-2</v>
      </c>
      <c r="Q11" s="70">
        <v>5463.5</v>
      </c>
      <c r="R11" s="21">
        <v>5460</v>
      </c>
      <c r="S11" s="23">
        <f t="shared" si="4"/>
        <v>0.99935938500960919</v>
      </c>
    </row>
    <row r="12" spans="1:19" ht="51" x14ac:dyDescent="0.25">
      <c r="A12" s="17"/>
      <c r="B12" s="19">
        <v>5004465</v>
      </c>
      <c r="C12" s="19" t="s">
        <v>1266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</v>
      </c>
      <c r="I12" s="21">
        <v>1.8754E-2</v>
      </c>
      <c r="J12" s="21">
        <f t="shared" si="0"/>
        <v>1.3273499699903187E-2</v>
      </c>
      <c r="K12" s="21">
        <v>8.4734996999031864E-3</v>
      </c>
      <c r="L12" s="21">
        <v>8.0000000000000004E-4</v>
      </c>
      <c r="M12" s="21">
        <v>4.0000000000000001E-3</v>
      </c>
      <c r="N12" s="22">
        <f t="shared" si="1"/>
        <v>0.45182359496124486</v>
      </c>
      <c r="O12" s="22">
        <f t="shared" si="2"/>
        <v>0.49448116134708259</v>
      </c>
      <c r="P12" s="23">
        <f t="shared" si="3"/>
        <v>0.70776899327627107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5004469</v>
      </c>
      <c r="C13" s="19" t="s">
        <v>1279</v>
      </c>
      <c r="D13" s="68">
        <v>3000627</v>
      </c>
      <c r="E13" s="19" t="s">
        <v>1276</v>
      </c>
      <c r="F13" s="69">
        <v>277</v>
      </c>
      <c r="G13" s="19" t="s">
        <v>790</v>
      </c>
      <c r="H13" s="20">
        <v>2.352363</v>
      </c>
      <c r="I13" s="21">
        <v>5.2362440000000001</v>
      </c>
      <c r="J13" s="21">
        <f t="shared" si="0"/>
        <v>2.267713953000694</v>
      </c>
      <c r="K13" s="21">
        <v>1.7776638230006938</v>
      </c>
      <c r="L13" s="21">
        <v>0.19572929</v>
      </c>
      <c r="M13" s="21">
        <v>0.29432083999999997</v>
      </c>
      <c r="N13" s="22">
        <f t="shared" si="1"/>
        <v>0.33949216709547791</v>
      </c>
      <c r="O13" s="22">
        <f t="shared" si="2"/>
        <v>0.37687187858333071</v>
      </c>
      <c r="P13" s="23">
        <f t="shared" si="3"/>
        <v>0.43308026764999757</v>
      </c>
      <c r="Q13" s="70">
        <v>18300</v>
      </c>
      <c r="R13" s="21">
        <v>11092</v>
      </c>
      <c r="S13" s="23">
        <f t="shared" si="4"/>
        <v>0.60612021857923493</v>
      </c>
    </row>
    <row r="14" spans="1:19" ht="25.5" x14ac:dyDescent="0.25">
      <c r="A14" s="17"/>
      <c r="B14" s="19">
        <v>5004470</v>
      </c>
      <c r="C14" s="19" t="s">
        <v>1280</v>
      </c>
      <c r="D14" s="68">
        <v>3000627</v>
      </c>
      <c r="E14" s="19" t="s">
        <v>1276</v>
      </c>
      <c r="F14" s="69">
        <v>120</v>
      </c>
      <c r="G14" s="19" t="s">
        <v>689</v>
      </c>
      <c r="H14" s="20">
        <v>0</v>
      </c>
      <c r="I14" s="21">
        <v>0.13500000000000001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5004470</v>
      </c>
      <c r="C15" s="19" t="s">
        <v>1280</v>
      </c>
      <c r="D15" s="68">
        <v>3000627</v>
      </c>
      <c r="E15" s="19" t="s">
        <v>1276</v>
      </c>
      <c r="F15" s="69">
        <v>277</v>
      </c>
      <c r="G15" s="19" t="s">
        <v>790</v>
      </c>
      <c r="H15" s="20">
        <v>0.75042500000000001</v>
      </c>
      <c r="I15" s="21">
        <v>6.8815260000000018</v>
      </c>
      <c r="J15" s="21">
        <f t="shared" si="0"/>
        <v>1.4563247308590206</v>
      </c>
      <c r="K15" s="21">
        <v>0.58089995085902046</v>
      </c>
      <c r="L15" s="21">
        <v>0.44562151000000005</v>
      </c>
      <c r="M15" s="21">
        <v>0.42980327000000002</v>
      </c>
      <c r="N15" s="22">
        <f t="shared" si="1"/>
        <v>8.4414409080052932E-2</v>
      </c>
      <c r="O15" s="22">
        <f t="shared" si="2"/>
        <v>0.149170614317089</v>
      </c>
      <c r="P15" s="23">
        <f t="shared" si="3"/>
        <v>0.21162816660999612</v>
      </c>
      <c r="Q15" s="70">
        <v>5292.5</v>
      </c>
      <c r="R15" s="21">
        <v>739</v>
      </c>
      <c r="S15" s="23">
        <f t="shared" si="4"/>
        <v>0.13963155408597072</v>
      </c>
    </row>
    <row r="16" spans="1:19" ht="38.25" x14ac:dyDescent="0.25">
      <c r="A16" s="17"/>
      <c r="B16" s="19">
        <v>5004471</v>
      </c>
      <c r="C16" s="19" t="s">
        <v>1281</v>
      </c>
      <c r="D16" s="68">
        <v>3000627</v>
      </c>
      <c r="E16" s="19" t="s">
        <v>1276</v>
      </c>
      <c r="F16" s="69">
        <v>60</v>
      </c>
      <c r="G16" s="19" t="s">
        <v>309</v>
      </c>
      <c r="H16" s="20">
        <v>3.1675039999999997</v>
      </c>
      <c r="I16" s="21">
        <v>2.3342960000000001</v>
      </c>
      <c r="J16" s="21">
        <f t="shared" si="0"/>
        <v>1.2181663917841432</v>
      </c>
      <c r="K16" s="21">
        <v>0.81827052178414306</v>
      </c>
      <c r="L16" s="21">
        <v>0.20681925000000004</v>
      </c>
      <c r="M16" s="21">
        <v>0.19307662</v>
      </c>
      <c r="N16" s="22">
        <f t="shared" si="1"/>
        <v>0.3505427425588456</v>
      </c>
      <c r="O16" s="22">
        <f t="shared" si="2"/>
        <v>0.43914301004848705</v>
      </c>
      <c r="P16" s="23">
        <f t="shared" si="3"/>
        <v>0.52185600788595066</v>
      </c>
      <c r="Q16" s="70">
        <v>1890</v>
      </c>
      <c r="R16" s="21">
        <v>1770</v>
      </c>
      <c r="S16" s="23">
        <f t="shared" si="4"/>
        <v>0.93650793650793651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1042.7483630000004</v>
      </c>
      <c r="I17" s="44">
        <f t="shared" ref="I17:M17" ca="1" si="5">OFFSET(I17,-MATCH("PROYECTOS",$A$8:$A$17,0)-1,0)-(OFFSET(I17,-MATCH("PROYECTOS",$A$8:$A$17,0),0))</f>
        <v>2254.064859000001</v>
      </c>
      <c r="J17" s="44">
        <f t="shared" ca="1" si="5"/>
        <v>873.643720522222</v>
      </c>
      <c r="K17" s="44">
        <f t="shared" ca="1" si="5"/>
        <v>674.27707423222205</v>
      </c>
      <c r="L17" s="44">
        <f t="shared" ca="1" si="5"/>
        <v>91.479764740000007</v>
      </c>
      <c r="M17" s="44">
        <f t="shared" ca="1" si="5"/>
        <v>107.88688155000003</v>
      </c>
      <c r="N17" s="46">
        <f t="shared" ca="1" si="1"/>
        <v>0.299138275254138</v>
      </c>
      <c r="O17" s="46">
        <f t="shared" ca="1" si="2"/>
        <v>0.33972262861679342</v>
      </c>
      <c r="P17" s="47">
        <f t="shared" ca="1" si="3"/>
        <v>0.38758588380185638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1348.2934950000001</v>
      </c>
      <c r="E6" s="14">
        <v>1501.7577570000003</v>
      </c>
      <c r="F6" s="14">
        <v>997.88206896911572</v>
      </c>
      <c r="G6" s="14">
        <v>751.91837458911584</v>
      </c>
      <c r="H6" s="14">
        <v>129.30629591000002</v>
      </c>
      <c r="I6" s="14">
        <v>116.65739846999998</v>
      </c>
      <c r="J6" s="15">
        <v>0.50069218626257828</v>
      </c>
      <c r="K6" s="15">
        <v>0.58679548441920626</v>
      </c>
      <c r="L6" s="16">
        <v>0.66447605435549328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1348.2934949999997</v>
      </c>
      <c r="E7" s="38">
        <f ca="1">SUM(E8:OFFSET(E6,MATCH("GOBIERNOS REGIONALES",$A$8:$A$50,0),0))</f>
        <v>1498.8312259999998</v>
      </c>
      <c r="F7" s="38">
        <f ca="1">SUM(F8:OFFSET(F6,MATCH("GOBIERNOS REGIONALES",$A$8:$A$50,0),0))</f>
        <v>995.99669995442684</v>
      </c>
      <c r="G7" s="38">
        <f ca="1">SUM(G8:OFFSET(G6,MATCH("GOBIERNOS REGIONALES",$A$8:$A$50,0),0))</f>
        <v>750.47593362442683</v>
      </c>
      <c r="H7" s="38">
        <f ca="1">SUM(H8:OFFSET(H6,MATCH("GOBIERNOS REGIONALES",$A$8:$A$50,0),0))</f>
        <v>129.06855536</v>
      </c>
      <c r="I7" s="38">
        <f ca="1">SUM(I8:OFFSET(I6,MATCH("GOBIERNOS REGIONALES",$A$8:$A$50,0),0))</f>
        <v>116.45221096999998</v>
      </c>
      <c r="J7" s="39">
        <f ca="1">IFERROR(G7/E7,0)</f>
        <v>0.50070743163475229</v>
      </c>
      <c r="K7" s="39">
        <f ca="1">IFERROR(SUM(G7,H7)/E7,0)</f>
        <v>0.58682023281013962</v>
      </c>
      <c r="L7" s="40">
        <f ca="1">IFERROR(SUM(G7,H7,I7)/E7,0)</f>
        <v>0.6645155789904974</v>
      </c>
      <c r="M7" s="4"/>
    </row>
    <row r="8" spans="1:13" x14ac:dyDescent="0.25">
      <c r="A8" s="17"/>
      <c r="B8" s="18">
        <v>4</v>
      </c>
      <c r="C8" s="19" t="s">
        <v>103</v>
      </c>
      <c r="D8" s="20">
        <v>213.79379600000013</v>
      </c>
      <c r="E8" s="21">
        <v>269.47568900000016</v>
      </c>
      <c r="F8" s="21">
        <f t="shared" ref="F8:F14" si="0">SUM(G8,H8,I8)</f>
        <v>194.53255350963249</v>
      </c>
      <c r="G8" s="21">
        <v>150.90163572963252</v>
      </c>
      <c r="H8" s="21">
        <v>21.206271539999999</v>
      </c>
      <c r="I8" s="21">
        <v>22.424646239999998</v>
      </c>
      <c r="J8" s="22">
        <f t="shared" ref="J8:J14" si="1">IFERROR(G8/E8,0)</f>
        <v>0.5599823727684482</v>
      </c>
      <c r="K8" s="22">
        <f t="shared" ref="K8:K14" si="2">IFERROR(SUM(G8,H8)/E8,0)</f>
        <v>0.63867693560153549</v>
      </c>
      <c r="L8" s="23">
        <f t="shared" ref="L8:L14" si="3">IFERROR(SUM(G8,H8,I8)/E8,0)</f>
        <v>0.72189277716117972</v>
      </c>
      <c r="M8" s="4"/>
    </row>
    <row r="9" spans="1:13" ht="25.5" x14ac:dyDescent="0.25">
      <c r="A9" s="17"/>
      <c r="B9" s="18">
        <v>6</v>
      </c>
      <c r="C9" s="19" t="s">
        <v>105</v>
      </c>
      <c r="D9" s="20">
        <v>101.30364599999997</v>
      </c>
      <c r="E9" s="21">
        <v>113.89781900000001</v>
      </c>
      <c r="F9" s="21">
        <f t="shared" si="0"/>
        <v>62.002869907749272</v>
      </c>
      <c r="G9" s="21">
        <v>43.498241767749278</v>
      </c>
      <c r="H9" s="21">
        <v>10.509154299999999</v>
      </c>
      <c r="I9" s="21">
        <v>7.9954738399999981</v>
      </c>
      <c r="J9" s="22">
        <f t="shared" si="1"/>
        <v>0.38190583585932647</v>
      </c>
      <c r="K9" s="22">
        <f t="shared" si="2"/>
        <v>0.47417410220778039</v>
      </c>
      <c r="L9" s="23">
        <f t="shared" si="3"/>
        <v>0.54437275842612287</v>
      </c>
      <c r="M9" s="4"/>
    </row>
    <row r="10" spans="1:13" x14ac:dyDescent="0.25">
      <c r="A10" s="17"/>
      <c r="B10" s="18">
        <v>7</v>
      </c>
      <c r="C10" s="19" t="s">
        <v>107</v>
      </c>
      <c r="D10" s="20">
        <v>295.46623299999987</v>
      </c>
      <c r="E10" s="21">
        <v>301.833797</v>
      </c>
      <c r="F10" s="21">
        <f t="shared" si="0"/>
        <v>180.30886863977622</v>
      </c>
      <c r="G10" s="21">
        <v>132.88992575977622</v>
      </c>
      <c r="H10" s="21">
        <v>23.682601400000003</v>
      </c>
      <c r="I10" s="21">
        <v>23.736341480000007</v>
      </c>
      <c r="J10" s="22">
        <f t="shared" si="1"/>
        <v>0.4402751682568411</v>
      </c>
      <c r="K10" s="22">
        <f t="shared" si="2"/>
        <v>0.51873755926602294</v>
      </c>
      <c r="L10" s="23">
        <f t="shared" si="3"/>
        <v>0.59737799554559567</v>
      </c>
      <c r="M10" s="4"/>
    </row>
    <row r="11" spans="1:13" x14ac:dyDescent="0.25">
      <c r="A11" s="17"/>
      <c r="B11" s="18">
        <v>22</v>
      </c>
      <c r="C11" s="19" t="s">
        <v>117</v>
      </c>
      <c r="D11" s="20">
        <v>737.72981999999968</v>
      </c>
      <c r="E11" s="21">
        <v>813.62392099999954</v>
      </c>
      <c r="F11" s="21">
        <f t="shared" si="0"/>
        <v>559.15240789726886</v>
      </c>
      <c r="G11" s="21">
        <v>423.18613036726879</v>
      </c>
      <c r="H11" s="21">
        <v>73.670528120000014</v>
      </c>
      <c r="I11" s="21">
        <v>62.295749409999985</v>
      </c>
      <c r="J11" s="22">
        <f t="shared" si="1"/>
        <v>0.52012498581303268</v>
      </c>
      <c r="K11" s="22">
        <f t="shared" si="2"/>
        <v>0.61067115366593194</v>
      </c>
      <c r="L11" s="23">
        <f t="shared" si="3"/>
        <v>0.68723693277114106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2.9265310000000002</v>
      </c>
      <c r="F12" s="38">
        <f ca="1">SUM(F13:OFFSET(F11,(MATCH("GOBIERNOS LOCALES",$A$8:$A$50,0)-MATCH("GOBIERNOS REGIONALES",$A$8:$A$50,0)),0))</f>
        <v>1.8853690146890127</v>
      </c>
      <c r="G12" s="38">
        <f ca="1">SUM(G13:OFFSET(G11,(MATCH("GOBIERNOS LOCALES",$A$8:$A$50,0)-MATCH("GOBIERNOS REGIONALES",$A$8:$A$50,0)),0))</f>
        <v>1.4424409646890126</v>
      </c>
      <c r="H12" s="38">
        <f ca="1">SUM(H13:OFFSET(H11,(MATCH("GOBIERNOS LOCALES",$A$8:$A$50,0)-MATCH("GOBIERNOS REGIONALES",$A$8:$A$50,0)),0))</f>
        <v>0.23774054999999999</v>
      </c>
      <c r="I12" s="38">
        <f ca="1">SUM(I13:OFFSET(I11,(MATCH("GOBIERNOS LOCALES",$A$8:$A$50,0)-MATCH("GOBIERNOS REGIONALES",$A$8:$A$50,0)),0))</f>
        <v>0.20518750000000002</v>
      </c>
      <c r="J12" s="39">
        <f t="shared" ca="1" si="1"/>
        <v>0.49288422527867037</v>
      </c>
      <c r="K12" s="39">
        <f t="shared" ca="1" si="2"/>
        <v>0.57412052518459999</v>
      </c>
      <c r="L12" s="40">
        <f t="shared" ca="1" si="3"/>
        <v>0.64423339943742697</v>
      </c>
      <c r="M12" s="4"/>
    </row>
    <row r="13" spans="1:13" ht="15.75" thickBot="1" x14ac:dyDescent="0.3">
      <c r="A13" s="24"/>
      <c r="B13" s="25">
        <v>443</v>
      </c>
      <c r="C13" s="26" t="s">
        <v>209</v>
      </c>
      <c r="D13" s="27">
        <v>0</v>
      </c>
      <c r="E13" s="28">
        <v>2.9265310000000002</v>
      </c>
      <c r="F13" s="28">
        <f t="shared" si="0"/>
        <v>1.8853690146890127</v>
      </c>
      <c r="G13" s="28">
        <v>1.4424409646890126</v>
      </c>
      <c r="H13" s="28">
        <v>0.23774054999999999</v>
      </c>
      <c r="I13" s="28">
        <v>0.20518750000000002</v>
      </c>
      <c r="J13" s="29">
        <f t="shared" si="1"/>
        <v>0.49288422527867037</v>
      </c>
      <c r="K13" s="29">
        <f t="shared" si="2"/>
        <v>0.57412052518459999</v>
      </c>
      <c r="L13" s="30">
        <f t="shared" si="3"/>
        <v>0.64423339943742697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1285</v>
      </c>
      <c r="N2" s="72" t="s">
        <v>1314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1348.2934950000001</v>
      </c>
      <c r="E6" s="14">
        <f ca="1">SUM(E7:OFFSET(E7,50,0))</f>
        <v>1501.7577570000003</v>
      </c>
      <c r="F6" s="14">
        <f ca="1">SUM(F7:OFFSET(F7,50,0))</f>
        <v>997.88206896911572</v>
      </c>
      <c r="G6" s="14">
        <f ca="1">SUM(G7:OFFSET(G7,50,0))</f>
        <v>751.91837458911584</v>
      </c>
      <c r="H6" s="14">
        <f ca="1">SUM(H7:OFFSET(H7,50,0))</f>
        <v>129.30629591000002</v>
      </c>
      <c r="I6" s="14">
        <f ca="1">SUM(I7:OFFSET(I7,50,0))</f>
        <v>116.65739846999998</v>
      </c>
      <c r="J6" s="15">
        <f ca="1">IFERROR(G6/E6,0)</f>
        <v>0.50069218626257828</v>
      </c>
      <c r="K6" s="15">
        <f ca="1">IFERROR(SUM(G6,H6)/E6,0)</f>
        <v>0.58679548441920626</v>
      </c>
      <c r="L6" s="16">
        <f ca="1">IFERROR(SUM(G6,H6,I6)/E6,0)</f>
        <v>0.66447605435549328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26.458366000000002</v>
      </c>
      <c r="E7" s="21">
        <v>25.739690999999997</v>
      </c>
      <c r="F7" s="21">
        <f t="shared" ref="F7:F31" si="0">SUM(G7,H7,I7)</f>
        <v>18.819452512136237</v>
      </c>
      <c r="G7" s="21">
        <v>14.532877672136237</v>
      </c>
      <c r="H7" s="21">
        <v>2.20318485</v>
      </c>
      <c r="I7" s="21">
        <v>2.0833899900000001</v>
      </c>
      <c r="J7" s="22">
        <f t="shared" ref="J7:J31" si="1">IFERROR(G7/E7,0)</f>
        <v>0.56460964011324921</v>
      </c>
      <c r="K7" s="22">
        <f t="shared" ref="K7:K31" si="2">IFERROR(SUM(G7,H7)/E7,0)</f>
        <v>0.65020448466674441</v>
      </c>
      <c r="L7" s="23">
        <f t="shared" ref="L7:L31" si="3">IFERROR(SUM(G7,H7,I7)/E7,0)</f>
        <v>0.73114523838441725</v>
      </c>
      <c r="M7" s="4"/>
      <c r="N7" t="s">
        <v>270</v>
      </c>
      <c r="O7" s="5">
        <v>30.965164030355488</v>
      </c>
      <c r="P7" s="71">
        <v>0.79486247233123142</v>
      </c>
    </row>
    <row r="8" spans="1:16" x14ac:dyDescent="0.25">
      <c r="A8" s="17"/>
      <c r="B8" s="55">
        <v>2</v>
      </c>
      <c r="C8" s="19" t="s">
        <v>250</v>
      </c>
      <c r="D8" s="20">
        <v>86.916329000000005</v>
      </c>
      <c r="E8" s="21">
        <v>100.96132799999998</v>
      </c>
      <c r="F8" s="21">
        <f t="shared" si="0"/>
        <v>70.506161420446404</v>
      </c>
      <c r="G8" s="21">
        <v>53.146967070446408</v>
      </c>
      <c r="H8" s="21">
        <v>9.6707118099999985</v>
      </c>
      <c r="I8" s="21">
        <v>7.688482539999999</v>
      </c>
      <c r="J8" s="22">
        <f t="shared" si="1"/>
        <v>0.52640915213047135</v>
      </c>
      <c r="K8" s="22">
        <f t="shared" si="2"/>
        <v>0.62219544973146967</v>
      </c>
      <c r="L8" s="23">
        <f t="shared" si="3"/>
        <v>0.69834819744493082</v>
      </c>
      <c r="M8" s="4"/>
      <c r="N8" t="s">
        <v>261</v>
      </c>
      <c r="O8" s="5">
        <v>38.400278083101469</v>
      </c>
      <c r="P8" s="71">
        <v>0.76057293867611075</v>
      </c>
    </row>
    <row r="9" spans="1:16" x14ac:dyDescent="0.25">
      <c r="A9" s="17"/>
      <c r="B9" s="55">
        <v>3</v>
      </c>
      <c r="C9" s="19" t="s">
        <v>251</v>
      </c>
      <c r="D9" s="20">
        <v>14.076904000000001</v>
      </c>
      <c r="E9" s="21">
        <v>33.128141999999997</v>
      </c>
      <c r="F9" s="21">
        <f t="shared" si="0"/>
        <v>20.754218405039786</v>
      </c>
      <c r="G9" s="21">
        <v>15.240614005039788</v>
      </c>
      <c r="H9" s="21">
        <v>3.0369146099999997</v>
      </c>
      <c r="I9" s="21">
        <v>2.47668979</v>
      </c>
      <c r="J9" s="22">
        <f t="shared" si="1"/>
        <v>0.46005037061963178</v>
      </c>
      <c r="K9" s="22">
        <f t="shared" si="2"/>
        <v>0.55172211635170454</v>
      </c>
      <c r="L9" s="23">
        <f t="shared" si="3"/>
        <v>0.62648301872890388</v>
      </c>
      <c r="M9" s="4"/>
      <c r="N9" t="s">
        <v>256</v>
      </c>
      <c r="O9" s="5">
        <v>35.449754834585683</v>
      </c>
      <c r="P9" s="71">
        <v>0.73465762799950007</v>
      </c>
    </row>
    <row r="10" spans="1:16" x14ac:dyDescent="0.25">
      <c r="A10" s="17"/>
      <c r="B10" s="55">
        <v>4</v>
      </c>
      <c r="C10" s="19" t="s">
        <v>252</v>
      </c>
      <c r="D10" s="20">
        <v>67.633658000000011</v>
      </c>
      <c r="E10" s="21">
        <v>61.345362000000009</v>
      </c>
      <c r="F10" s="21">
        <f t="shared" si="0"/>
        <v>40.397014244954796</v>
      </c>
      <c r="G10" s="21">
        <v>31.450066994954796</v>
      </c>
      <c r="H10" s="21">
        <v>4.4265455000000005</v>
      </c>
      <c r="I10" s="21">
        <v>4.5204017500000004</v>
      </c>
      <c r="J10" s="22">
        <f t="shared" si="1"/>
        <v>0.51267228637357765</v>
      </c>
      <c r="K10" s="22">
        <f t="shared" si="2"/>
        <v>0.58483007231997086</v>
      </c>
      <c r="L10" s="23">
        <f t="shared" si="3"/>
        <v>0.65851782315596719</v>
      </c>
      <c r="M10" s="4"/>
      <c r="N10" t="s">
        <v>249</v>
      </c>
      <c r="O10" s="5">
        <v>18.819452512136237</v>
      </c>
      <c r="P10" s="71">
        <v>0.73114523838441725</v>
      </c>
    </row>
    <row r="11" spans="1:16" x14ac:dyDescent="0.25">
      <c r="A11" s="17"/>
      <c r="B11" s="55">
        <v>5</v>
      </c>
      <c r="C11" s="19" t="s">
        <v>253</v>
      </c>
      <c r="D11" s="20">
        <v>27.719053000000006</v>
      </c>
      <c r="E11" s="21">
        <v>44.134564999999995</v>
      </c>
      <c r="F11" s="21">
        <f t="shared" si="0"/>
        <v>21.346864669937521</v>
      </c>
      <c r="G11" s="21">
        <v>14.474953739937519</v>
      </c>
      <c r="H11" s="21">
        <v>3.8268320200000003</v>
      </c>
      <c r="I11" s="21">
        <v>3.04507891</v>
      </c>
      <c r="J11" s="22">
        <f t="shared" si="1"/>
        <v>0.32797318246905843</v>
      </c>
      <c r="K11" s="22">
        <f t="shared" si="2"/>
        <v>0.41468145794430106</v>
      </c>
      <c r="L11" s="23">
        <f t="shared" si="3"/>
        <v>0.48367678870149788</v>
      </c>
      <c r="M11" s="4"/>
      <c r="N11" t="s">
        <v>259</v>
      </c>
      <c r="O11" s="5">
        <v>30.435611185820676</v>
      </c>
      <c r="P11" s="71">
        <v>0.72466695063439002</v>
      </c>
    </row>
    <row r="12" spans="1:16" x14ac:dyDescent="0.25">
      <c r="A12" s="17"/>
      <c r="B12" s="55">
        <v>6</v>
      </c>
      <c r="C12" s="19" t="s">
        <v>254</v>
      </c>
      <c r="D12" s="20">
        <v>40.005102000000001</v>
      </c>
      <c r="E12" s="21">
        <v>49.38308099999999</v>
      </c>
      <c r="F12" s="21">
        <f t="shared" si="0"/>
        <v>33.059066155485887</v>
      </c>
      <c r="G12" s="21">
        <v>25.133517795485886</v>
      </c>
      <c r="H12" s="21">
        <v>4.2051155299999996</v>
      </c>
      <c r="I12" s="21">
        <v>3.7204328299999991</v>
      </c>
      <c r="J12" s="22">
        <f t="shared" si="1"/>
        <v>0.50894997409104326</v>
      </c>
      <c r="K12" s="22">
        <f t="shared" si="2"/>
        <v>0.59410293427187932</v>
      </c>
      <c r="L12" s="23">
        <f t="shared" si="3"/>
        <v>0.66944114231118734</v>
      </c>
      <c r="M12" s="4"/>
      <c r="N12" t="s">
        <v>271</v>
      </c>
      <c r="O12" s="5">
        <v>15.63032339420003</v>
      </c>
      <c r="P12" s="71">
        <v>0.71839691845812281</v>
      </c>
    </row>
    <row r="13" spans="1:16" x14ac:dyDescent="0.25">
      <c r="A13" s="17"/>
      <c r="B13" s="55">
        <v>7</v>
      </c>
      <c r="C13" s="19" t="s">
        <v>255</v>
      </c>
      <c r="D13" s="20">
        <v>10.547609</v>
      </c>
      <c r="E13" s="21">
        <v>24.737741</v>
      </c>
      <c r="F13" s="21">
        <f t="shared" si="0"/>
        <v>17.455344618004162</v>
      </c>
      <c r="G13" s="21">
        <v>13.624956348004162</v>
      </c>
      <c r="H13" s="21">
        <v>1.9933951300000001</v>
      </c>
      <c r="I13" s="21">
        <v>1.8369931400000001</v>
      </c>
      <c r="J13" s="22">
        <f t="shared" si="1"/>
        <v>0.55077609341953093</v>
      </c>
      <c r="K13" s="22">
        <f t="shared" si="2"/>
        <v>0.63135722368522496</v>
      </c>
      <c r="L13" s="23">
        <f t="shared" si="3"/>
        <v>0.70561595005801714</v>
      </c>
      <c r="M13" s="4"/>
      <c r="N13" t="s">
        <v>268</v>
      </c>
      <c r="O13" s="5">
        <v>41.214840773495737</v>
      </c>
      <c r="P13" s="71">
        <v>0.71409325925058376</v>
      </c>
    </row>
    <row r="14" spans="1:16" x14ac:dyDescent="0.25">
      <c r="A14" s="17"/>
      <c r="B14" s="55">
        <v>8</v>
      </c>
      <c r="C14" s="19" t="s">
        <v>256</v>
      </c>
      <c r="D14" s="20">
        <v>39.839801000000001</v>
      </c>
      <c r="E14" s="21">
        <v>48.253436000000001</v>
      </c>
      <c r="F14" s="21">
        <f t="shared" si="0"/>
        <v>35.449754834585683</v>
      </c>
      <c r="G14" s="21">
        <v>27.534723754585684</v>
      </c>
      <c r="H14" s="21">
        <v>3.9469250200000001</v>
      </c>
      <c r="I14" s="21">
        <v>3.9681060599999993</v>
      </c>
      <c r="J14" s="22">
        <f t="shared" si="1"/>
        <v>0.57062721408244754</v>
      </c>
      <c r="K14" s="22">
        <f t="shared" si="2"/>
        <v>0.6524229440279794</v>
      </c>
      <c r="L14" s="23">
        <f t="shared" si="3"/>
        <v>0.73465762799950007</v>
      </c>
      <c r="M14" s="4"/>
      <c r="N14" t="s">
        <v>269</v>
      </c>
      <c r="O14" s="5">
        <v>31.788436081753204</v>
      </c>
      <c r="P14" s="71">
        <v>0.71344109663183808</v>
      </c>
    </row>
    <row r="15" spans="1:16" x14ac:dyDescent="0.25">
      <c r="A15" s="17"/>
      <c r="B15" s="55">
        <v>9</v>
      </c>
      <c r="C15" s="19" t="s">
        <v>257</v>
      </c>
      <c r="D15" s="20">
        <v>10.842075999999999</v>
      </c>
      <c r="E15" s="21">
        <v>28.831382999999999</v>
      </c>
      <c r="F15" s="21">
        <f t="shared" si="0"/>
        <v>14.145424653714814</v>
      </c>
      <c r="G15" s="21">
        <v>10.777992933714813</v>
      </c>
      <c r="H15" s="21">
        <v>1.7249024100000001</v>
      </c>
      <c r="I15" s="21">
        <v>1.64252931</v>
      </c>
      <c r="J15" s="22">
        <f t="shared" si="1"/>
        <v>0.37382850950004076</v>
      </c>
      <c r="K15" s="22">
        <f t="shared" si="2"/>
        <v>0.43365576128327987</v>
      </c>
      <c r="L15" s="23">
        <f t="shared" si="3"/>
        <v>0.4906259492898698</v>
      </c>
      <c r="M15" s="4"/>
      <c r="N15" t="s">
        <v>272</v>
      </c>
      <c r="O15" s="5">
        <v>13.07774457778358</v>
      </c>
      <c r="P15" s="71">
        <v>0.70574105919477359</v>
      </c>
    </row>
    <row r="16" spans="1:16" x14ac:dyDescent="0.25">
      <c r="A16" s="17"/>
      <c r="B16" s="55">
        <v>10</v>
      </c>
      <c r="C16" s="19" t="s">
        <v>258</v>
      </c>
      <c r="D16" s="20">
        <v>52.857012000000005</v>
      </c>
      <c r="E16" s="21">
        <v>55.283546000000001</v>
      </c>
      <c r="F16" s="21">
        <f t="shared" si="0"/>
        <v>37.518553328168416</v>
      </c>
      <c r="G16" s="21">
        <v>28.611339978168417</v>
      </c>
      <c r="H16" s="21">
        <v>4.7844868099999998</v>
      </c>
      <c r="I16" s="21">
        <v>4.1227265399999995</v>
      </c>
      <c r="J16" s="22">
        <f t="shared" si="1"/>
        <v>0.5175380750389712</v>
      </c>
      <c r="K16" s="22">
        <f t="shared" si="2"/>
        <v>0.60408257437336621</v>
      </c>
      <c r="L16" s="23">
        <f t="shared" si="3"/>
        <v>0.67865678023201359</v>
      </c>
      <c r="M16" s="4"/>
      <c r="N16" t="s">
        <v>255</v>
      </c>
      <c r="O16" s="5">
        <v>17.455344618004162</v>
      </c>
      <c r="P16" s="71">
        <v>0.70561595005801714</v>
      </c>
    </row>
    <row r="17" spans="1:16" x14ac:dyDescent="0.25">
      <c r="A17" s="17"/>
      <c r="B17" s="55">
        <v>11</v>
      </c>
      <c r="C17" s="19" t="s">
        <v>259</v>
      </c>
      <c r="D17" s="20">
        <v>38.736445000000003</v>
      </c>
      <c r="E17" s="21">
        <v>41.999446999999996</v>
      </c>
      <c r="F17" s="21">
        <f t="shared" si="0"/>
        <v>30.435611185820676</v>
      </c>
      <c r="G17" s="21">
        <v>23.529672175820679</v>
      </c>
      <c r="H17" s="21">
        <v>3.5945485399999999</v>
      </c>
      <c r="I17" s="21">
        <v>3.3113904699999996</v>
      </c>
      <c r="J17" s="22">
        <f t="shared" si="1"/>
        <v>0.56023766636309946</v>
      </c>
      <c r="K17" s="22">
        <f t="shared" si="2"/>
        <v>0.6458232822879949</v>
      </c>
      <c r="L17" s="23">
        <f t="shared" si="3"/>
        <v>0.72466695063439002</v>
      </c>
      <c r="M17" s="4"/>
      <c r="N17" t="s">
        <v>262</v>
      </c>
      <c r="O17" s="5">
        <v>39.292147338421159</v>
      </c>
      <c r="P17" s="71">
        <v>0.70028308743947865</v>
      </c>
    </row>
    <row r="18" spans="1:16" x14ac:dyDescent="0.25">
      <c r="A18" s="17"/>
      <c r="B18" s="55">
        <v>12</v>
      </c>
      <c r="C18" s="19" t="s">
        <v>260</v>
      </c>
      <c r="D18" s="20">
        <v>15.334778000000002</v>
      </c>
      <c r="E18" s="21">
        <v>54.207268000000006</v>
      </c>
      <c r="F18" s="21">
        <f t="shared" si="0"/>
        <v>29.039519298173985</v>
      </c>
      <c r="G18" s="21">
        <v>19.188540758173986</v>
      </c>
      <c r="H18" s="21">
        <v>5.0467081800000004</v>
      </c>
      <c r="I18" s="21">
        <v>4.8042703599999994</v>
      </c>
      <c r="J18" s="22">
        <f t="shared" si="1"/>
        <v>0.35398464940483598</v>
      </c>
      <c r="K18" s="22">
        <f t="shared" si="2"/>
        <v>0.44708486209218257</v>
      </c>
      <c r="L18" s="23">
        <f t="shared" si="3"/>
        <v>0.53571265200404461</v>
      </c>
      <c r="M18" s="4"/>
      <c r="N18" t="s">
        <v>250</v>
      </c>
      <c r="O18" s="5">
        <v>70.506161420446404</v>
      </c>
      <c r="P18" s="71">
        <v>0.69834819744493082</v>
      </c>
    </row>
    <row r="19" spans="1:16" x14ac:dyDescent="0.25">
      <c r="A19" s="17"/>
      <c r="B19" s="55">
        <v>13</v>
      </c>
      <c r="C19" s="19" t="s">
        <v>261</v>
      </c>
      <c r="D19" s="20">
        <v>44.03687</v>
      </c>
      <c r="E19" s="21">
        <v>50.488620000000012</v>
      </c>
      <c r="F19" s="21">
        <f t="shared" si="0"/>
        <v>38.400278083101469</v>
      </c>
      <c r="G19" s="21">
        <v>29.704596213101468</v>
      </c>
      <c r="H19" s="21">
        <v>4.5393342100000007</v>
      </c>
      <c r="I19" s="21">
        <v>4.1563476599999998</v>
      </c>
      <c r="J19" s="22">
        <f t="shared" si="1"/>
        <v>0.58834240692459927</v>
      </c>
      <c r="K19" s="22">
        <f t="shared" si="2"/>
        <v>0.678250473534461</v>
      </c>
      <c r="L19" s="23">
        <f t="shared" si="3"/>
        <v>0.76057293867611075</v>
      </c>
      <c r="M19" s="4"/>
      <c r="N19" t="s">
        <v>273</v>
      </c>
      <c r="O19" s="5">
        <v>23.404731950515867</v>
      </c>
      <c r="P19" s="71">
        <v>0.69394994876529659</v>
      </c>
    </row>
    <row r="20" spans="1:16" x14ac:dyDescent="0.25">
      <c r="A20" s="17"/>
      <c r="B20" s="55">
        <v>14</v>
      </c>
      <c r="C20" s="19" t="s">
        <v>262</v>
      </c>
      <c r="D20" s="20">
        <v>53.469184999999989</v>
      </c>
      <c r="E20" s="21">
        <v>56.108947999999998</v>
      </c>
      <c r="F20" s="21">
        <f t="shared" si="0"/>
        <v>39.292147338421159</v>
      </c>
      <c r="G20" s="21">
        <v>30.490073848421162</v>
      </c>
      <c r="H20" s="21">
        <v>4.2413586299999997</v>
      </c>
      <c r="I20" s="21">
        <v>4.56071486</v>
      </c>
      <c r="J20" s="22">
        <f t="shared" si="1"/>
        <v>0.54340840338730223</v>
      </c>
      <c r="K20" s="22">
        <f t="shared" si="2"/>
        <v>0.61899988711998599</v>
      </c>
      <c r="L20" s="23">
        <f t="shared" si="3"/>
        <v>0.70028308743947865</v>
      </c>
      <c r="M20" s="4"/>
      <c r="N20" t="s">
        <v>266</v>
      </c>
      <c r="O20" s="5">
        <v>13.608222671207836</v>
      </c>
      <c r="P20" s="71">
        <v>0.69233920337664701</v>
      </c>
    </row>
    <row r="21" spans="1:16" x14ac:dyDescent="0.25">
      <c r="A21" s="17"/>
      <c r="B21" s="55">
        <v>15</v>
      </c>
      <c r="C21" s="19" t="s">
        <v>263</v>
      </c>
      <c r="D21" s="20">
        <v>545.95229199999994</v>
      </c>
      <c r="E21" s="21">
        <v>524.79588100000024</v>
      </c>
      <c r="F21" s="21">
        <f t="shared" si="0"/>
        <v>338.49293079825969</v>
      </c>
      <c r="G21" s="21">
        <v>250.45918555825969</v>
      </c>
      <c r="H21" s="21">
        <v>46.654111770000007</v>
      </c>
      <c r="I21" s="21">
        <v>41.379633469999987</v>
      </c>
      <c r="J21" s="22">
        <f t="shared" si="1"/>
        <v>0.47725066950031869</v>
      </c>
      <c r="K21" s="22">
        <f t="shared" si="2"/>
        <v>0.56615020827166052</v>
      </c>
      <c r="L21" s="23">
        <f t="shared" si="3"/>
        <v>0.64499921408159744</v>
      </c>
      <c r="M21" s="4"/>
      <c r="N21" t="s">
        <v>258</v>
      </c>
      <c r="O21" s="5">
        <v>37.518553328168416</v>
      </c>
      <c r="P21" s="71">
        <v>0.67865678023201359</v>
      </c>
    </row>
    <row r="22" spans="1:16" x14ac:dyDescent="0.25">
      <c r="A22" s="17"/>
      <c r="B22" s="55">
        <v>16</v>
      </c>
      <c r="C22" s="19" t="s">
        <v>264</v>
      </c>
      <c r="D22" s="20">
        <v>41.19313600000001</v>
      </c>
      <c r="E22" s="21">
        <v>36.229002999999999</v>
      </c>
      <c r="F22" s="21">
        <f t="shared" si="0"/>
        <v>23.448747234172981</v>
      </c>
      <c r="G22" s="21">
        <v>18.07480474417298</v>
      </c>
      <c r="H22" s="21">
        <v>2.8132355800000002</v>
      </c>
      <c r="I22" s="21">
        <v>2.5607069100000004</v>
      </c>
      <c r="J22" s="22">
        <f t="shared" si="1"/>
        <v>0.49890428241077955</v>
      </c>
      <c r="K22" s="22">
        <f t="shared" si="2"/>
        <v>0.57655575904677758</v>
      </c>
      <c r="L22" s="23">
        <f t="shared" si="3"/>
        <v>0.64723689012841401</v>
      </c>
      <c r="M22" s="4"/>
      <c r="N22" t="s">
        <v>265</v>
      </c>
      <c r="O22" s="5">
        <v>9.2722852620239884</v>
      </c>
      <c r="P22" s="71">
        <v>0.67259238173462932</v>
      </c>
    </row>
    <row r="23" spans="1:16" x14ac:dyDescent="0.25">
      <c r="A23" s="17"/>
      <c r="B23" s="55">
        <v>17</v>
      </c>
      <c r="C23" s="19" t="s">
        <v>265</v>
      </c>
      <c r="D23" s="20">
        <v>13.131885</v>
      </c>
      <c r="E23" s="21">
        <v>13.785890999999998</v>
      </c>
      <c r="F23" s="21">
        <f t="shared" si="0"/>
        <v>9.2722852620239884</v>
      </c>
      <c r="G23" s="21">
        <v>7.0810005820239894</v>
      </c>
      <c r="H23" s="21">
        <v>1.14846253</v>
      </c>
      <c r="I23" s="21">
        <v>1.0428221500000001</v>
      </c>
      <c r="J23" s="22">
        <f t="shared" si="1"/>
        <v>0.51364112642585025</v>
      </c>
      <c r="K23" s="22">
        <f t="shared" si="2"/>
        <v>0.59694822133904801</v>
      </c>
      <c r="L23" s="23">
        <f t="shared" si="3"/>
        <v>0.67259238173462932</v>
      </c>
      <c r="M23" s="4"/>
      <c r="N23" t="s">
        <v>254</v>
      </c>
      <c r="O23" s="5">
        <v>33.059066155485887</v>
      </c>
      <c r="P23" s="71">
        <v>0.66944114231118734</v>
      </c>
    </row>
    <row r="24" spans="1:16" x14ac:dyDescent="0.25">
      <c r="A24" s="17"/>
      <c r="B24" s="55">
        <v>18</v>
      </c>
      <c r="C24" s="19" t="s">
        <v>266</v>
      </c>
      <c r="D24" s="20">
        <v>16.598554000000004</v>
      </c>
      <c r="E24" s="21">
        <v>19.655426999999996</v>
      </c>
      <c r="F24" s="21">
        <f t="shared" si="0"/>
        <v>13.608222671207836</v>
      </c>
      <c r="G24" s="21">
        <v>10.448551381207835</v>
      </c>
      <c r="H24" s="21">
        <v>1.6065209600000001</v>
      </c>
      <c r="I24" s="21">
        <v>1.5531503299999998</v>
      </c>
      <c r="J24" s="22">
        <f t="shared" si="1"/>
        <v>0.53158607957017867</v>
      </c>
      <c r="K24" s="22">
        <f t="shared" si="2"/>
        <v>0.61332029780924313</v>
      </c>
      <c r="L24" s="23">
        <f t="shared" si="3"/>
        <v>0.69233920337664701</v>
      </c>
      <c r="M24" s="4"/>
      <c r="N24" t="s">
        <v>252</v>
      </c>
      <c r="O24" s="5">
        <v>40.397014244954796</v>
      </c>
      <c r="P24" s="71">
        <v>0.65851782315596719</v>
      </c>
    </row>
    <row r="25" spans="1:16" x14ac:dyDescent="0.25">
      <c r="A25" s="17"/>
      <c r="B25" s="55">
        <v>19</v>
      </c>
      <c r="C25" s="19" t="s">
        <v>267</v>
      </c>
      <c r="D25" s="20">
        <v>14.743361000000002</v>
      </c>
      <c r="E25" s="21">
        <v>17.444971999999996</v>
      </c>
      <c r="F25" s="21">
        <f t="shared" si="0"/>
        <v>10.359231447356409</v>
      </c>
      <c r="G25" s="21">
        <v>8.0038399973564083</v>
      </c>
      <c r="H25" s="21">
        <v>1.24127758</v>
      </c>
      <c r="I25" s="21">
        <v>1.11411387</v>
      </c>
      <c r="J25" s="22">
        <f t="shared" si="1"/>
        <v>0.45880497815395804</v>
      </c>
      <c r="K25" s="22">
        <f t="shared" si="2"/>
        <v>0.52995886593319896</v>
      </c>
      <c r="L25" s="23">
        <f t="shared" si="3"/>
        <v>0.59382333473257576</v>
      </c>
      <c r="M25" s="4"/>
      <c r="N25" t="s">
        <v>264</v>
      </c>
      <c r="O25" s="5">
        <v>23.448747234172981</v>
      </c>
      <c r="P25" s="71">
        <v>0.64723689012841401</v>
      </c>
    </row>
    <row r="26" spans="1:16" x14ac:dyDescent="0.25">
      <c r="A26" s="17"/>
      <c r="B26" s="55">
        <v>20</v>
      </c>
      <c r="C26" s="19" t="s">
        <v>268</v>
      </c>
      <c r="D26" s="20">
        <v>51.477730000000001</v>
      </c>
      <c r="E26" s="21">
        <v>57.716328000000011</v>
      </c>
      <c r="F26" s="21">
        <f t="shared" si="0"/>
        <v>41.214840773495737</v>
      </c>
      <c r="G26" s="21">
        <v>31.717541293495742</v>
      </c>
      <c r="H26" s="21">
        <v>4.9222938000000003</v>
      </c>
      <c r="I26" s="21">
        <v>4.5750056800000003</v>
      </c>
      <c r="J26" s="22">
        <f t="shared" si="1"/>
        <v>0.5495419128794149</v>
      </c>
      <c r="K26" s="22">
        <f t="shared" si="2"/>
        <v>0.63482616381097101</v>
      </c>
      <c r="L26" s="23">
        <f t="shared" si="3"/>
        <v>0.71409325925058376</v>
      </c>
      <c r="M26" s="4"/>
      <c r="N26" t="s">
        <v>263</v>
      </c>
      <c r="O26" s="5">
        <v>338.49293079825969</v>
      </c>
      <c r="P26" s="71">
        <v>0.64499921408159744</v>
      </c>
    </row>
    <row r="27" spans="1:16" x14ac:dyDescent="0.25">
      <c r="A27" s="17"/>
      <c r="B27" s="55">
        <v>21</v>
      </c>
      <c r="C27" s="19" t="s">
        <v>269</v>
      </c>
      <c r="D27" s="20">
        <v>35.935415999999996</v>
      </c>
      <c r="E27" s="21">
        <v>44.556497</v>
      </c>
      <c r="F27" s="21">
        <f t="shared" si="0"/>
        <v>31.788436081753204</v>
      </c>
      <c r="G27" s="21">
        <v>24.898739221753203</v>
      </c>
      <c r="H27" s="21">
        <v>3.5574412700000004</v>
      </c>
      <c r="I27" s="21">
        <v>3.3322555899999995</v>
      </c>
      <c r="J27" s="22">
        <f t="shared" si="1"/>
        <v>0.55881276352926046</v>
      </c>
      <c r="K27" s="22">
        <f t="shared" si="2"/>
        <v>0.63865389803316908</v>
      </c>
      <c r="L27" s="23">
        <f t="shared" si="3"/>
        <v>0.71344109663183808</v>
      </c>
      <c r="M27" s="4"/>
      <c r="N27" t="s">
        <v>251</v>
      </c>
      <c r="O27" s="5">
        <v>20.754218405039786</v>
      </c>
      <c r="P27" s="71">
        <v>0.62648301872890388</v>
      </c>
    </row>
    <row r="28" spans="1:16" x14ac:dyDescent="0.25">
      <c r="A28" s="17"/>
      <c r="B28" s="55">
        <v>22</v>
      </c>
      <c r="C28" s="19" t="s">
        <v>270</v>
      </c>
      <c r="D28" s="20">
        <v>36.15988200000001</v>
      </c>
      <c r="E28" s="21">
        <v>38.956630999999994</v>
      </c>
      <c r="F28" s="21">
        <f t="shared" si="0"/>
        <v>30.965164030355488</v>
      </c>
      <c r="G28" s="21">
        <v>23.745927350355487</v>
      </c>
      <c r="H28" s="21">
        <v>3.7925008200000003</v>
      </c>
      <c r="I28" s="21">
        <v>3.42673586</v>
      </c>
      <c r="J28" s="22">
        <f t="shared" si="1"/>
        <v>0.6095477648042894</v>
      </c>
      <c r="K28" s="22">
        <f t="shared" si="2"/>
        <v>0.70689963334754213</v>
      </c>
      <c r="L28" s="23">
        <f t="shared" si="3"/>
        <v>0.79486247233123142</v>
      </c>
      <c r="M28" s="4"/>
      <c r="N28" t="s">
        <v>267</v>
      </c>
      <c r="O28" s="5">
        <v>10.359231447356409</v>
      </c>
      <c r="P28" s="71">
        <v>0.59382333473257576</v>
      </c>
    </row>
    <row r="29" spans="1:16" x14ac:dyDescent="0.25">
      <c r="A29" s="17"/>
      <c r="B29" s="55">
        <v>23</v>
      </c>
      <c r="C29" s="19" t="s">
        <v>271</v>
      </c>
      <c r="D29" s="20">
        <v>20.439437000000002</v>
      </c>
      <c r="E29" s="21">
        <v>21.757224999999998</v>
      </c>
      <c r="F29" s="21">
        <f t="shared" si="0"/>
        <v>15.63032339420003</v>
      </c>
      <c r="G29" s="21">
        <v>12.052756354200028</v>
      </c>
      <c r="H29" s="21">
        <v>1.8823372300000001</v>
      </c>
      <c r="I29" s="21">
        <v>1.6952298100000001</v>
      </c>
      <c r="J29" s="22">
        <f t="shared" si="1"/>
        <v>0.55396569894368553</v>
      </c>
      <c r="K29" s="22">
        <f t="shared" si="2"/>
        <v>0.64048120034609335</v>
      </c>
      <c r="L29" s="23">
        <f t="shared" si="3"/>
        <v>0.71839691845812281</v>
      </c>
      <c r="M29" s="4"/>
      <c r="N29" t="s">
        <v>260</v>
      </c>
      <c r="O29" s="5">
        <v>29.039519298173985</v>
      </c>
      <c r="P29" s="71">
        <v>0.53571265200404461</v>
      </c>
    </row>
    <row r="30" spans="1:16" x14ac:dyDescent="0.25">
      <c r="A30" s="17"/>
      <c r="B30" s="55">
        <v>24</v>
      </c>
      <c r="C30" s="19" t="s">
        <v>272</v>
      </c>
      <c r="D30" s="20">
        <v>15.879633</v>
      </c>
      <c r="E30" s="21">
        <v>18.530514</v>
      </c>
      <c r="F30" s="21">
        <f t="shared" si="0"/>
        <v>13.07774457778358</v>
      </c>
      <c r="G30" s="21">
        <v>10.033718997783581</v>
      </c>
      <c r="H30" s="21">
        <v>1.5659446200000002</v>
      </c>
      <c r="I30" s="21">
        <v>1.47808096</v>
      </c>
      <c r="J30" s="22">
        <f t="shared" si="1"/>
        <v>0.54147008538368557</v>
      </c>
      <c r="K30" s="22">
        <f t="shared" si="2"/>
        <v>0.62597635542023178</v>
      </c>
      <c r="L30" s="23">
        <f t="shared" si="3"/>
        <v>0.70574105919477359</v>
      </c>
      <c r="M30" s="4"/>
      <c r="N30" t="s">
        <v>257</v>
      </c>
      <c r="O30" s="5">
        <v>14.145424653714814</v>
      </c>
      <c r="P30" s="71">
        <v>0.4906259492898698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28.308980999999992</v>
      </c>
      <c r="E31" s="28">
        <v>33.72683</v>
      </c>
      <c r="F31" s="28">
        <f t="shared" si="0"/>
        <v>23.404731950515867</v>
      </c>
      <c r="G31" s="28">
        <v>17.961415820515867</v>
      </c>
      <c r="H31" s="28">
        <v>2.8812065000000002</v>
      </c>
      <c r="I31" s="28">
        <v>2.5621096299999997</v>
      </c>
      <c r="J31" s="29">
        <f t="shared" si="1"/>
        <v>0.53255570774116234</v>
      </c>
      <c r="K31" s="29">
        <f t="shared" si="2"/>
        <v>0.61798343694073443</v>
      </c>
      <c r="L31" s="30">
        <f t="shared" si="3"/>
        <v>0.69394994876529659</v>
      </c>
      <c r="M31" s="4"/>
      <c r="N31" t="s">
        <v>253</v>
      </c>
      <c r="O31" s="5">
        <v>21.346864669937521</v>
      </c>
      <c r="P31" s="71">
        <v>0.48367678870149788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2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1348.2934950000001</v>
      </c>
      <c r="E6" s="14">
        <v>1501.7577570000003</v>
      </c>
      <c r="F6" s="14">
        <v>997.88206896911572</v>
      </c>
      <c r="G6" s="14">
        <v>751.91837458911584</v>
      </c>
      <c r="H6" s="14">
        <v>129.30629591000002</v>
      </c>
      <c r="I6" s="14">
        <v>116.65739846999998</v>
      </c>
      <c r="J6" s="15">
        <v>0.50069218626257828</v>
      </c>
      <c r="K6" s="15">
        <v>0.58679548441920626</v>
      </c>
      <c r="L6" s="16">
        <v>0.66447605435549328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1300.618972</v>
      </c>
      <c r="E7" s="38">
        <f ca="1">SUM(E8:OFFSET(E6,MATCH("PROYECTOS",$A$8:$A$50,0),0))</f>
        <v>1454.995437</v>
      </c>
      <c r="F7" s="38">
        <f ca="1">SUM(F8:OFFSET(F6,MATCH("PROYECTOS",$A$8:$A$50,0),0))</f>
        <v>982.0756479828068</v>
      </c>
      <c r="G7" s="38">
        <f ca="1">SUM(G8:OFFSET(G6,MATCH("PROYECTOS",$A$8:$A$50,0),0))</f>
        <v>738.02188189280685</v>
      </c>
      <c r="H7" s="38">
        <f ca="1">SUM(H8:OFFSET(H6,MATCH("PROYECTOS",$A$8:$A$50,0),0))</f>
        <v>128.37095052999999</v>
      </c>
      <c r="I7" s="38">
        <f ca="1">SUM(I8:OFFSET(I6,MATCH("PROYECTOS",$A$8:$A$50,0),0))</f>
        <v>115.68281555999997</v>
      </c>
      <c r="J7" s="39">
        <f ca="1">IFERROR(G7/E7,0)</f>
        <v>0.50723312467185888</v>
      </c>
      <c r="K7" s="39">
        <f ca="1">IFERROR(SUM(G7,H7)/E7,0)</f>
        <v>0.59546085877024424</v>
      </c>
      <c r="L7" s="40">
        <f ca="1">IFERROR(SUM(G7,H7,I7)/E7,0)</f>
        <v>0.6749681978437756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4.9820599999999997</v>
      </c>
      <c r="E8" s="21">
        <v>5.6585730000000005</v>
      </c>
      <c r="F8" s="21">
        <f t="shared" ref="F8:F14" si="0">SUM(G8,H8,I8)</f>
        <v>3.010395736661748</v>
      </c>
      <c r="G8" s="21">
        <v>1.8081454066617479</v>
      </c>
      <c r="H8" s="21">
        <v>0.32822116999999995</v>
      </c>
      <c r="I8" s="21">
        <v>0.87402915999999997</v>
      </c>
      <c r="J8" s="22">
        <f t="shared" ref="J8:J15" si="1">IFERROR(G8/E8,0)</f>
        <v>0.31954088189049568</v>
      </c>
      <c r="K8" s="22">
        <f t="shared" ref="K8:K15" si="2">IFERROR(SUM(G8,H8)/E8,0)</f>
        <v>0.37754511193223939</v>
      </c>
      <c r="L8" s="23">
        <f t="shared" ref="L8:L15" si="3">IFERROR(SUM(G8,H8,I8)/E8,0)</f>
        <v>0.53200616774966902</v>
      </c>
      <c r="M8" s="4"/>
    </row>
    <row r="9" spans="1:13" ht="25.5" x14ac:dyDescent="0.25">
      <c r="A9" s="17"/>
      <c r="B9" s="19">
        <v>3000602</v>
      </c>
      <c r="C9" s="19" t="s">
        <v>1288</v>
      </c>
      <c r="D9" s="20">
        <v>223.44221800000003</v>
      </c>
      <c r="E9" s="21">
        <v>227.91656599999999</v>
      </c>
      <c r="F9" s="21">
        <f t="shared" si="0"/>
        <v>155.9424634561492</v>
      </c>
      <c r="G9" s="21">
        <v>113.7235859161492</v>
      </c>
      <c r="H9" s="21">
        <v>20.534349380000002</v>
      </c>
      <c r="I9" s="21">
        <v>21.684528159999999</v>
      </c>
      <c r="J9" s="22">
        <f t="shared" si="1"/>
        <v>0.4989702499999461</v>
      </c>
      <c r="K9" s="22">
        <f t="shared" si="2"/>
        <v>0.58906615544632779</v>
      </c>
      <c r="L9" s="23">
        <f t="shared" si="3"/>
        <v>0.68420855137028169</v>
      </c>
      <c r="M9" s="4"/>
    </row>
    <row r="10" spans="1:13" ht="38.25" x14ac:dyDescent="0.25">
      <c r="A10" s="17"/>
      <c r="B10" s="19">
        <v>3000639</v>
      </c>
      <c r="C10" s="19" t="s">
        <v>1289</v>
      </c>
      <c r="D10" s="20">
        <v>700.36933199999999</v>
      </c>
      <c r="E10" s="21">
        <v>773.1470519999998</v>
      </c>
      <c r="F10" s="21">
        <f t="shared" si="0"/>
        <v>531.21730427691227</v>
      </c>
      <c r="G10" s="21">
        <v>399.92657066691231</v>
      </c>
      <c r="H10" s="21">
        <v>71.415435259999995</v>
      </c>
      <c r="I10" s="21">
        <v>59.87529834999998</v>
      </c>
      <c r="J10" s="22">
        <f t="shared" si="1"/>
        <v>0.51727102836694572</v>
      </c>
      <c r="K10" s="22">
        <f t="shared" si="2"/>
        <v>0.60964082409372289</v>
      </c>
      <c r="L10" s="23">
        <f t="shared" si="3"/>
        <v>0.68708443355341464</v>
      </c>
      <c r="M10" s="4"/>
    </row>
    <row r="11" spans="1:13" ht="38.25" x14ac:dyDescent="0.25">
      <c r="A11" s="17"/>
      <c r="B11" s="19">
        <v>3000640</v>
      </c>
      <c r="C11" s="19" t="s">
        <v>1290</v>
      </c>
      <c r="D11" s="20">
        <v>22.746022000000004</v>
      </c>
      <c r="E11" s="21">
        <v>24.164459000000004</v>
      </c>
      <c r="F11" s="21">
        <f t="shared" si="0"/>
        <v>15.733358437526215</v>
      </c>
      <c r="G11" s="21">
        <v>12.088776127526216</v>
      </c>
      <c r="H11" s="21">
        <v>1.7947032699999999</v>
      </c>
      <c r="I11" s="21">
        <v>1.84987904</v>
      </c>
      <c r="J11" s="22">
        <f t="shared" si="1"/>
        <v>0.50027091968109916</v>
      </c>
      <c r="K11" s="22">
        <f t="shared" si="2"/>
        <v>0.57454128799350379</v>
      </c>
      <c r="L11" s="23">
        <f t="shared" si="3"/>
        <v>0.65109500020365496</v>
      </c>
      <c r="M11" s="4"/>
    </row>
    <row r="12" spans="1:13" ht="25.5" x14ac:dyDescent="0.25">
      <c r="A12" s="17"/>
      <c r="B12" s="19">
        <v>3000641</v>
      </c>
      <c r="C12" s="19" t="s">
        <v>1291</v>
      </c>
      <c r="D12" s="20">
        <v>98.406721999999974</v>
      </c>
      <c r="E12" s="21">
        <v>111.02438199999999</v>
      </c>
      <c r="F12" s="21">
        <f t="shared" si="0"/>
        <v>61.075273126667938</v>
      </c>
      <c r="G12" s="21">
        <v>43.166094496667938</v>
      </c>
      <c r="H12" s="21">
        <v>10.38554188</v>
      </c>
      <c r="I12" s="21">
        <v>7.5236367499999997</v>
      </c>
      <c r="J12" s="22">
        <f t="shared" si="1"/>
        <v>0.38879833167337913</v>
      </c>
      <c r="K12" s="22">
        <f t="shared" si="2"/>
        <v>0.48234122462098405</v>
      </c>
      <c r="L12" s="23">
        <f t="shared" si="3"/>
        <v>0.55010685064356357</v>
      </c>
      <c r="M12" s="4"/>
    </row>
    <row r="13" spans="1:13" ht="51" x14ac:dyDescent="0.25">
      <c r="A13" s="17"/>
      <c r="B13" s="19">
        <v>3000642</v>
      </c>
      <c r="C13" s="19" t="s">
        <v>1292</v>
      </c>
      <c r="D13" s="20">
        <v>213.79379600000013</v>
      </c>
      <c r="E13" s="21">
        <v>265.98981799999996</v>
      </c>
      <c r="F13" s="21">
        <f t="shared" si="0"/>
        <v>193.82062990841564</v>
      </c>
      <c r="G13" s="21">
        <v>150.19114843841567</v>
      </c>
      <c r="H13" s="21">
        <v>21.206271539999992</v>
      </c>
      <c r="I13" s="21">
        <v>22.423209929999992</v>
      </c>
      <c r="J13" s="22">
        <f t="shared" si="1"/>
        <v>0.56464999137078131</v>
      </c>
      <c r="K13" s="22">
        <f t="shared" si="2"/>
        <v>0.64437586847183637</v>
      </c>
      <c r="L13" s="23">
        <f t="shared" si="3"/>
        <v>0.72867687705405204</v>
      </c>
      <c r="M13" s="4"/>
    </row>
    <row r="14" spans="1:13" x14ac:dyDescent="0.25">
      <c r="A14" s="17"/>
      <c r="B14" s="19">
        <v>3000660</v>
      </c>
      <c r="C14" s="19" t="s">
        <v>1293</v>
      </c>
      <c r="D14" s="20">
        <v>36.878822</v>
      </c>
      <c r="E14" s="21">
        <v>47.09458699999999</v>
      </c>
      <c r="F14" s="21">
        <f t="shared" si="0"/>
        <v>21.276223040473745</v>
      </c>
      <c r="G14" s="21">
        <v>17.117560840473743</v>
      </c>
      <c r="H14" s="21">
        <v>2.7064280300000005</v>
      </c>
      <c r="I14" s="21">
        <v>1.4522341700000001</v>
      </c>
      <c r="J14" s="22">
        <f t="shared" si="1"/>
        <v>0.36347193872777239</v>
      </c>
      <c r="K14" s="22">
        <f t="shared" si="2"/>
        <v>0.42093986025344587</v>
      </c>
      <c r="L14" s="23">
        <f t="shared" si="3"/>
        <v>0.45177640140413056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47.674523000000136</v>
      </c>
      <c r="E15" s="45">
        <f t="shared" ref="E15:I15" ca="1" si="4">OFFSET(E15,-MATCH("PROYECTOS",$A$8:$A$50,0)-1,0)-(OFFSET(E15,-MATCH("PROYECTOS",$A$8:$A$50,0),0))</f>
        <v>46.762320000000273</v>
      </c>
      <c r="F15" s="45">
        <f t="shared" ca="1" si="4"/>
        <v>15.806420986308922</v>
      </c>
      <c r="G15" s="45">
        <f t="shared" ca="1" si="4"/>
        <v>13.896492696308997</v>
      </c>
      <c r="H15" s="45">
        <f t="shared" ca="1" si="4"/>
        <v>0.93534538000002954</v>
      </c>
      <c r="I15" s="45">
        <f t="shared" ca="1" si="4"/>
        <v>0.97458291000000941</v>
      </c>
      <c r="J15" s="46">
        <f t="shared" ca="1" si="1"/>
        <v>0.29717286687890837</v>
      </c>
      <c r="K15" s="46">
        <f t="shared" ca="1" si="2"/>
        <v>0.31717498354035772</v>
      </c>
      <c r="L15" s="47">
        <f t="shared" ca="1" si="3"/>
        <v>0.33801618453295179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1315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x14ac:dyDescent="0.25">
      <c r="A21" s="17"/>
      <c r="B21" s="19">
        <v>3000001</v>
      </c>
      <c r="C21" s="19" t="s">
        <v>275</v>
      </c>
      <c r="D21" s="23">
        <v>0.53200616774966902</v>
      </c>
    </row>
    <row r="22" spans="1:4" ht="25.5" x14ac:dyDescent="0.25">
      <c r="A22" s="17"/>
      <c r="B22" s="19">
        <v>3000641</v>
      </c>
      <c r="C22" s="19" t="s">
        <v>1291</v>
      </c>
      <c r="D22" s="23">
        <v>0.55010685064356357</v>
      </c>
    </row>
    <row r="23" spans="1:4" ht="15.75" thickBot="1" x14ac:dyDescent="0.3">
      <c r="A23" s="24"/>
      <c r="B23" s="26">
        <v>3000660</v>
      </c>
      <c r="C23" s="26" t="s">
        <v>1293</v>
      </c>
      <c r="D23" s="30">
        <v>0.45177640140413056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1287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1348.2934950000001</v>
      </c>
      <c r="I6" s="14">
        <v>1501.7577570000003</v>
      </c>
      <c r="J6" s="14">
        <v>997.88206896911572</v>
      </c>
      <c r="K6" s="14">
        <v>751.91837458911584</v>
      </c>
      <c r="L6" s="14">
        <v>129.30629591000002</v>
      </c>
      <c r="M6" s="14">
        <v>116.65739846999998</v>
      </c>
      <c r="N6" s="15">
        <v>0.50069218626257828</v>
      </c>
      <c r="O6" s="15">
        <v>0.58679548441920626</v>
      </c>
      <c r="P6" s="16">
        <v>0.66447605435549328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SUM(H8:OFFSET(H6,MATCH("PROYECTOS",$A$8:$A$26,0),0))</f>
        <v>1300.618972</v>
      </c>
      <c r="I7" s="37">
        <f ca="1">SUM(I8:OFFSET(I6,MATCH("PROYECTOS",$A$8:$A$26,0),0))</f>
        <v>1454.995437</v>
      </c>
      <c r="J7" s="37">
        <f ca="1">SUM(J8:OFFSET(J6,MATCH("PROYECTOS",$A$8:$A$26,0),0))</f>
        <v>982.07564798280691</v>
      </c>
      <c r="K7" s="37">
        <f ca="1">SUM(K8:OFFSET(K6,MATCH("PROYECTOS",$A$8:$A$26,0),0))</f>
        <v>738.02188189280685</v>
      </c>
      <c r="L7" s="37">
        <f ca="1">SUM(L8:OFFSET(L6,MATCH("PROYECTOS",$A$8:$A$26,0),0))</f>
        <v>128.37095053000002</v>
      </c>
      <c r="M7" s="37">
        <f ca="1">SUM(M8:OFFSET(M6,MATCH("PROYECTOS",$A$8:$A$26,0),0))</f>
        <v>115.68281556000001</v>
      </c>
      <c r="N7" s="39">
        <f ca="1">IFERROR(K7/I7,0)</f>
        <v>0.50723312467185888</v>
      </c>
      <c r="O7" s="39">
        <f ca="1">IFERROR(SUM(K7,L7)/I7,0)</f>
        <v>0.59546085877024424</v>
      </c>
      <c r="P7" s="40">
        <f ca="1">IFERROR(SUM(K7,L7,M7)/I7,0)</f>
        <v>0.6749681978437756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2.3851360000000001</v>
      </c>
      <c r="I8" s="21">
        <v>3.0851360000000003</v>
      </c>
      <c r="J8" s="21">
        <f t="shared" ref="J8:J25" si="0">SUM(K8,L8,M8)</f>
        <v>2.0970989555185686</v>
      </c>
      <c r="K8" s="21">
        <v>1.4795981355185686</v>
      </c>
      <c r="L8" s="21">
        <v>0.20580874999999998</v>
      </c>
      <c r="M8" s="21">
        <v>0.41169206999999997</v>
      </c>
      <c r="N8" s="22">
        <f t="shared" ref="N8:N26" si="1">IFERROR(K8/I8,0)</f>
        <v>0.4795892743524332</v>
      </c>
      <c r="O8" s="22">
        <f t="shared" ref="O8:O26" si="2">IFERROR(SUM(K8,L8)/I8,0)</f>
        <v>0.54629905635231912</v>
      </c>
      <c r="P8" s="23">
        <f t="shared" ref="P8:P26" si="3">IFERROR(SUM(K8,L8,M8)/I8,0)</f>
        <v>0.67974279108556912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5001196</v>
      </c>
      <c r="C9" s="19" t="s">
        <v>1294</v>
      </c>
      <c r="D9" s="68">
        <v>3000639</v>
      </c>
      <c r="E9" s="19" t="s">
        <v>1289</v>
      </c>
      <c r="F9" s="69">
        <v>107</v>
      </c>
      <c r="G9" s="19" t="s">
        <v>1309</v>
      </c>
      <c r="H9" s="20">
        <v>118.33971399999999</v>
      </c>
      <c r="I9" s="21">
        <v>146.70246</v>
      </c>
      <c r="J9" s="21">
        <f t="shared" si="0"/>
        <v>86.776995800428608</v>
      </c>
      <c r="K9" s="21">
        <v>65.004502000428602</v>
      </c>
      <c r="L9" s="21">
        <v>12.399572139999998</v>
      </c>
      <c r="M9" s="21">
        <v>9.3729216599999994</v>
      </c>
      <c r="N9" s="22">
        <f t="shared" si="1"/>
        <v>0.44310437603042646</v>
      </c>
      <c r="O9" s="22">
        <f t="shared" si="2"/>
        <v>0.52762628616063156</v>
      </c>
      <c r="P9" s="23">
        <f t="shared" si="3"/>
        <v>0.5915169779731615</v>
      </c>
      <c r="Q9" s="70">
        <v>775090</v>
      </c>
      <c r="R9" s="21">
        <v>718437</v>
      </c>
      <c r="S9" s="23">
        <f t="shared" ref="S9:S25" si="4">IFERROR(R9/Q9,0)</f>
        <v>0.92690784296017237</v>
      </c>
    </row>
    <row r="10" spans="1:19" ht="25.5" x14ac:dyDescent="0.25">
      <c r="A10" s="17"/>
      <c r="B10" s="19">
        <v>5001763</v>
      </c>
      <c r="C10" s="19" t="s">
        <v>1295</v>
      </c>
      <c r="D10" s="68">
        <v>3000641</v>
      </c>
      <c r="E10" s="19" t="s">
        <v>1291</v>
      </c>
      <c r="F10" s="69">
        <v>60</v>
      </c>
      <c r="G10" s="19" t="s">
        <v>309</v>
      </c>
      <c r="H10" s="20">
        <v>1.7499679999999997</v>
      </c>
      <c r="I10" s="21">
        <v>3.0720100000000001</v>
      </c>
      <c r="J10" s="21">
        <f t="shared" si="0"/>
        <v>1.9956255817625068</v>
      </c>
      <c r="K10" s="21">
        <v>1.226130441762507</v>
      </c>
      <c r="L10" s="21">
        <v>0.43408345999999992</v>
      </c>
      <c r="M10" s="21">
        <v>0.33541167999999999</v>
      </c>
      <c r="N10" s="22">
        <f t="shared" si="1"/>
        <v>0.39912970392756109</v>
      </c>
      <c r="O10" s="22">
        <f t="shared" si="2"/>
        <v>0.54043245359308945</v>
      </c>
      <c r="P10" s="23">
        <f t="shared" si="3"/>
        <v>0.64961558776257455</v>
      </c>
      <c r="Q10" s="70">
        <v>3000</v>
      </c>
      <c r="R10" s="21">
        <v>3163</v>
      </c>
      <c r="S10" s="23">
        <f t="shared" si="4"/>
        <v>1.0543333333333333</v>
      </c>
    </row>
    <row r="11" spans="1:19" ht="51" x14ac:dyDescent="0.25">
      <c r="A11" s="17"/>
      <c r="B11" s="19">
        <v>5001766</v>
      </c>
      <c r="C11" s="19" t="s">
        <v>1296</v>
      </c>
      <c r="D11" s="68">
        <v>3000642</v>
      </c>
      <c r="E11" s="19" t="s">
        <v>1292</v>
      </c>
      <c r="F11" s="69">
        <v>105</v>
      </c>
      <c r="G11" s="19" t="s">
        <v>662</v>
      </c>
      <c r="H11" s="20">
        <v>21.598519999999997</v>
      </c>
      <c r="I11" s="21">
        <v>41.299019000000008</v>
      </c>
      <c r="J11" s="21">
        <f t="shared" si="0"/>
        <v>28.486802213533423</v>
      </c>
      <c r="K11" s="21">
        <v>21.400693563533423</v>
      </c>
      <c r="L11" s="21">
        <v>3.4378461500000004</v>
      </c>
      <c r="M11" s="21">
        <v>3.6482625</v>
      </c>
      <c r="N11" s="22">
        <f t="shared" si="1"/>
        <v>0.51818890815623053</v>
      </c>
      <c r="O11" s="22">
        <f t="shared" si="2"/>
        <v>0.60143171230128778</v>
      </c>
      <c r="P11" s="23">
        <f t="shared" si="3"/>
        <v>0.68976946434329145</v>
      </c>
      <c r="Q11" s="70">
        <v>34223</v>
      </c>
      <c r="R11" s="21">
        <v>35864</v>
      </c>
      <c r="S11" s="23">
        <f t="shared" si="4"/>
        <v>1.0479502089238231</v>
      </c>
    </row>
    <row r="12" spans="1:19" ht="51" x14ac:dyDescent="0.25">
      <c r="A12" s="17"/>
      <c r="B12" s="19">
        <v>5001767</v>
      </c>
      <c r="C12" s="19" t="s">
        <v>1297</v>
      </c>
      <c r="D12" s="68">
        <v>3000642</v>
      </c>
      <c r="E12" s="19" t="s">
        <v>1292</v>
      </c>
      <c r="F12" s="69">
        <v>105</v>
      </c>
      <c r="G12" s="19" t="s">
        <v>662</v>
      </c>
      <c r="H12" s="20">
        <v>22.047315000000008</v>
      </c>
      <c r="I12" s="21">
        <v>37.874838999999987</v>
      </c>
      <c r="J12" s="21">
        <f t="shared" si="0"/>
        <v>26.394854346907906</v>
      </c>
      <c r="K12" s="21">
        <v>19.775733016907907</v>
      </c>
      <c r="L12" s="21">
        <v>3.4008802299999994</v>
      </c>
      <c r="M12" s="21">
        <v>3.2182411000000002</v>
      </c>
      <c r="N12" s="22">
        <f t="shared" si="1"/>
        <v>0.52213378430223589</v>
      </c>
      <c r="O12" s="22">
        <f t="shared" si="2"/>
        <v>0.61192638328859728</v>
      </c>
      <c r="P12" s="23">
        <f t="shared" si="3"/>
        <v>0.69689680652920838</v>
      </c>
      <c r="Q12" s="70">
        <v>15642</v>
      </c>
      <c r="R12" s="21">
        <v>17043</v>
      </c>
      <c r="S12" s="23">
        <f t="shared" si="4"/>
        <v>1.089566551591868</v>
      </c>
    </row>
    <row r="13" spans="1:19" ht="51" x14ac:dyDescent="0.25">
      <c r="A13" s="17"/>
      <c r="B13" s="19">
        <v>5002360</v>
      </c>
      <c r="C13" s="19" t="s">
        <v>1098</v>
      </c>
      <c r="D13" s="68">
        <v>3000642</v>
      </c>
      <c r="E13" s="19" t="s">
        <v>1292</v>
      </c>
      <c r="F13" s="69">
        <v>105</v>
      </c>
      <c r="G13" s="19" t="s">
        <v>662</v>
      </c>
      <c r="H13" s="20">
        <v>153.44439399999999</v>
      </c>
      <c r="I13" s="21">
        <v>157.19703699999997</v>
      </c>
      <c r="J13" s="21">
        <f t="shared" si="0"/>
        <v>118.69706151667138</v>
      </c>
      <c r="K13" s="21">
        <v>93.378287306671382</v>
      </c>
      <c r="L13" s="21">
        <v>12.171864129999999</v>
      </c>
      <c r="M13" s="21">
        <v>13.146910080000001</v>
      </c>
      <c r="N13" s="22">
        <f t="shared" si="1"/>
        <v>0.59402065769643864</v>
      </c>
      <c r="O13" s="22">
        <f t="shared" si="2"/>
        <v>0.67145127828758888</v>
      </c>
      <c r="P13" s="23">
        <f t="shared" si="3"/>
        <v>0.75508459817007501</v>
      </c>
      <c r="Q13" s="70">
        <v>24374</v>
      </c>
      <c r="R13" s="21">
        <v>23817</v>
      </c>
      <c r="S13" s="23">
        <f t="shared" si="4"/>
        <v>0.97714778042176087</v>
      </c>
    </row>
    <row r="14" spans="1:19" ht="25.5" x14ac:dyDescent="0.25">
      <c r="A14" s="17"/>
      <c r="B14" s="19">
        <v>5003033</v>
      </c>
      <c r="C14" s="19" t="s">
        <v>1298</v>
      </c>
      <c r="D14" s="68">
        <v>3000641</v>
      </c>
      <c r="E14" s="19" t="s">
        <v>1291</v>
      </c>
      <c r="F14" s="69">
        <v>457</v>
      </c>
      <c r="G14" s="19" t="s">
        <v>1310</v>
      </c>
      <c r="H14" s="20">
        <v>96.508044999999981</v>
      </c>
      <c r="I14" s="21">
        <v>107.80181700000001</v>
      </c>
      <c r="J14" s="21">
        <f t="shared" si="0"/>
        <v>59.018092614862738</v>
      </c>
      <c r="K14" s="21">
        <v>41.88733644486274</v>
      </c>
      <c r="L14" s="21">
        <v>9.9472131799999985</v>
      </c>
      <c r="M14" s="21">
        <v>7.1835429899999985</v>
      </c>
      <c r="N14" s="22">
        <f t="shared" si="1"/>
        <v>0.38855872387441054</v>
      </c>
      <c r="O14" s="22">
        <f t="shared" si="2"/>
        <v>0.48083187340768785</v>
      </c>
      <c r="P14" s="23">
        <f t="shared" si="3"/>
        <v>0.54746844030340169</v>
      </c>
      <c r="Q14" s="70">
        <v>183678</v>
      </c>
      <c r="R14" s="21">
        <v>223401</v>
      </c>
      <c r="S14" s="23">
        <f t="shared" si="4"/>
        <v>1.2162643321464737</v>
      </c>
    </row>
    <row r="15" spans="1:19" ht="25.5" x14ac:dyDescent="0.25">
      <c r="A15" s="17"/>
      <c r="B15" s="19">
        <v>5003034</v>
      </c>
      <c r="C15" s="19" t="s">
        <v>1299</v>
      </c>
      <c r="D15" s="68">
        <v>3000641</v>
      </c>
      <c r="E15" s="19" t="s">
        <v>1291</v>
      </c>
      <c r="F15" s="69">
        <v>599</v>
      </c>
      <c r="G15" s="19" t="s">
        <v>1311</v>
      </c>
      <c r="H15" s="20">
        <v>0.14870899999999998</v>
      </c>
      <c r="I15" s="21">
        <v>0.15055499999999999</v>
      </c>
      <c r="J15" s="21">
        <f t="shared" si="0"/>
        <v>6.1554930042691226E-2</v>
      </c>
      <c r="K15" s="21">
        <v>5.2627610042691231E-2</v>
      </c>
      <c r="L15" s="21">
        <v>4.24524E-3</v>
      </c>
      <c r="M15" s="21">
        <v>4.6820799999999999E-3</v>
      </c>
      <c r="N15" s="22">
        <f t="shared" si="1"/>
        <v>0.34955737134396886</v>
      </c>
      <c r="O15" s="22">
        <f t="shared" si="2"/>
        <v>0.37775464144459653</v>
      </c>
      <c r="P15" s="23">
        <f t="shared" si="3"/>
        <v>0.40885344254718359</v>
      </c>
      <c r="Q15" s="70">
        <v>277</v>
      </c>
      <c r="R15" s="21">
        <v>299</v>
      </c>
      <c r="S15" s="23">
        <f t="shared" si="4"/>
        <v>1.0794223826714802</v>
      </c>
    </row>
    <row r="16" spans="1:19" ht="25.5" x14ac:dyDescent="0.25">
      <c r="A16" s="17"/>
      <c r="B16" s="19">
        <v>5004393</v>
      </c>
      <c r="C16" s="19" t="s">
        <v>1300</v>
      </c>
      <c r="D16" s="68">
        <v>3000001</v>
      </c>
      <c r="E16" s="19" t="s">
        <v>275</v>
      </c>
      <c r="F16" s="69">
        <v>86</v>
      </c>
      <c r="G16" s="19" t="s">
        <v>500</v>
      </c>
      <c r="H16" s="20">
        <v>1.6672029999999998</v>
      </c>
      <c r="I16" s="21">
        <v>1.6750179999999999</v>
      </c>
      <c r="J16" s="21">
        <f t="shared" si="0"/>
        <v>0.53927532466684758</v>
      </c>
      <c r="K16" s="21">
        <v>0.10544869466684759</v>
      </c>
      <c r="L16" s="21">
        <v>-2.0602999999999997E-3</v>
      </c>
      <c r="M16" s="21">
        <v>0.43588693000000001</v>
      </c>
      <c r="N16" s="22">
        <f t="shared" si="1"/>
        <v>6.2953768059117926E-2</v>
      </c>
      <c r="O16" s="22">
        <f t="shared" si="2"/>
        <v>6.1723751426460846E-2</v>
      </c>
      <c r="P16" s="23">
        <f t="shared" si="3"/>
        <v>0.32195195792931636</v>
      </c>
      <c r="Q16" s="70">
        <v>1510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5004394</v>
      </c>
      <c r="C17" s="19" t="s">
        <v>1301</v>
      </c>
      <c r="D17" s="68">
        <v>3000001</v>
      </c>
      <c r="E17" s="19" t="s">
        <v>275</v>
      </c>
      <c r="F17" s="69">
        <v>86</v>
      </c>
      <c r="G17" s="19" t="s">
        <v>500</v>
      </c>
      <c r="H17" s="20">
        <v>0.92972100000000002</v>
      </c>
      <c r="I17" s="21">
        <v>0.89841899999999997</v>
      </c>
      <c r="J17" s="21">
        <f t="shared" si="0"/>
        <v>0.37402145647633178</v>
      </c>
      <c r="K17" s="21">
        <v>0.2230985764763318</v>
      </c>
      <c r="L17" s="21">
        <v>0.12447272</v>
      </c>
      <c r="M17" s="21">
        <v>2.645016E-2</v>
      </c>
      <c r="N17" s="22">
        <f t="shared" si="1"/>
        <v>0.24832352886162448</v>
      </c>
      <c r="O17" s="22">
        <f t="shared" si="2"/>
        <v>0.38686993093014704</v>
      </c>
      <c r="P17" s="23">
        <f t="shared" si="3"/>
        <v>0.41631071524125357</v>
      </c>
      <c r="Q17" s="70">
        <v>3750</v>
      </c>
      <c r="R17" s="21">
        <v>2490</v>
      </c>
      <c r="S17" s="23">
        <f t="shared" si="4"/>
        <v>0.66400000000000003</v>
      </c>
    </row>
    <row r="18" spans="1:19" ht="25.5" x14ac:dyDescent="0.25">
      <c r="A18" s="17"/>
      <c r="B18" s="19">
        <v>5004395</v>
      </c>
      <c r="C18" s="19" t="s">
        <v>1302</v>
      </c>
      <c r="D18" s="68">
        <v>3000660</v>
      </c>
      <c r="E18" s="19" t="s">
        <v>1293</v>
      </c>
      <c r="F18" s="69">
        <v>598</v>
      </c>
      <c r="G18" s="19" t="s">
        <v>1312</v>
      </c>
      <c r="H18" s="20">
        <v>36.836821999999998</v>
      </c>
      <c r="I18" s="21">
        <v>47.052586999999988</v>
      </c>
      <c r="J18" s="21">
        <f t="shared" si="0"/>
        <v>21.276223040473745</v>
      </c>
      <c r="K18" s="21">
        <v>17.117560840473743</v>
      </c>
      <c r="L18" s="21">
        <v>2.7064280300000005</v>
      </c>
      <c r="M18" s="21">
        <v>1.4522341700000001</v>
      </c>
      <c r="N18" s="22">
        <f t="shared" si="1"/>
        <v>0.36379638043012913</v>
      </c>
      <c r="O18" s="22">
        <f t="shared" si="2"/>
        <v>0.42131559887395242</v>
      </c>
      <c r="P18" s="23">
        <f t="shared" si="3"/>
        <v>0.45217966528543374</v>
      </c>
      <c r="Q18" s="70">
        <v>13872</v>
      </c>
      <c r="R18" s="21">
        <v>14010</v>
      </c>
      <c r="S18" s="23">
        <f t="shared" si="4"/>
        <v>1.0099480968858132</v>
      </c>
    </row>
    <row r="19" spans="1:19" ht="25.5" x14ac:dyDescent="0.25">
      <c r="A19" s="17"/>
      <c r="B19" s="19">
        <v>5004396</v>
      </c>
      <c r="C19" s="19" t="s">
        <v>1303</v>
      </c>
      <c r="D19" s="68">
        <v>3000602</v>
      </c>
      <c r="E19" s="19" t="s">
        <v>1288</v>
      </c>
      <c r="F19" s="69">
        <v>60</v>
      </c>
      <c r="G19" s="19" t="s">
        <v>309</v>
      </c>
      <c r="H19" s="20">
        <v>29.728201000000002</v>
      </c>
      <c r="I19" s="21">
        <v>30.882343000000006</v>
      </c>
      <c r="J19" s="21">
        <f t="shared" si="0"/>
        <v>20.011826006766782</v>
      </c>
      <c r="K19" s="21">
        <v>14.326970516766778</v>
      </c>
      <c r="L19" s="21">
        <v>2.9186500300000007</v>
      </c>
      <c r="M19" s="21">
        <v>2.7662054600000001</v>
      </c>
      <c r="N19" s="22">
        <f t="shared" si="1"/>
        <v>0.4639210994051447</v>
      </c>
      <c r="O19" s="22">
        <f t="shared" si="2"/>
        <v>0.55842979746603993</v>
      </c>
      <c r="P19" s="23">
        <f t="shared" si="3"/>
        <v>0.6480021935760113</v>
      </c>
      <c r="Q19" s="70">
        <v>206283</v>
      </c>
      <c r="R19" s="21">
        <v>185910</v>
      </c>
      <c r="S19" s="23">
        <f t="shared" si="4"/>
        <v>0.90123762016259212</v>
      </c>
    </row>
    <row r="20" spans="1:19" ht="25.5" x14ac:dyDescent="0.25">
      <c r="A20" s="17"/>
      <c r="B20" s="19">
        <v>5004397</v>
      </c>
      <c r="C20" s="19" t="s">
        <v>1304</v>
      </c>
      <c r="D20" s="68">
        <v>3000602</v>
      </c>
      <c r="E20" s="19" t="s">
        <v>1288</v>
      </c>
      <c r="F20" s="69">
        <v>60</v>
      </c>
      <c r="G20" s="19" t="s">
        <v>309</v>
      </c>
      <c r="H20" s="20">
        <v>193.71401700000004</v>
      </c>
      <c r="I20" s="21">
        <v>197.034223</v>
      </c>
      <c r="J20" s="21">
        <f t="shared" si="0"/>
        <v>135.93063744938243</v>
      </c>
      <c r="K20" s="21">
        <v>99.396615399382426</v>
      </c>
      <c r="L20" s="21">
        <v>17.615699350000007</v>
      </c>
      <c r="M20" s="21">
        <v>18.918322699999997</v>
      </c>
      <c r="N20" s="22">
        <f t="shared" si="1"/>
        <v>0.50446371135933288</v>
      </c>
      <c r="O20" s="22">
        <f t="shared" si="2"/>
        <v>0.5938679736331004</v>
      </c>
      <c r="P20" s="23">
        <f t="shared" si="3"/>
        <v>0.68988338868107413</v>
      </c>
      <c r="Q20" s="70">
        <v>37273</v>
      </c>
      <c r="R20" s="21">
        <v>36985</v>
      </c>
      <c r="S20" s="23">
        <f t="shared" si="4"/>
        <v>0.99227322726906875</v>
      </c>
    </row>
    <row r="21" spans="1:19" ht="38.25" x14ac:dyDescent="0.25">
      <c r="A21" s="17"/>
      <c r="B21" s="19">
        <v>5004402</v>
      </c>
      <c r="C21" s="19" t="s">
        <v>1305</v>
      </c>
      <c r="D21" s="68">
        <v>3000639</v>
      </c>
      <c r="E21" s="19" t="s">
        <v>1289</v>
      </c>
      <c r="F21" s="69">
        <v>173</v>
      </c>
      <c r="G21" s="19" t="s">
        <v>1313</v>
      </c>
      <c r="H21" s="20">
        <v>141.38562299999995</v>
      </c>
      <c r="I21" s="21">
        <v>178.20547300000001</v>
      </c>
      <c r="J21" s="21">
        <f t="shared" si="0"/>
        <v>130.0083282434862</v>
      </c>
      <c r="K21" s="21">
        <v>98.241728743486192</v>
      </c>
      <c r="L21" s="21">
        <v>17.189948260000005</v>
      </c>
      <c r="M21" s="21">
        <v>14.576651240000006</v>
      </c>
      <c r="N21" s="22">
        <f t="shared" si="1"/>
        <v>0.55128345437228066</v>
      </c>
      <c r="O21" s="22">
        <f t="shared" si="2"/>
        <v>0.64774484790086218</v>
      </c>
      <c r="P21" s="23">
        <f t="shared" si="3"/>
        <v>0.72954172537386774</v>
      </c>
      <c r="Q21" s="70">
        <v>53892</v>
      </c>
      <c r="R21" s="21">
        <v>48875</v>
      </c>
      <c r="S21" s="23">
        <f t="shared" si="4"/>
        <v>0.9069064054033994</v>
      </c>
    </row>
    <row r="22" spans="1:19" ht="51" x14ac:dyDescent="0.25">
      <c r="A22" s="17"/>
      <c r="B22" s="19">
        <v>5004404</v>
      </c>
      <c r="C22" s="19" t="s">
        <v>1306</v>
      </c>
      <c r="D22" s="68">
        <v>3000642</v>
      </c>
      <c r="E22" s="19" t="s">
        <v>1292</v>
      </c>
      <c r="F22" s="69">
        <v>105</v>
      </c>
      <c r="G22" s="19" t="s">
        <v>662</v>
      </c>
      <c r="H22" s="20">
        <v>16.703567000000003</v>
      </c>
      <c r="I22" s="21">
        <v>29.618923000000002</v>
      </c>
      <c r="J22" s="21">
        <f t="shared" si="0"/>
        <v>20.241911831302954</v>
      </c>
      <c r="K22" s="21">
        <v>15.636434551302955</v>
      </c>
      <c r="L22" s="21">
        <v>2.1956810299999994</v>
      </c>
      <c r="M22" s="21">
        <v>2.4097962500000003</v>
      </c>
      <c r="N22" s="22">
        <f t="shared" si="1"/>
        <v>0.52792042949377171</v>
      </c>
      <c r="O22" s="22">
        <f t="shared" si="2"/>
        <v>0.60205145140837679</v>
      </c>
      <c r="P22" s="23">
        <f t="shared" si="3"/>
        <v>0.68341147418840831</v>
      </c>
      <c r="Q22" s="70">
        <v>5842</v>
      </c>
      <c r="R22" s="21">
        <v>5485</v>
      </c>
      <c r="S22" s="23">
        <f t="shared" si="4"/>
        <v>0.93889079082505988</v>
      </c>
    </row>
    <row r="23" spans="1:19" ht="25.5" x14ac:dyDescent="0.25">
      <c r="A23" s="17"/>
      <c r="B23" s="19">
        <v>5004971</v>
      </c>
      <c r="C23" s="19" t="s">
        <v>1307</v>
      </c>
      <c r="D23" s="68">
        <v>3000660</v>
      </c>
      <c r="E23" s="19" t="s">
        <v>1293</v>
      </c>
      <c r="F23" s="69">
        <v>598</v>
      </c>
      <c r="G23" s="19" t="s">
        <v>1312</v>
      </c>
      <c r="H23" s="20">
        <v>4.1999999999999996E-2</v>
      </c>
      <c r="I23" s="21">
        <v>4.1999999999999996E-2</v>
      </c>
      <c r="J23" s="21">
        <f t="shared" si="0"/>
        <v>0</v>
      </c>
      <c r="K23" s="21">
        <v>0</v>
      </c>
      <c r="L23" s="21">
        <v>0</v>
      </c>
      <c r="M23" s="21">
        <v>0</v>
      </c>
      <c r="N23" s="22">
        <f t="shared" si="1"/>
        <v>0</v>
      </c>
      <c r="O23" s="22">
        <f t="shared" si="2"/>
        <v>0</v>
      </c>
      <c r="P23" s="23">
        <f t="shared" si="3"/>
        <v>0</v>
      </c>
      <c r="Q23" s="70">
        <v>0</v>
      </c>
      <c r="R23" s="21">
        <v>0</v>
      </c>
      <c r="S23" s="23">
        <f t="shared" si="4"/>
        <v>0</v>
      </c>
    </row>
    <row r="24" spans="1:19" ht="51" x14ac:dyDescent="0.25">
      <c r="A24" s="17"/>
      <c r="B24" s="19">
        <v>5004972</v>
      </c>
      <c r="C24" s="19" t="s">
        <v>1308</v>
      </c>
      <c r="D24" s="68">
        <v>3000639</v>
      </c>
      <c r="E24" s="19" t="s">
        <v>1289</v>
      </c>
      <c r="F24" s="69">
        <v>173</v>
      </c>
      <c r="G24" s="19" t="s">
        <v>1313</v>
      </c>
      <c r="H24" s="20">
        <v>440.6439949999999</v>
      </c>
      <c r="I24" s="21">
        <v>448.2391189999999</v>
      </c>
      <c r="J24" s="21">
        <f t="shared" si="0"/>
        <v>314.43198023299755</v>
      </c>
      <c r="K24" s="21">
        <v>236.68033992299752</v>
      </c>
      <c r="L24" s="21">
        <v>41.825914859999997</v>
      </c>
      <c r="M24" s="21">
        <v>35.925725449999995</v>
      </c>
      <c r="N24" s="22">
        <f t="shared" si="1"/>
        <v>0.52802249935485346</v>
      </c>
      <c r="O24" s="22">
        <f t="shared" si="2"/>
        <v>0.62133411158832297</v>
      </c>
      <c r="P24" s="23">
        <f t="shared" si="3"/>
        <v>0.70148268391763824</v>
      </c>
      <c r="Q24" s="70">
        <v>156130</v>
      </c>
      <c r="R24" s="21">
        <v>150204</v>
      </c>
      <c r="S24" s="23">
        <f t="shared" si="4"/>
        <v>0.96204445013770579</v>
      </c>
    </row>
    <row r="25" spans="1:19" x14ac:dyDescent="0.25">
      <c r="A25" s="17"/>
      <c r="B25" s="19">
        <v>9000000</v>
      </c>
      <c r="C25" s="19" t="s">
        <v>303</v>
      </c>
      <c r="D25" s="68">
        <v>9000000</v>
      </c>
      <c r="E25" s="19" t="s">
        <v>304</v>
      </c>
      <c r="F25" s="69"/>
      <c r="G25" s="19" t="s">
        <v>311</v>
      </c>
      <c r="H25" s="20">
        <v>22.746022000000004</v>
      </c>
      <c r="I25" s="21">
        <v>24.164458999999997</v>
      </c>
      <c r="J25" s="21">
        <f t="shared" si="0"/>
        <v>15.733358437526215</v>
      </c>
      <c r="K25" s="21">
        <v>12.088776127526216</v>
      </c>
      <c r="L25" s="21">
        <v>1.7947032699999996</v>
      </c>
      <c r="M25" s="21">
        <v>1.84987904</v>
      </c>
      <c r="N25" s="22">
        <f t="shared" si="1"/>
        <v>0.50027091968109938</v>
      </c>
      <c r="O25" s="22">
        <f t="shared" si="2"/>
        <v>0.5745412879935039</v>
      </c>
      <c r="P25" s="23">
        <f t="shared" si="3"/>
        <v>0.65109500020365518</v>
      </c>
      <c r="Q25" s="70"/>
      <c r="R25" s="21"/>
      <c r="S25" s="23">
        <f t="shared" si="4"/>
        <v>0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ca="1">OFFSET(H26,-MATCH("PROYECTOS",$A$8:$A$26,0)-1,0)-(OFFSET(H26,-MATCH("PROYECTOS",$A$8:$A$26,0),0))</f>
        <v>47.674523000000136</v>
      </c>
      <c r="I26" s="44">
        <f t="shared" ref="I26:M26" ca="1" si="5">OFFSET(I26,-MATCH("PROYECTOS",$A$8:$A$26,0)-1,0)-(OFFSET(I26,-MATCH("PROYECTOS",$A$8:$A$26,0),0))</f>
        <v>46.762320000000273</v>
      </c>
      <c r="J26" s="44">
        <f t="shared" ca="1" si="5"/>
        <v>15.806420986308808</v>
      </c>
      <c r="K26" s="44">
        <f t="shared" ca="1" si="5"/>
        <v>13.896492696308997</v>
      </c>
      <c r="L26" s="44">
        <f t="shared" ca="1" si="5"/>
        <v>0.93534538000000111</v>
      </c>
      <c r="M26" s="44">
        <f t="shared" ca="1" si="5"/>
        <v>0.97458290999996677</v>
      </c>
      <c r="N26" s="46">
        <f t="shared" ca="1" si="1"/>
        <v>0.29717286687890837</v>
      </c>
      <c r="O26" s="46">
        <f t="shared" ca="1" si="2"/>
        <v>0.31717498354035711</v>
      </c>
      <c r="P26" s="47">
        <f t="shared" ca="1" si="3"/>
        <v>0.33801618453295029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20.510117999999999</v>
      </c>
      <c r="E6" s="14">
        <v>20.339931000000004</v>
      </c>
      <c r="F6" s="14">
        <v>12.813209255029676</v>
      </c>
      <c r="G6" s="14">
        <v>11.993452165029675</v>
      </c>
      <c r="H6" s="14">
        <v>0.11647482000000002</v>
      </c>
      <c r="I6" s="14">
        <v>0.7032822700000001</v>
      </c>
      <c r="J6" s="15">
        <v>0.58965058264109516</v>
      </c>
      <c r="K6" s="15">
        <v>0.59537699439735925</v>
      </c>
      <c r="L6" s="16">
        <v>0.62995342781790531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19.700691000000003</v>
      </c>
      <c r="E7" s="38">
        <f ca="1">SUM(E8:OFFSET(E6,MATCH("GOBIERNOS REGIONALES",$A$8:$A$50,0),0))</f>
        <v>19.700691000000003</v>
      </c>
      <c r="F7" s="38">
        <f ca="1">SUM(F8:OFFSET(F6,MATCH("GOBIERNOS REGIONALES",$A$8:$A$50,0),0))</f>
        <v>12.331582508568591</v>
      </c>
      <c r="G7" s="38">
        <f ca="1">SUM(G8:OFFSET(G6,MATCH("GOBIERNOS REGIONALES",$A$8:$A$50,0),0))</f>
        <v>11.636623478568589</v>
      </c>
      <c r="H7" s="38">
        <f ca="1">SUM(H8:OFFSET(H6,MATCH("GOBIERNOS REGIONALES",$A$8:$A$50,0),0))</f>
        <v>7.6751720000000009E-2</v>
      </c>
      <c r="I7" s="38">
        <f ca="1">SUM(I8:OFFSET(I6,MATCH("GOBIERNOS REGIONALES",$A$8:$A$50,0),0))</f>
        <v>0.61820731000000018</v>
      </c>
      <c r="J7" s="39">
        <f ca="1">IFERROR(G7/E7,0)</f>
        <v>0.59067082868152121</v>
      </c>
      <c r="K7" s="39">
        <f ca="1">IFERROR(SUM(G7,H7)/E7,0)</f>
        <v>0.59456671842467801</v>
      </c>
      <c r="L7" s="40">
        <f ca="1">IFERROR(SUM(G7,H7,I7)/E7,0)</f>
        <v>0.62594669946189141</v>
      </c>
      <c r="M7" s="4"/>
    </row>
    <row r="8" spans="1:13" ht="25.5" x14ac:dyDescent="0.25">
      <c r="A8" s="17"/>
      <c r="B8" s="18">
        <v>35</v>
      </c>
      <c r="C8" s="19" t="s">
        <v>122</v>
      </c>
      <c r="D8" s="20">
        <v>19.700691000000003</v>
      </c>
      <c r="E8" s="21">
        <v>19.700691000000003</v>
      </c>
      <c r="F8" s="21">
        <f t="shared" ref="F8:F12" si="0">SUM(G8,H8,I8)</f>
        <v>12.331582508568591</v>
      </c>
      <c r="G8" s="21">
        <v>11.636623478568589</v>
      </c>
      <c r="H8" s="21">
        <v>7.6751720000000009E-2</v>
      </c>
      <c r="I8" s="21">
        <v>0.61820731000000018</v>
      </c>
      <c r="J8" s="22">
        <f t="shared" ref="J8:J12" si="1">IFERROR(G8/E8,0)</f>
        <v>0.59067082868152121</v>
      </c>
      <c r="K8" s="22">
        <f t="shared" ref="K8:K12" si="2">IFERROR(SUM(G8,H8)/E8,0)</f>
        <v>0.59456671842467801</v>
      </c>
      <c r="L8" s="23">
        <f t="shared" ref="L8:L12" si="3">IFERROR(SUM(G8,H8,I8)/E8,0)</f>
        <v>0.62594669946189141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0.80942700000000001</v>
      </c>
      <c r="E9" s="38">
        <f ca="1">SUM(E10:OFFSET(E8,(MATCH("GOBIERNOS LOCALES",$A$8:$A$50,0)-MATCH("GOBIERNOS REGIONALES",$A$8:$A$50,0)),0))</f>
        <v>0.63924000000000003</v>
      </c>
      <c r="F9" s="38">
        <f ca="1">SUM(F10:OFFSET(F8,(MATCH("GOBIERNOS LOCALES",$A$8:$A$50,0)-MATCH("GOBIERNOS REGIONALES",$A$8:$A$50,0)),0))</f>
        <v>0.48162674646108544</v>
      </c>
      <c r="G9" s="38">
        <f ca="1">SUM(G10:OFFSET(G8,(MATCH("GOBIERNOS LOCALES",$A$8:$A$50,0)-MATCH("GOBIERNOS REGIONALES",$A$8:$A$50,0)),0))</f>
        <v>0.35682868646108545</v>
      </c>
      <c r="H9" s="38">
        <f ca="1">SUM(H10:OFFSET(H8,(MATCH("GOBIERNOS LOCALES",$A$8:$A$50,0)-MATCH("GOBIERNOS REGIONALES",$A$8:$A$50,0)),0))</f>
        <v>3.9723100000000004E-2</v>
      </c>
      <c r="I9" s="38">
        <f ca="1">SUM(I10:OFFSET(I8,(MATCH("GOBIERNOS LOCALES",$A$8:$A$50,0)-MATCH("GOBIERNOS REGIONALES",$A$8:$A$50,0)),0))</f>
        <v>8.5074959999999991E-2</v>
      </c>
      <c r="J9" s="39">
        <f t="shared" ca="1" si="1"/>
        <v>0.55820769423234695</v>
      </c>
      <c r="K9" s="39">
        <f t="shared" ca="1" si="2"/>
        <v>0.62034883058176182</v>
      </c>
      <c r="L9" s="40">
        <f t="shared" ca="1" si="3"/>
        <v>0.75343649718585415</v>
      </c>
      <c r="M9" s="4"/>
    </row>
    <row r="10" spans="1:13" x14ac:dyDescent="0.25">
      <c r="A10" s="17"/>
      <c r="B10" s="18">
        <v>457</v>
      </c>
      <c r="C10" s="19" t="s">
        <v>223</v>
      </c>
      <c r="D10" s="20">
        <v>0.10645400000000001</v>
      </c>
      <c r="E10" s="21">
        <v>0.10645400000000001</v>
      </c>
      <c r="F10" s="21">
        <f t="shared" si="0"/>
        <v>7.8621400584805379E-2</v>
      </c>
      <c r="G10" s="21">
        <v>6.2680000584805384E-2</v>
      </c>
      <c r="H10" s="21">
        <v>7.9204000000000011E-3</v>
      </c>
      <c r="I10" s="21">
        <v>8.0209999999999986E-3</v>
      </c>
      <c r="J10" s="22">
        <f t="shared" si="1"/>
        <v>0.58879892333595152</v>
      </c>
      <c r="K10" s="22">
        <f t="shared" si="2"/>
        <v>0.66320101250122465</v>
      </c>
      <c r="L10" s="23">
        <f t="shared" si="3"/>
        <v>0.73854811077841487</v>
      </c>
      <c r="M10" s="4"/>
    </row>
    <row r="11" spans="1:13" ht="15.75" thickBot="1" x14ac:dyDescent="0.3">
      <c r="A11" s="24"/>
      <c r="B11" s="25">
        <v>458</v>
      </c>
      <c r="C11" s="26" t="s">
        <v>224</v>
      </c>
      <c r="D11" s="27">
        <v>0.70297299999999996</v>
      </c>
      <c r="E11" s="28">
        <v>0.53278599999999998</v>
      </c>
      <c r="F11" s="28">
        <f t="shared" si="0"/>
        <v>0.40300534587628006</v>
      </c>
      <c r="G11" s="28">
        <v>0.29414868587628007</v>
      </c>
      <c r="H11" s="28">
        <v>3.1802700000000003E-2</v>
      </c>
      <c r="I11" s="28">
        <v>7.7053959999999991E-2</v>
      </c>
      <c r="J11" s="29">
        <f t="shared" si="1"/>
        <v>0.55209537389548535</v>
      </c>
      <c r="K11" s="29">
        <f t="shared" si="2"/>
        <v>0.61178669461337221</v>
      </c>
      <c r="L11" s="30">
        <f t="shared" si="3"/>
        <v>0.75641129060500856</v>
      </c>
      <c r="M11" s="4"/>
    </row>
    <row r="12" spans="1:13" x14ac:dyDescent="0.25">
      <c r="A12" t="s">
        <v>232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400</v>
      </c>
      <c r="N2" s="72" t="s">
        <v>422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265.01292899999999</v>
      </c>
      <c r="E6" s="14">
        <f ca="1">SUM(E7:OFFSET(E7,50,0))</f>
        <v>316.29718000000003</v>
      </c>
      <c r="F6" s="14">
        <f ca="1">SUM(F7:OFFSET(F7,50,0))</f>
        <v>196.13454593762563</v>
      </c>
      <c r="G6" s="14">
        <f ca="1">SUM(G7:OFFSET(G7,50,0))</f>
        <v>133.3825849276256</v>
      </c>
      <c r="H6" s="14">
        <f ca="1">SUM(H7:OFFSET(H7,50,0))</f>
        <v>23.874854829999997</v>
      </c>
      <c r="I6" s="14">
        <f ca="1">SUM(I7:OFFSET(I7,50,0))</f>
        <v>38.877106179999991</v>
      </c>
      <c r="J6" s="15">
        <f ca="1">IFERROR(G6/E6,0)</f>
        <v>0.42170020272588454</v>
      </c>
      <c r="K6" s="15">
        <f ca="1">IFERROR(SUM(G6,H6)/E6,0)</f>
        <v>0.49718255394381194</v>
      </c>
      <c r="L6" s="16">
        <f ca="1">IFERROR(SUM(G6,H6,I6)/E6,0)</f>
        <v>0.62009577808321148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3.39669</v>
      </c>
      <c r="E7" s="21">
        <v>4.3764620000000001</v>
      </c>
      <c r="F7" s="21">
        <f t="shared" ref="F7:F31" si="0">SUM(G7,H7,I7)</f>
        <v>3.2081317710370456</v>
      </c>
      <c r="G7" s="21">
        <v>2.4034942510370456</v>
      </c>
      <c r="H7" s="21">
        <v>0.58247114999999994</v>
      </c>
      <c r="I7" s="21">
        <v>0.22216637</v>
      </c>
      <c r="J7" s="22">
        <f t="shared" ref="J7:J31" si="1">IFERROR(G7/E7,0)</f>
        <v>0.54918659205473408</v>
      </c>
      <c r="K7" s="22">
        <f t="shared" ref="K7:K31" si="2">IFERROR(SUM(G7,H7)/E7,0)</f>
        <v>0.68227837943915548</v>
      </c>
      <c r="L7" s="23">
        <f t="shared" ref="L7:L31" si="3">IFERROR(SUM(G7,H7,I7)/E7,0)</f>
        <v>0.73304230015867744</v>
      </c>
      <c r="M7" s="4"/>
      <c r="N7" t="s">
        <v>259</v>
      </c>
      <c r="O7" s="5">
        <v>2.5923839468252905</v>
      </c>
      <c r="P7" s="71">
        <v>0.74363356538568293</v>
      </c>
    </row>
    <row r="8" spans="1:16" x14ac:dyDescent="0.25">
      <c r="A8" s="17"/>
      <c r="B8" s="55">
        <v>2</v>
      </c>
      <c r="C8" s="19" t="s">
        <v>250</v>
      </c>
      <c r="D8" s="20">
        <v>3.1890229999999997</v>
      </c>
      <c r="E8" s="21">
        <v>3.4646309999999994</v>
      </c>
      <c r="F8" s="21">
        <f t="shared" si="0"/>
        <v>2.4719506234520412</v>
      </c>
      <c r="G8" s="21">
        <v>2.0012516134520411</v>
      </c>
      <c r="H8" s="21">
        <v>0.27627600999999996</v>
      </c>
      <c r="I8" s="21">
        <v>0.19442299999999998</v>
      </c>
      <c r="J8" s="22">
        <f t="shared" si="1"/>
        <v>0.5776233063353764</v>
      </c>
      <c r="K8" s="22">
        <f t="shared" si="2"/>
        <v>0.65736513454161249</v>
      </c>
      <c r="L8" s="23">
        <f t="shared" si="3"/>
        <v>0.71348164449606366</v>
      </c>
      <c r="M8" s="4"/>
      <c r="N8" t="s">
        <v>265</v>
      </c>
      <c r="O8" s="5">
        <v>6.4584093646281726</v>
      </c>
      <c r="P8" s="71">
        <v>0.74133317469504845</v>
      </c>
    </row>
    <row r="9" spans="1:16" x14ac:dyDescent="0.25">
      <c r="A9" s="17"/>
      <c r="B9" s="55">
        <v>3</v>
      </c>
      <c r="C9" s="19" t="s">
        <v>251</v>
      </c>
      <c r="D9" s="20">
        <v>2.6889360000000009</v>
      </c>
      <c r="E9" s="21">
        <v>3.4055199999999997</v>
      </c>
      <c r="F9" s="21">
        <f t="shared" si="0"/>
        <v>2.4084040587064917</v>
      </c>
      <c r="G9" s="21">
        <v>1.6197618087064916</v>
      </c>
      <c r="H9" s="21">
        <v>0.41024324000000012</v>
      </c>
      <c r="I9" s="21">
        <v>0.37839900999999998</v>
      </c>
      <c r="J9" s="22">
        <f t="shared" si="1"/>
        <v>0.47562833538093791</v>
      </c>
      <c r="K9" s="22">
        <f t="shared" si="2"/>
        <v>0.59609253468089807</v>
      </c>
      <c r="L9" s="23">
        <f t="shared" si="3"/>
        <v>0.70720596522894941</v>
      </c>
      <c r="M9" s="4"/>
      <c r="N9" t="s">
        <v>249</v>
      </c>
      <c r="O9" s="5">
        <v>3.2081317710370456</v>
      </c>
      <c r="P9" s="71">
        <v>0.73304230015867744</v>
      </c>
    </row>
    <row r="10" spans="1:16" x14ac:dyDescent="0.25">
      <c r="A10" s="17"/>
      <c r="B10" s="55">
        <v>4</v>
      </c>
      <c r="C10" s="19" t="s">
        <v>252</v>
      </c>
      <c r="D10" s="20">
        <v>10.244201</v>
      </c>
      <c r="E10" s="21">
        <v>27.777545999999994</v>
      </c>
      <c r="F10" s="21">
        <f t="shared" si="0"/>
        <v>7.4984896768076199</v>
      </c>
      <c r="G10" s="21">
        <v>5.68598483680762</v>
      </c>
      <c r="H10" s="21">
        <v>1.1012794100000001</v>
      </c>
      <c r="I10" s="21">
        <v>0.71122542999999971</v>
      </c>
      <c r="J10" s="22">
        <f t="shared" si="1"/>
        <v>0.20469716211819508</v>
      </c>
      <c r="K10" s="22">
        <f t="shared" si="2"/>
        <v>0.24434355168766966</v>
      </c>
      <c r="L10" s="23">
        <f t="shared" si="3"/>
        <v>0.26994788081019183</v>
      </c>
      <c r="M10" s="4"/>
      <c r="N10" t="s">
        <v>255</v>
      </c>
      <c r="O10" s="5">
        <v>4.5379516162445697</v>
      </c>
      <c r="P10" s="71">
        <v>0.72630386237476496</v>
      </c>
    </row>
    <row r="11" spans="1:16" x14ac:dyDescent="0.25">
      <c r="A11" s="17"/>
      <c r="B11" s="55">
        <v>5</v>
      </c>
      <c r="C11" s="19" t="s">
        <v>253</v>
      </c>
      <c r="D11" s="20">
        <v>5.8109560000000027</v>
      </c>
      <c r="E11" s="21">
        <v>7.6867200000000002</v>
      </c>
      <c r="F11" s="21">
        <f t="shared" si="0"/>
        <v>5.3194507957035322</v>
      </c>
      <c r="G11" s="21">
        <v>4.0186925657035317</v>
      </c>
      <c r="H11" s="21">
        <v>0.52442111000000013</v>
      </c>
      <c r="I11" s="21">
        <v>0.77633711999999988</v>
      </c>
      <c r="J11" s="22">
        <f t="shared" si="1"/>
        <v>0.52280980258205467</v>
      </c>
      <c r="K11" s="22">
        <f t="shared" si="2"/>
        <v>0.59103410501534226</v>
      </c>
      <c r="L11" s="23">
        <f t="shared" si="3"/>
        <v>0.69203129497412841</v>
      </c>
      <c r="M11" s="4"/>
      <c r="N11" t="s">
        <v>250</v>
      </c>
      <c r="O11" s="5">
        <v>2.4719506234520412</v>
      </c>
      <c r="P11" s="71">
        <v>0.71348164449606366</v>
      </c>
    </row>
    <row r="12" spans="1:16" x14ac:dyDescent="0.25">
      <c r="A12" s="17"/>
      <c r="B12" s="55">
        <v>6</v>
      </c>
      <c r="C12" s="19" t="s">
        <v>254</v>
      </c>
      <c r="D12" s="20">
        <v>10.330880000000002</v>
      </c>
      <c r="E12" s="21">
        <v>13.219965</v>
      </c>
      <c r="F12" s="21">
        <f t="shared" si="0"/>
        <v>9.0226586351380025</v>
      </c>
      <c r="G12" s="21">
        <v>6.5578170551380026</v>
      </c>
      <c r="H12" s="21">
        <v>1.3736835400000003</v>
      </c>
      <c r="I12" s="21">
        <v>1.0911580400000001</v>
      </c>
      <c r="J12" s="22">
        <f t="shared" si="1"/>
        <v>0.49605404062249808</v>
      </c>
      <c r="K12" s="22">
        <f t="shared" si="2"/>
        <v>0.59996381194186232</v>
      </c>
      <c r="L12" s="23">
        <f t="shared" si="3"/>
        <v>0.68250246011528792</v>
      </c>
      <c r="M12" s="4"/>
      <c r="N12" t="s">
        <v>251</v>
      </c>
      <c r="O12" s="5">
        <v>2.4084040587064917</v>
      </c>
      <c r="P12" s="71">
        <v>0.70720596522894941</v>
      </c>
    </row>
    <row r="13" spans="1:16" x14ac:dyDescent="0.25">
      <c r="A13" s="17"/>
      <c r="B13" s="55">
        <v>7</v>
      </c>
      <c r="C13" s="19" t="s">
        <v>255</v>
      </c>
      <c r="D13" s="20">
        <v>4.7882749999999996</v>
      </c>
      <c r="E13" s="21">
        <v>6.2480070000000021</v>
      </c>
      <c r="F13" s="21">
        <f t="shared" si="0"/>
        <v>4.5379516162445697</v>
      </c>
      <c r="G13" s="21">
        <v>2.6190549762445698</v>
      </c>
      <c r="H13" s="21">
        <v>0.41018717999999993</v>
      </c>
      <c r="I13" s="21">
        <v>1.5087094600000002</v>
      </c>
      <c r="J13" s="22">
        <f t="shared" si="1"/>
        <v>0.4191824651036033</v>
      </c>
      <c r="K13" s="22">
        <f t="shared" si="2"/>
        <v>0.48483334865735084</v>
      </c>
      <c r="L13" s="23">
        <f t="shared" si="3"/>
        <v>0.72630386237476496</v>
      </c>
      <c r="M13" s="4"/>
      <c r="N13" t="s">
        <v>261</v>
      </c>
      <c r="O13" s="5">
        <v>6.6680996715722234</v>
      </c>
      <c r="P13" s="71">
        <v>0.69519368241990331</v>
      </c>
    </row>
    <row r="14" spans="1:16" x14ac:dyDescent="0.25">
      <c r="A14" s="17"/>
      <c r="B14" s="55">
        <v>8</v>
      </c>
      <c r="C14" s="19" t="s">
        <v>256</v>
      </c>
      <c r="D14" s="20">
        <v>8.6495879999999978</v>
      </c>
      <c r="E14" s="21">
        <v>9.5337329999999998</v>
      </c>
      <c r="F14" s="21">
        <f t="shared" si="0"/>
        <v>6.2741224924374315</v>
      </c>
      <c r="G14" s="21">
        <v>4.5762987824374317</v>
      </c>
      <c r="H14" s="21">
        <v>0.79483833000000004</v>
      </c>
      <c r="I14" s="21">
        <v>0.90298537999999995</v>
      </c>
      <c r="J14" s="22">
        <f t="shared" si="1"/>
        <v>0.48001121726792978</v>
      </c>
      <c r="K14" s="22">
        <f t="shared" si="2"/>
        <v>0.5633823720925929</v>
      </c>
      <c r="L14" s="23">
        <f t="shared" si="3"/>
        <v>0.6580971475116234</v>
      </c>
      <c r="M14" s="4"/>
      <c r="N14" t="s">
        <v>253</v>
      </c>
      <c r="O14" s="5">
        <v>5.3194507957035322</v>
      </c>
      <c r="P14" s="71">
        <v>0.69203129497412841</v>
      </c>
    </row>
    <row r="15" spans="1:16" x14ac:dyDescent="0.25">
      <c r="A15" s="17"/>
      <c r="B15" s="55">
        <v>9</v>
      </c>
      <c r="C15" s="19" t="s">
        <v>257</v>
      </c>
      <c r="D15" s="20">
        <v>1.037884</v>
      </c>
      <c r="E15" s="21">
        <v>1.6720040000000003</v>
      </c>
      <c r="F15" s="21">
        <f t="shared" si="0"/>
        <v>1.1509938891095788</v>
      </c>
      <c r="G15" s="21">
        <v>0.91473330910957884</v>
      </c>
      <c r="H15" s="21">
        <v>0.12525220000000001</v>
      </c>
      <c r="I15" s="21">
        <v>0.11100838</v>
      </c>
      <c r="J15" s="22">
        <f t="shared" si="1"/>
        <v>0.54708799088374116</v>
      </c>
      <c r="K15" s="22">
        <f t="shared" si="2"/>
        <v>0.62199941454062235</v>
      </c>
      <c r="L15" s="23">
        <f t="shared" si="3"/>
        <v>0.68839182747743344</v>
      </c>
      <c r="M15" s="4"/>
      <c r="N15" t="s">
        <v>257</v>
      </c>
      <c r="O15" s="5">
        <v>1.1509938891095788</v>
      </c>
      <c r="P15" s="71">
        <v>0.68839182747743344</v>
      </c>
    </row>
    <row r="16" spans="1:16" x14ac:dyDescent="0.25">
      <c r="A16" s="17"/>
      <c r="B16" s="55">
        <v>10</v>
      </c>
      <c r="C16" s="19" t="s">
        <v>258</v>
      </c>
      <c r="D16" s="20">
        <v>4.8851410000000008</v>
      </c>
      <c r="E16" s="21">
        <v>7.9872329999999998</v>
      </c>
      <c r="F16" s="21">
        <f t="shared" si="0"/>
        <v>5.1339120578027755</v>
      </c>
      <c r="G16" s="21">
        <v>2.3690416678027759</v>
      </c>
      <c r="H16" s="21">
        <v>1.6057780000000004</v>
      </c>
      <c r="I16" s="21">
        <v>1.1590923899999992</v>
      </c>
      <c r="J16" s="22">
        <f t="shared" si="1"/>
        <v>0.2966035506667673</v>
      </c>
      <c r="K16" s="22">
        <f t="shared" si="2"/>
        <v>0.49764664030744771</v>
      </c>
      <c r="L16" s="23">
        <f t="shared" si="3"/>
        <v>0.6427647794677801</v>
      </c>
      <c r="M16" s="4"/>
      <c r="N16" t="s">
        <v>254</v>
      </c>
      <c r="O16" s="5">
        <v>9.0226586351380025</v>
      </c>
      <c r="P16" s="71">
        <v>0.68250246011528792</v>
      </c>
    </row>
    <row r="17" spans="1:16" x14ac:dyDescent="0.25">
      <c r="A17" s="17"/>
      <c r="B17" s="55">
        <v>11</v>
      </c>
      <c r="C17" s="19" t="s">
        <v>259</v>
      </c>
      <c r="D17" s="20">
        <v>3.3124159999999998</v>
      </c>
      <c r="E17" s="21">
        <v>3.4861039999999996</v>
      </c>
      <c r="F17" s="21">
        <f t="shared" si="0"/>
        <v>2.5923839468252905</v>
      </c>
      <c r="G17" s="21">
        <v>1.9238112768252904</v>
      </c>
      <c r="H17" s="21">
        <v>0.34577789000000009</v>
      </c>
      <c r="I17" s="21">
        <v>0.32279478000000006</v>
      </c>
      <c r="J17" s="22">
        <f t="shared" si="1"/>
        <v>0.55185137242758409</v>
      </c>
      <c r="K17" s="22">
        <f t="shared" si="2"/>
        <v>0.65103885794149874</v>
      </c>
      <c r="L17" s="23">
        <f t="shared" si="3"/>
        <v>0.74363356538568293</v>
      </c>
      <c r="M17" s="4"/>
      <c r="N17" t="s">
        <v>273</v>
      </c>
      <c r="O17" s="5">
        <v>4.6179879590043891</v>
      </c>
      <c r="P17" s="71">
        <v>0.67704759548578852</v>
      </c>
    </row>
    <row r="18" spans="1:16" x14ac:dyDescent="0.25">
      <c r="A18" s="17"/>
      <c r="B18" s="55">
        <v>12</v>
      </c>
      <c r="C18" s="19" t="s">
        <v>260</v>
      </c>
      <c r="D18" s="20">
        <v>7.3499059999999989</v>
      </c>
      <c r="E18" s="21">
        <v>8.1754050000000014</v>
      </c>
      <c r="F18" s="21">
        <f t="shared" si="0"/>
        <v>5.2876614987195101</v>
      </c>
      <c r="G18" s="21">
        <v>3.5826917287195101</v>
      </c>
      <c r="H18" s="21">
        <v>0.96930430000000001</v>
      </c>
      <c r="I18" s="21">
        <v>0.73566546999999993</v>
      </c>
      <c r="J18" s="22">
        <f t="shared" si="1"/>
        <v>0.43822804236848323</v>
      </c>
      <c r="K18" s="22">
        <f t="shared" si="2"/>
        <v>0.55679150191574722</v>
      </c>
      <c r="L18" s="23">
        <f t="shared" si="3"/>
        <v>0.64677670387210284</v>
      </c>
      <c r="M18" s="4"/>
      <c r="N18" t="s">
        <v>268</v>
      </c>
      <c r="O18" s="5">
        <v>20.945668980389662</v>
      </c>
      <c r="P18" s="71">
        <v>0.67620310124019545</v>
      </c>
    </row>
    <row r="19" spans="1:16" x14ac:dyDescent="0.25">
      <c r="A19" s="17"/>
      <c r="B19" s="55">
        <v>13</v>
      </c>
      <c r="C19" s="19" t="s">
        <v>261</v>
      </c>
      <c r="D19" s="20">
        <v>7.0473089999999985</v>
      </c>
      <c r="E19" s="21">
        <v>9.5917150000000007</v>
      </c>
      <c r="F19" s="21">
        <f t="shared" si="0"/>
        <v>6.6680996715722234</v>
      </c>
      <c r="G19" s="21">
        <v>4.502027471572223</v>
      </c>
      <c r="H19" s="21">
        <v>1.02589237</v>
      </c>
      <c r="I19" s="21">
        <v>1.1401798300000001</v>
      </c>
      <c r="J19" s="22">
        <f t="shared" si="1"/>
        <v>0.46936626782303509</v>
      </c>
      <c r="K19" s="22">
        <f t="shared" si="2"/>
        <v>0.57632236170197126</v>
      </c>
      <c r="L19" s="23">
        <f t="shared" si="3"/>
        <v>0.69519368241990331</v>
      </c>
      <c r="M19" s="4"/>
      <c r="N19" t="s">
        <v>269</v>
      </c>
      <c r="O19" s="5">
        <v>5.4775763846167678</v>
      </c>
      <c r="P19" s="71">
        <v>0.67124167311859717</v>
      </c>
    </row>
    <row r="20" spans="1:16" x14ac:dyDescent="0.25">
      <c r="A20" s="17"/>
      <c r="B20" s="55">
        <v>14</v>
      </c>
      <c r="C20" s="19" t="s">
        <v>262</v>
      </c>
      <c r="D20" s="20">
        <v>8.3662820000000018</v>
      </c>
      <c r="E20" s="21">
        <v>10.531856999999999</v>
      </c>
      <c r="F20" s="21">
        <f t="shared" si="0"/>
        <v>6.2861819901884077</v>
      </c>
      <c r="G20" s="21">
        <v>4.3387314001884079</v>
      </c>
      <c r="H20" s="21">
        <v>0.64738454999999995</v>
      </c>
      <c r="I20" s="21">
        <v>1.3000660399999999</v>
      </c>
      <c r="J20" s="22">
        <f t="shared" si="1"/>
        <v>0.41196261971544129</v>
      </c>
      <c r="K20" s="22">
        <f t="shared" si="2"/>
        <v>0.47343179367023386</v>
      </c>
      <c r="L20" s="23">
        <f t="shared" si="3"/>
        <v>0.59687308612226775</v>
      </c>
      <c r="M20" s="4"/>
      <c r="N20" t="s">
        <v>270</v>
      </c>
      <c r="O20" s="5">
        <v>9.8315485499348405</v>
      </c>
      <c r="P20" s="71">
        <v>0.66996297520933501</v>
      </c>
    </row>
    <row r="21" spans="1:16" x14ac:dyDescent="0.25">
      <c r="A21" s="17"/>
      <c r="B21" s="55">
        <v>15</v>
      </c>
      <c r="C21" s="19" t="s">
        <v>263</v>
      </c>
      <c r="D21" s="20">
        <v>94.130965999999987</v>
      </c>
      <c r="E21" s="21">
        <v>74.72130700000001</v>
      </c>
      <c r="F21" s="21">
        <f t="shared" si="0"/>
        <v>44.978177151947001</v>
      </c>
      <c r="G21" s="21">
        <v>34.024640381947002</v>
      </c>
      <c r="H21" s="21">
        <v>5.3188453400000011</v>
      </c>
      <c r="I21" s="21">
        <v>5.6346914299999957</v>
      </c>
      <c r="J21" s="22">
        <f t="shared" si="1"/>
        <v>0.45535392444282319</v>
      </c>
      <c r="K21" s="22">
        <f t="shared" si="2"/>
        <v>0.52653636963211847</v>
      </c>
      <c r="L21" s="23">
        <f t="shared" si="3"/>
        <v>0.60194580311539514</v>
      </c>
      <c r="M21" s="4"/>
      <c r="N21" t="s">
        <v>264</v>
      </c>
      <c r="O21" s="5">
        <v>24.445476253179201</v>
      </c>
      <c r="P21" s="71">
        <v>0.66390341894444982</v>
      </c>
    </row>
    <row r="22" spans="1:16" x14ac:dyDescent="0.25">
      <c r="A22" s="17"/>
      <c r="B22" s="55">
        <v>16</v>
      </c>
      <c r="C22" s="19" t="s">
        <v>264</v>
      </c>
      <c r="D22" s="20">
        <v>25.363996</v>
      </c>
      <c r="E22" s="21">
        <v>36.820831999999996</v>
      </c>
      <c r="F22" s="21">
        <f t="shared" si="0"/>
        <v>24.445476253179201</v>
      </c>
      <c r="G22" s="21">
        <v>12.326959813179201</v>
      </c>
      <c r="H22" s="21">
        <v>2.2841710300000009</v>
      </c>
      <c r="I22" s="21">
        <v>9.834345410000001</v>
      </c>
      <c r="J22" s="22">
        <f t="shared" si="1"/>
        <v>0.33478221820678039</v>
      </c>
      <c r="K22" s="22">
        <f t="shared" si="2"/>
        <v>0.39681696609080436</v>
      </c>
      <c r="L22" s="23">
        <f t="shared" si="3"/>
        <v>0.66390341894444982</v>
      </c>
      <c r="M22" s="4"/>
      <c r="N22" t="s">
        <v>256</v>
      </c>
      <c r="O22" s="5">
        <v>6.2741224924374315</v>
      </c>
      <c r="P22" s="71">
        <v>0.6580971475116234</v>
      </c>
    </row>
    <row r="23" spans="1:16" x14ac:dyDescent="0.25">
      <c r="A23" s="17"/>
      <c r="B23" s="55">
        <v>17</v>
      </c>
      <c r="C23" s="19" t="s">
        <v>265</v>
      </c>
      <c r="D23" s="20">
        <v>6.127322999999997</v>
      </c>
      <c r="E23" s="21">
        <v>8.7118850000000005</v>
      </c>
      <c r="F23" s="21">
        <f t="shared" si="0"/>
        <v>6.4584093646281726</v>
      </c>
      <c r="G23" s="21">
        <v>4.4135922746281722</v>
      </c>
      <c r="H23" s="21">
        <v>0.84417863000000004</v>
      </c>
      <c r="I23" s="21">
        <v>1.20063846</v>
      </c>
      <c r="J23" s="22">
        <f t="shared" si="1"/>
        <v>0.50661737093960402</v>
      </c>
      <c r="K23" s="22">
        <f t="shared" si="2"/>
        <v>0.60351702354061976</v>
      </c>
      <c r="L23" s="23">
        <f t="shared" si="3"/>
        <v>0.74133317469504845</v>
      </c>
      <c r="M23" s="4"/>
      <c r="N23" t="s">
        <v>272</v>
      </c>
      <c r="O23" s="5">
        <v>9.3182340767265135</v>
      </c>
      <c r="P23" s="71">
        <v>0.6546884737553671</v>
      </c>
    </row>
    <row r="24" spans="1:16" x14ac:dyDescent="0.25">
      <c r="A24" s="17"/>
      <c r="B24" s="55">
        <v>18</v>
      </c>
      <c r="C24" s="19" t="s">
        <v>266</v>
      </c>
      <c r="D24" s="20">
        <v>0.62933300000000003</v>
      </c>
      <c r="E24" s="21">
        <v>0.77028300000000005</v>
      </c>
      <c r="F24" s="21">
        <f t="shared" si="0"/>
        <v>0.50206499607506305</v>
      </c>
      <c r="G24" s="21">
        <v>0.27288859607506311</v>
      </c>
      <c r="H24" s="21">
        <v>0.17708008999999997</v>
      </c>
      <c r="I24" s="21">
        <v>5.2096310000000007E-2</v>
      </c>
      <c r="J24" s="22">
        <f t="shared" si="1"/>
        <v>0.35427056818735853</v>
      </c>
      <c r="K24" s="22">
        <f t="shared" si="2"/>
        <v>0.58416021913382876</v>
      </c>
      <c r="L24" s="23">
        <f t="shared" si="3"/>
        <v>0.6517929073795774</v>
      </c>
      <c r="M24" s="4"/>
      <c r="N24" t="s">
        <v>266</v>
      </c>
      <c r="O24" s="5">
        <v>0.50206499607506305</v>
      </c>
      <c r="P24" s="71">
        <v>0.6517929073795774</v>
      </c>
    </row>
    <row r="25" spans="1:16" x14ac:dyDescent="0.25">
      <c r="A25" s="17"/>
      <c r="B25" s="55">
        <v>19</v>
      </c>
      <c r="C25" s="19" t="s">
        <v>267</v>
      </c>
      <c r="D25" s="20">
        <v>1.3816069999999998</v>
      </c>
      <c r="E25" s="21">
        <v>1.7586979999999999</v>
      </c>
      <c r="F25" s="21">
        <f t="shared" si="0"/>
        <v>0.96446298410517484</v>
      </c>
      <c r="G25" s="21">
        <v>0.64125765410517488</v>
      </c>
      <c r="H25" s="21">
        <v>0.19473561</v>
      </c>
      <c r="I25" s="21">
        <v>0.12846972000000001</v>
      </c>
      <c r="J25" s="22">
        <f t="shared" si="1"/>
        <v>0.36462067626458605</v>
      </c>
      <c r="K25" s="22">
        <f t="shared" si="2"/>
        <v>0.4753478221418202</v>
      </c>
      <c r="L25" s="23">
        <f t="shared" si="3"/>
        <v>0.54839602029750123</v>
      </c>
      <c r="M25" s="4"/>
      <c r="N25" t="s">
        <v>260</v>
      </c>
      <c r="O25" s="5">
        <v>5.2876614987195101</v>
      </c>
      <c r="P25" s="71">
        <v>0.64677670387210284</v>
      </c>
    </row>
    <row r="26" spans="1:16" x14ac:dyDescent="0.25">
      <c r="A26" s="17"/>
      <c r="B26" s="55">
        <v>20</v>
      </c>
      <c r="C26" s="19" t="s">
        <v>268</v>
      </c>
      <c r="D26" s="20">
        <v>21.605627999999996</v>
      </c>
      <c r="E26" s="21">
        <v>30.975410999999998</v>
      </c>
      <c r="F26" s="21">
        <f t="shared" si="0"/>
        <v>20.945668980389662</v>
      </c>
      <c r="G26" s="21">
        <v>14.574040690389666</v>
      </c>
      <c r="H26" s="21">
        <v>1.5138367800000001</v>
      </c>
      <c r="I26" s="21">
        <v>4.8577915099999993</v>
      </c>
      <c r="J26" s="22">
        <f t="shared" si="1"/>
        <v>0.47050354522784754</v>
      </c>
      <c r="K26" s="22">
        <f t="shared" si="2"/>
        <v>0.51937575486535648</v>
      </c>
      <c r="L26" s="23">
        <f t="shared" si="3"/>
        <v>0.67620310124019545</v>
      </c>
      <c r="M26" s="4"/>
      <c r="N26" t="s">
        <v>258</v>
      </c>
      <c r="O26" s="5">
        <v>5.1339120578027755</v>
      </c>
      <c r="P26" s="71">
        <v>0.6427647794677801</v>
      </c>
    </row>
    <row r="27" spans="1:16" x14ac:dyDescent="0.25">
      <c r="A27" s="17"/>
      <c r="B27" s="55">
        <v>21</v>
      </c>
      <c r="C27" s="19" t="s">
        <v>269</v>
      </c>
      <c r="D27" s="20">
        <v>5.8157060000000005</v>
      </c>
      <c r="E27" s="21">
        <v>8.1603639999999995</v>
      </c>
      <c r="F27" s="21">
        <f t="shared" si="0"/>
        <v>5.4775763846167678</v>
      </c>
      <c r="G27" s="21">
        <v>3.7750181646167675</v>
      </c>
      <c r="H27" s="21">
        <v>0.79532135000000026</v>
      </c>
      <c r="I27" s="21">
        <v>0.9072368700000002</v>
      </c>
      <c r="J27" s="22">
        <f t="shared" si="1"/>
        <v>0.46260413930270361</v>
      </c>
      <c r="K27" s="22">
        <f t="shared" si="2"/>
        <v>0.56006564347090004</v>
      </c>
      <c r="L27" s="23">
        <f t="shared" si="3"/>
        <v>0.67124167311859717</v>
      </c>
      <c r="M27" s="4"/>
      <c r="N27" t="s">
        <v>263</v>
      </c>
      <c r="O27" s="5">
        <v>44.978177151947001</v>
      </c>
      <c r="P27" s="71">
        <v>0.60194580311539514</v>
      </c>
    </row>
    <row r="28" spans="1:16" x14ac:dyDescent="0.25">
      <c r="A28" s="17"/>
      <c r="B28" s="55">
        <v>22</v>
      </c>
      <c r="C28" s="19" t="s">
        <v>270</v>
      </c>
      <c r="D28" s="20">
        <v>12.858186999999997</v>
      </c>
      <c r="E28" s="21">
        <v>14.674763999999998</v>
      </c>
      <c r="F28" s="21">
        <f t="shared" si="0"/>
        <v>9.8315485499348405</v>
      </c>
      <c r="G28" s="21">
        <v>6.0371594399348396</v>
      </c>
      <c r="H28" s="21">
        <v>1.0302308800000002</v>
      </c>
      <c r="I28" s="21">
        <v>2.7641582299999996</v>
      </c>
      <c r="J28" s="22">
        <f t="shared" si="1"/>
        <v>0.41139737851558228</v>
      </c>
      <c r="K28" s="22">
        <f t="shared" si="2"/>
        <v>0.48160163392984318</v>
      </c>
      <c r="L28" s="23">
        <f t="shared" si="3"/>
        <v>0.66996297520933501</v>
      </c>
      <c r="M28" s="4"/>
      <c r="N28" t="s">
        <v>262</v>
      </c>
      <c r="O28" s="5">
        <v>6.2861819901884077</v>
      </c>
      <c r="P28" s="71">
        <v>0.59687308612226775</v>
      </c>
    </row>
    <row r="29" spans="1:16" x14ac:dyDescent="0.25">
      <c r="A29" s="17"/>
      <c r="B29" s="55">
        <v>23</v>
      </c>
      <c r="C29" s="19" t="s">
        <v>271</v>
      </c>
      <c r="D29" s="20">
        <v>1.001215</v>
      </c>
      <c r="E29" s="21">
        <v>1.4928799999999998</v>
      </c>
      <c r="F29" s="21">
        <f t="shared" si="0"/>
        <v>0.73454651327429921</v>
      </c>
      <c r="G29" s="21">
        <v>0.51839379327429924</v>
      </c>
      <c r="H29" s="21">
        <v>0.15118736999999999</v>
      </c>
      <c r="I29" s="21">
        <v>6.4965350000000005E-2</v>
      </c>
      <c r="J29" s="22">
        <f t="shared" si="1"/>
        <v>0.34724411424514984</v>
      </c>
      <c r="K29" s="22">
        <f t="shared" si="2"/>
        <v>0.44851640002833404</v>
      </c>
      <c r="L29" s="23">
        <f t="shared" si="3"/>
        <v>0.49203319307265109</v>
      </c>
      <c r="M29" s="4"/>
      <c r="N29" t="s">
        <v>267</v>
      </c>
      <c r="O29" s="5">
        <v>0.96446298410517484</v>
      </c>
      <c r="P29" s="71">
        <v>0.54839602029750123</v>
      </c>
    </row>
    <row r="30" spans="1:16" x14ac:dyDescent="0.25">
      <c r="A30" s="17"/>
      <c r="B30" s="55">
        <v>24</v>
      </c>
      <c r="C30" s="19" t="s">
        <v>272</v>
      </c>
      <c r="D30" s="20">
        <v>7.5927079999999991</v>
      </c>
      <c r="E30" s="21">
        <v>14.233081</v>
      </c>
      <c r="F30" s="21">
        <f t="shared" si="0"/>
        <v>9.3182340767265135</v>
      </c>
      <c r="G30" s="21">
        <v>6.0768503967265133</v>
      </c>
      <c r="H30" s="21">
        <v>0.82575363999999996</v>
      </c>
      <c r="I30" s="21">
        <v>2.4156300399999995</v>
      </c>
      <c r="J30" s="22">
        <f t="shared" si="1"/>
        <v>0.42695256190325293</v>
      </c>
      <c r="K30" s="22">
        <f t="shared" si="2"/>
        <v>0.48496906865959055</v>
      </c>
      <c r="L30" s="23">
        <f t="shared" si="3"/>
        <v>0.6546884737553671</v>
      </c>
      <c r="M30" s="4"/>
      <c r="N30" t="s">
        <v>271</v>
      </c>
      <c r="O30" s="5">
        <v>0.73454651327429921</v>
      </c>
      <c r="P30" s="71">
        <v>0.49203319307265109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7.4087730000000001</v>
      </c>
      <c r="E31" s="28">
        <v>6.8207730000000009</v>
      </c>
      <c r="F31" s="28">
        <f t="shared" si="0"/>
        <v>4.6179879590043891</v>
      </c>
      <c r="G31" s="28">
        <v>3.6083909790043895</v>
      </c>
      <c r="H31" s="28">
        <v>0.54672483000000005</v>
      </c>
      <c r="I31" s="28">
        <v>0.46287214999999998</v>
      </c>
      <c r="J31" s="29">
        <f t="shared" si="1"/>
        <v>0.52902962450214797</v>
      </c>
      <c r="K31" s="29">
        <f t="shared" si="2"/>
        <v>0.6091854704744446</v>
      </c>
      <c r="L31" s="30">
        <f t="shared" si="3"/>
        <v>0.67704759548578852</v>
      </c>
      <c r="M31" s="4"/>
      <c r="N31" t="s">
        <v>252</v>
      </c>
      <c r="O31" s="5">
        <v>7.4984896768076199</v>
      </c>
      <c r="P31" s="71">
        <v>0.26994788081019183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1317</v>
      </c>
      <c r="N2" s="72" t="s">
        <v>1333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20.510117999999999</v>
      </c>
      <c r="E6" s="14">
        <f ca="1">SUM(E7:OFFSET(E7,50,0))</f>
        <v>20.339931000000004</v>
      </c>
      <c r="F6" s="14">
        <f ca="1">SUM(F7:OFFSET(F7,50,0))</f>
        <v>12.813209255029676</v>
      </c>
      <c r="G6" s="14">
        <f ca="1">SUM(G7:OFFSET(G7,50,0))</f>
        <v>11.993452165029675</v>
      </c>
      <c r="H6" s="14">
        <f ca="1">SUM(H7:OFFSET(H7,50,0))</f>
        <v>0.11647482000000002</v>
      </c>
      <c r="I6" s="14">
        <f ca="1">SUM(I7:OFFSET(I7,50,0))</f>
        <v>0.7032822700000001</v>
      </c>
      <c r="J6" s="15">
        <f ca="1">IFERROR(G6/E6,0)</f>
        <v>0.58965058264109516</v>
      </c>
      <c r="K6" s="15">
        <f ca="1">IFERROR(SUM(G6,H6)/E6,0)</f>
        <v>0.59537699439735925</v>
      </c>
      <c r="L6" s="16">
        <f ca="1">IFERROR(SUM(G6,H6,I6)/E6,0)</f>
        <v>0.62995342781790531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19.700690999999999</v>
      </c>
      <c r="E7" s="21">
        <v>19.700691000000003</v>
      </c>
      <c r="F7" s="21">
        <f t="shared" ref="F7:F9" si="0">SUM(G7,H7,I7)</f>
        <v>12.331582508568591</v>
      </c>
      <c r="G7" s="21">
        <v>11.636623478568589</v>
      </c>
      <c r="H7" s="21">
        <v>7.6751720000000009E-2</v>
      </c>
      <c r="I7" s="21">
        <v>0.61820731000000007</v>
      </c>
      <c r="J7" s="22">
        <f t="shared" ref="J7:J9" si="1">IFERROR(G7/E7,0)</f>
        <v>0.59067082868152121</v>
      </c>
      <c r="K7" s="22">
        <f t="shared" ref="K7:K9" si="2">IFERROR(SUM(G7,H7)/E7,0)</f>
        <v>0.59456671842467801</v>
      </c>
      <c r="L7" s="23">
        <f t="shared" ref="L7:L9" si="3">IFERROR(SUM(G7,H7,I7)/E7,0)</f>
        <v>0.62594669946189141</v>
      </c>
      <c r="M7" s="4"/>
      <c r="N7" t="s">
        <v>269</v>
      </c>
      <c r="O7" s="5">
        <v>0.40300534587628006</v>
      </c>
      <c r="P7" s="71">
        <v>0.75641129060500856</v>
      </c>
    </row>
    <row r="8" spans="1:16" x14ac:dyDescent="0.25">
      <c r="A8" s="17"/>
      <c r="B8" s="55">
        <v>20</v>
      </c>
      <c r="C8" s="19" t="s">
        <v>268</v>
      </c>
      <c r="D8" s="20">
        <v>0.10645399999999999</v>
      </c>
      <c r="E8" s="21">
        <v>0.10645399999999999</v>
      </c>
      <c r="F8" s="21">
        <f t="shared" si="0"/>
        <v>7.8621400584805379E-2</v>
      </c>
      <c r="G8" s="21">
        <v>6.2680000584805384E-2</v>
      </c>
      <c r="H8" s="21">
        <v>7.9204000000000011E-3</v>
      </c>
      <c r="I8" s="21">
        <v>8.0210000000000004E-3</v>
      </c>
      <c r="J8" s="22">
        <f t="shared" si="1"/>
        <v>0.58879892333595152</v>
      </c>
      <c r="K8" s="22">
        <f t="shared" si="2"/>
        <v>0.66320101250122476</v>
      </c>
      <c r="L8" s="23">
        <f t="shared" si="3"/>
        <v>0.73854811077841498</v>
      </c>
      <c r="M8" s="4"/>
      <c r="N8" t="s">
        <v>268</v>
      </c>
      <c r="O8" s="5">
        <v>7.8621400584805379E-2</v>
      </c>
      <c r="P8" s="71">
        <v>0.73854811077841498</v>
      </c>
    </row>
    <row r="9" spans="1:16" ht="15.75" thickBot="1" x14ac:dyDescent="0.3">
      <c r="A9" s="24"/>
      <c r="B9" s="56">
        <v>21</v>
      </c>
      <c r="C9" s="26" t="s">
        <v>269</v>
      </c>
      <c r="D9" s="27">
        <v>0.70297299999999996</v>
      </c>
      <c r="E9" s="28">
        <v>0.53278599999999998</v>
      </c>
      <c r="F9" s="28">
        <f t="shared" si="0"/>
        <v>0.40300534587628006</v>
      </c>
      <c r="G9" s="28">
        <v>0.29414868587628007</v>
      </c>
      <c r="H9" s="28">
        <v>3.1802700000000003E-2</v>
      </c>
      <c r="I9" s="28">
        <v>7.7053959999999991E-2</v>
      </c>
      <c r="J9" s="29">
        <f t="shared" si="1"/>
        <v>0.55209537389548535</v>
      </c>
      <c r="K9" s="29">
        <f t="shared" si="2"/>
        <v>0.61178669461337221</v>
      </c>
      <c r="L9" s="30">
        <f t="shared" si="3"/>
        <v>0.75641129060500856</v>
      </c>
      <c r="M9" s="4"/>
      <c r="N9" t="s">
        <v>263</v>
      </c>
      <c r="O9" s="5">
        <v>12.331582508568591</v>
      </c>
      <c r="P9" s="71">
        <v>0.62594669946189141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20.510117999999999</v>
      </c>
      <c r="E6" s="14">
        <v>20.339931000000004</v>
      </c>
      <c r="F6" s="14">
        <v>12.813209255029676</v>
      </c>
      <c r="G6" s="14">
        <v>11.993452165029675</v>
      </c>
      <c r="H6" s="14">
        <v>0.11647482000000002</v>
      </c>
      <c r="I6" s="14">
        <v>0.7032822700000001</v>
      </c>
      <c r="J6" s="15">
        <v>0.58965058264109516</v>
      </c>
      <c r="K6" s="15">
        <v>0.59537699439735925</v>
      </c>
      <c r="L6" s="16">
        <v>0.62995342781790531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19.807145000000002</v>
      </c>
      <c r="E7" s="38">
        <f ca="1">SUM(E8:OFFSET(E6,MATCH("PROYECTOS",$A$8:$A$50,0),0))</f>
        <v>19.692145</v>
      </c>
      <c r="F7" s="38">
        <f ca="1">SUM(F8:OFFSET(F6,MATCH("PROYECTOS",$A$8:$A$50,0),0))</f>
        <v>12.410203909153392</v>
      </c>
      <c r="G7" s="38">
        <f ca="1">SUM(G8:OFFSET(G6,MATCH("PROYECTOS",$A$8:$A$50,0),0))</f>
        <v>11.699303479153395</v>
      </c>
      <c r="H7" s="38">
        <f ca="1">SUM(H8:OFFSET(H6,MATCH("PROYECTOS",$A$8:$A$50,0),0))</f>
        <v>8.467211999999999E-2</v>
      </c>
      <c r="I7" s="38">
        <f ca="1">SUM(I8:OFFSET(I6,MATCH("PROYECTOS",$A$8:$A$50,0),0))</f>
        <v>0.62622831000000001</v>
      </c>
      <c r="J7" s="39">
        <f ca="1">IFERROR(G7/E7,0)</f>
        <v>0.59411016317183296</v>
      </c>
      <c r="K7" s="39">
        <f ca="1">IFERROR(SUM(G7,H7)/E7,0)</f>
        <v>0.59840995478925207</v>
      </c>
      <c r="L7" s="40">
        <f ca="1">IFERROR(SUM(G7,H7,I7)/E7,0)</f>
        <v>0.63021087388668906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4.7053579999999995</v>
      </c>
      <c r="E8" s="21">
        <v>4.7053580000000004</v>
      </c>
      <c r="F8" s="21">
        <f t="shared" ref="F8:F10" si="0">SUM(G8,H8,I8)</f>
        <v>2.4462971452426445</v>
      </c>
      <c r="G8" s="21">
        <v>2.3558509452426448</v>
      </c>
      <c r="H8" s="21">
        <v>-0.17333968999999999</v>
      </c>
      <c r="I8" s="21">
        <v>0.26378589000000002</v>
      </c>
      <c r="J8" s="22">
        <f t="shared" ref="J8:J11" si="1">IFERROR(G8/E8,0)</f>
        <v>0.50067411347715618</v>
      </c>
      <c r="K8" s="22">
        <f t="shared" ref="K8:K11" si="2">IFERROR(SUM(G8,H8)/E8,0)</f>
        <v>0.4638353245901044</v>
      </c>
      <c r="L8" s="23">
        <f t="shared" ref="L8:L11" si="3">IFERROR(SUM(G8,H8,I8)/E8,0)</f>
        <v>0.51989607278397187</v>
      </c>
      <c r="M8" s="4"/>
    </row>
    <row r="9" spans="1:13" ht="38.25" x14ac:dyDescent="0.25">
      <c r="A9" s="17"/>
      <c r="B9" s="19">
        <v>3000662</v>
      </c>
      <c r="C9" s="19" t="s">
        <v>1320</v>
      </c>
      <c r="D9" s="20">
        <v>11.169466</v>
      </c>
      <c r="E9" s="21">
        <v>9.9718719999999994</v>
      </c>
      <c r="F9" s="21">
        <f t="shared" si="0"/>
        <v>6.6684639991809291</v>
      </c>
      <c r="G9" s="21">
        <v>6.20049556918093</v>
      </c>
      <c r="H9" s="21">
        <v>0.16750700999999998</v>
      </c>
      <c r="I9" s="21">
        <v>0.30046141999999998</v>
      </c>
      <c r="J9" s="22">
        <f t="shared" si="1"/>
        <v>0.62179855188483468</v>
      </c>
      <c r="K9" s="22">
        <f t="shared" si="2"/>
        <v>0.63859650215936692</v>
      </c>
      <c r="L9" s="23">
        <f t="shared" si="3"/>
        <v>0.66872739633851397</v>
      </c>
      <c r="M9" s="4"/>
    </row>
    <row r="10" spans="1:13" ht="25.5" x14ac:dyDescent="0.25">
      <c r="A10" s="17"/>
      <c r="B10" s="19">
        <v>3000663</v>
      </c>
      <c r="C10" s="19" t="s">
        <v>1321</v>
      </c>
      <c r="D10" s="20">
        <v>3.9323210000000004</v>
      </c>
      <c r="E10" s="21">
        <v>5.0149150000000002</v>
      </c>
      <c r="F10" s="21">
        <f t="shared" si="0"/>
        <v>3.2954427647298195</v>
      </c>
      <c r="G10" s="21">
        <v>3.1429569647298194</v>
      </c>
      <c r="H10" s="21">
        <v>9.0504799999999996E-2</v>
      </c>
      <c r="I10" s="21">
        <v>6.1981000000000001E-2</v>
      </c>
      <c r="J10" s="22">
        <f t="shared" si="1"/>
        <v>0.62672188157323094</v>
      </c>
      <c r="K10" s="22">
        <f t="shared" si="2"/>
        <v>0.64476900699808859</v>
      </c>
      <c r="L10" s="23">
        <f t="shared" si="3"/>
        <v>0.65712833911039759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0.70297299999999652</v>
      </c>
      <c r="E11" s="45">
        <f t="shared" ref="E11:I11" ca="1" si="4">OFFSET(E11,-MATCH("PROYECTOS",$A$8:$A$50,0)-1,0)-(OFFSET(E11,-MATCH("PROYECTOS",$A$8:$A$50,0),0))</f>
        <v>0.64778600000000353</v>
      </c>
      <c r="F11" s="45">
        <f t="shared" ca="1" si="4"/>
        <v>0.40300534587628434</v>
      </c>
      <c r="G11" s="45">
        <f t="shared" ca="1" si="4"/>
        <v>0.29414868587628007</v>
      </c>
      <c r="H11" s="45">
        <f t="shared" ca="1" si="4"/>
        <v>3.1802700000000031E-2</v>
      </c>
      <c r="I11" s="45">
        <f t="shared" ca="1" si="4"/>
        <v>7.7053960000000088E-2</v>
      </c>
      <c r="J11" s="46">
        <f t="shared" ca="1" si="1"/>
        <v>0.45408311676429941</v>
      </c>
      <c r="K11" s="46">
        <f t="shared" ca="1" si="2"/>
        <v>0.50317757079695813</v>
      </c>
      <c r="L11" s="47">
        <f t="shared" ca="1" si="3"/>
        <v>0.62212728567193176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1334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0.51989607278397187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1319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20.510117999999999</v>
      </c>
      <c r="I6" s="14">
        <v>20.339931000000004</v>
      </c>
      <c r="J6" s="14">
        <v>12.813209255029676</v>
      </c>
      <c r="K6" s="14">
        <v>11.993452165029675</v>
      </c>
      <c r="L6" s="14">
        <v>0.11647482000000002</v>
      </c>
      <c r="M6" s="14">
        <v>0.7032822700000001</v>
      </c>
      <c r="N6" s="15">
        <v>0.58965058264109516</v>
      </c>
      <c r="O6" s="15">
        <v>0.59537699439735925</v>
      </c>
      <c r="P6" s="16">
        <v>0.62995342781790531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19.807144999999998</v>
      </c>
      <c r="I7" s="37">
        <f ca="1">SUM(I8:OFFSET(I6,MATCH("PROYECTOS",$A$8:$A$19,0),0))</f>
        <v>19.692145</v>
      </c>
      <c r="J7" s="37">
        <f ca="1">SUM(J8:OFFSET(J6,MATCH("PROYECTOS",$A$8:$A$19,0),0))</f>
        <v>12.410203909153395</v>
      </c>
      <c r="K7" s="37">
        <f ca="1">SUM(K8:OFFSET(K6,MATCH("PROYECTOS",$A$8:$A$19,0),0))</f>
        <v>11.699303479153395</v>
      </c>
      <c r="L7" s="37">
        <f ca="1">SUM(L8:OFFSET(L6,MATCH("PROYECTOS",$A$8:$A$19,0),0))</f>
        <v>8.4672120000000003E-2</v>
      </c>
      <c r="M7" s="37">
        <f ca="1">SUM(M8:OFFSET(M6,MATCH("PROYECTOS",$A$8:$A$19,0),0))</f>
        <v>0.62622831000000001</v>
      </c>
      <c r="N7" s="39">
        <f ca="1">IFERROR(K7/I7,0)</f>
        <v>0.59411016317183296</v>
      </c>
      <c r="O7" s="39">
        <f ca="1">IFERROR(SUM(K7,L7)/I7,0)</f>
        <v>0.59840995478925207</v>
      </c>
      <c r="P7" s="40">
        <f ca="1">IFERROR(SUM(K7,L7,M7)/I7,0)</f>
        <v>0.63021087388668906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4.7053579999999995</v>
      </c>
      <c r="I8" s="21">
        <v>4.7053580000000004</v>
      </c>
      <c r="J8" s="21">
        <f t="shared" ref="J8:J18" si="0">SUM(K8,L8,M8)</f>
        <v>2.4462971452426445</v>
      </c>
      <c r="K8" s="21">
        <v>2.3558509452426448</v>
      </c>
      <c r="L8" s="21">
        <v>-0.17333968999999999</v>
      </c>
      <c r="M8" s="21">
        <v>0.26378589000000002</v>
      </c>
      <c r="N8" s="22">
        <f t="shared" ref="N8:N19" si="1">IFERROR(K8/I8,0)</f>
        <v>0.50067411347715618</v>
      </c>
      <c r="O8" s="22">
        <f t="shared" ref="O8:O19" si="2">IFERROR(SUM(K8,L8)/I8,0)</f>
        <v>0.4638353245901044</v>
      </c>
      <c r="P8" s="23">
        <f t="shared" ref="P8:P19" si="3">IFERROR(SUM(K8,L8,M8)/I8,0)</f>
        <v>0.51989607278397187</v>
      </c>
      <c r="Q8" s="70">
        <v>1</v>
      </c>
      <c r="R8" s="21">
        <v>1</v>
      </c>
      <c r="S8" s="23">
        <f>IFERROR(R8/Q8,0)</f>
        <v>1</v>
      </c>
    </row>
    <row r="9" spans="1:19" ht="38.25" x14ac:dyDescent="0.25">
      <c r="A9" s="17"/>
      <c r="B9" s="19">
        <v>5002720</v>
      </c>
      <c r="C9" s="19" t="s">
        <v>1322</v>
      </c>
      <c r="D9" s="68">
        <v>3000662</v>
      </c>
      <c r="E9" s="19" t="s">
        <v>1320</v>
      </c>
      <c r="F9" s="69">
        <v>416</v>
      </c>
      <c r="G9" s="19" t="s">
        <v>663</v>
      </c>
      <c r="H9" s="20">
        <v>0.4798</v>
      </c>
      <c r="I9" s="21">
        <v>0.34859099999999998</v>
      </c>
      <c r="J9" s="21">
        <f t="shared" si="0"/>
        <v>0.1076797998153001</v>
      </c>
      <c r="K9" s="21">
        <v>8.0179999815300107E-2</v>
      </c>
      <c r="L9" s="21">
        <v>0</v>
      </c>
      <c r="M9" s="21">
        <v>2.7499799999999998E-2</v>
      </c>
      <c r="N9" s="22">
        <f t="shared" si="1"/>
        <v>0.23001167504410644</v>
      </c>
      <c r="O9" s="22">
        <f t="shared" si="2"/>
        <v>0.23001167504410644</v>
      </c>
      <c r="P9" s="23">
        <f t="shared" si="3"/>
        <v>0.30890011450467769</v>
      </c>
      <c r="Q9" s="70">
        <v>2</v>
      </c>
      <c r="R9" s="21">
        <v>2</v>
      </c>
      <c r="S9" s="23">
        <f t="shared" ref="S9:S18" si="4">IFERROR(R9/Q9,0)</f>
        <v>1</v>
      </c>
    </row>
    <row r="10" spans="1:19" ht="38.25" x14ac:dyDescent="0.25">
      <c r="A10" s="17"/>
      <c r="B10" s="19">
        <v>5005034</v>
      </c>
      <c r="C10" s="19" t="s">
        <v>1323</v>
      </c>
      <c r="D10" s="68">
        <v>3000662</v>
      </c>
      <c r="E10" s="19" t="s">
        <v>1320</v>
      </c>
      <c r="F10" s="69">
        <v>86</v>
      </c>
      <c r="G10" s="19" t="s">
        <v>500</v>
      </c>
      <c r="H10" s="20">
        <v>1.50024</v>
      </c>
      <c r="I10" s="21">
        <v>1.4954799999999999</v>
      </c>
      <c r="J10" s="21">
        <f t="shared" si="0"/>
        <v>0.81057882684267124</v>
      </c>
      <c r="K10" s="21">
        <v>0.71140882684267126</v>
      </c>
      <c r="L10" s="21">
        <v>5.892E-2</v>
      </c>
      <c r="M10" s="21">
        <v>4.0250000000000001E-2</v>
      </c>
      <c r="N10" s="22">
        <f t="shared" si="1"/>
        <v>0.4757060120113083</v>
      </c>
      <c r="O10" s="22">
        <f t="shared" si="2"/>
        <v>0.51510473349203689</v>
      </c>
      <c r="P10" s="23">
        <f t="shared" si="3"/>
        <v>0.54201916899100711</v>
      </c>
      <c r="Q10" s="70">
        <v>10215</v>
      </c>
      <c r="R10" s="21">
        <v>10215</v>
      </c>
      <c r="S10" s="23">
        <f t="shared" si="4"/>
        <v>1</v>
      </c>
    </row>
    <row r="11" spans="1:19" ht="38.25" x14ac:dyDescent="0.25">
      <c r="A11" s="17"/>
      <c r="B11" s="19">
        <v>5005035</v>
      </c>
      <c r="C11" s="19" t="s">
        <v>1324</v>
      </c>
      <c r="D11" s="68">
        <v>3000662</v>
      </c>
      <c r="E11" s="19" t="s">
        <v>1320</v>
      </c>
      <c r="F11" s="69">
        <v>86</v>
      </c>
      <c r="G11" s="19" t="s">
        <v>500</v>
      </c>
      <c r="H11" s="20">
        <v>1.2838959999999999</v>
      </c>
      <c r="I11" s="21">
        <v>0.91037400000000013</v>
      </c>
      <c r="J11" s="21">
        <f t="shared" si="0"/>
        <v>0.53372719702563132</v>
      </c>
      <c r="K11" s="21">
        <v>0.43587099702563137</v>
      </c>
      <c r="L11" s="21">
        <v>4.7313000000000001E-2</v>
      </c>
      <c r="M11" s="21">
        <v>5.0543200000000003E-2</v>
      </c>
      <c r="N11" s="22">
        <f t="shared" si="1"/>
        <v>0.47878234332882014</v>
      </c>
      <c r="O11" s="22">
        <f t="shared" si="2"/>
        <v>0.53075329153252537</v>
      </c>
      <c r="P11" s="23">
        <f t="shared" si="3"/>
        <v>0.5862724517897383</v>
      </c>
      <c r="Q11" s="70">
        <v>2920</v>
      </c>
      <c r="R11" s="21">
        <v>3226</v>
      </c>
      <c r="S11" s="23">
        <f t="shared" si="4"/>
        <v>1.1047945205479452</v>
      </c>
    </row>
    <row r="12" spans="1:19" ht="38.25" x14ac:dyDescent="0.25">
      <c r="A12" s="17"/>
      <c r="B12" s="19">
        <v>5005036</v>
      </c>
      <c r="C12" s="19" t="s">
        <v>1325</v>
      </c>
      <c r="D12" s="68">
        <v>3000662</v>
      </c>
      <c r="E12" s="19" t="s">
        <v>1320</v>
      </c>
      <c r="F12" s="69">
        <v>117</v>
      </c>
      <c r="G12" s="19" t="s">
        <v>687</v>
      </c>
      <c r="H12" s="20">
        <v>0.34053000000000005</v>
      </c>
      <c r="I12" s="21">
        <v>0.59255200000000008</v>
      </c>
      <c r="J12" s="21">
        <f t="shared" si="0"/>
        <v>0.20703535044196994</v>
      </c>
      <c r="K12" s="21">
        <v>0.18357535044196993</v>
      </c>
      <c r="L12" s="21">
        <v>0</v>
      </c>
      <c r="M12" s="21">
        <v>2.3459999999999998E-2</v>
      </c>
      <c r="N12" s="22">
        <f t="shared" si="1"/>
        <v>0.30980462548767013</v>
      </c>
      <c r="O12" s="22">
        <f t="shared" si="2"/>
        <v>0.30980462548767013</v>
      </c>
      <c r="P12" s="23">
        <f t="shared" si="3"/>
        <v>0.34939608750281814</v>
      </c>
      <c r="Q12" s="70">
        <v>3</v>
      </c>
      <c r="R12" s="21">
        <v>3</v>
      </c>
      <c r="S12" s="23">
        <f t="shared" si="4"/>
        <v>1</v>
      </c>
    </row>
    <row r="13" spans="1:19" ht="38.25" x14ac:dyDescent="0.25">
      <c r="A13" s="17"/>
      <c r="B13" s="19">
        <v>5005037</v>
      </c>
      <c r="C13" s="19" t="s">
        <v>1326</v>
      </c>
      <c r="D13" s="68">
        <v>3000662</v>
      </c>
      <c r="E13" s="19" t="s">
        <v>1320</v>
      </c>
      <c r="F13" s="69">
        <v>46</v>
      </c>
      <c r="G13" s="19" t="s">
        <v>736</v>
      </c>
      <c r="H13" s="20">
        <v>0.155</v>
      </c>
      <c r="I13" s="21">
        <v>0.15368000000000001</v>
      </c>
      <c r="J13" s="21">
        <f t="shared" si="0"/>
        <v>0.11894399836373329</v>
      </c>
      <c r="K13" s="21">
        <v>5.9471998363733292E-2</v>
      </c>
      <c r="L13" s="21">
        <v>5.9471999999999997E-2</v>
      </c>
      <c r="M13" s="21">
        <v>0</v>
      </c>
      <c r="N13" s="22">
        <f t="shared" si="1"/>
        <v>0.3869859341731734</v>
      </c>
      <c r="O13" s="22">
        <f t="shared" si="2"/>
        <v>0.77397187899357933</v>
      </c>
      <c r="P13" s="23">
        <f t="shared" si="3"/>
        <v>0.77397187899357933</v>
      </c>
      <c r="Q13" s="70">
        <v>1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5005038</v>
      </c>
      <c r="C14" s="19" t="s">
        <v>1327</v>
      </c>
      <c r="D14" s="68">
        <v>3000662</v>
      </c>
      <c r="E14" s="19" t="s">
        <v>1320</v>
      </c>
      <c r="F14" s="69">
        <v>120</v>
      </c>
      <c r="G14" s="19" t="s">
        <v>689</v>
      </c>
      <c r="H14" s="20">
        <v>3.26</v>
      </c>
      <c r="I14" s="21">
        <v>2.0247949999999997</v>
      </c>
      <c r="J14" s="21">
        <f t="shared" si="0"/>
        <v>0.70353423132419246</v>
      </c>
      <c r="K14" s="21">
        <v>0.57998830132419243</v>
      </c>
      <c r="L14" s="21">
        <v>-9.2979899999999938E-3</v>
      </c>
      <c r="M14" s="21">
        <v>0.13284392</v>
      </c>
      <c r="N14" s="22">
        <f t="shared" si="1"/>
        <v>0.28644297389325463</v>
      </c>
      <c r="O14" s="22">
        <f t="shared" si="2"/>
        <v>0.28185090901755117</v>
      </c>
      <c r="P14" s="23">
        <f t="shared" si="3"/>
        <v>0.34745948667603022</v>
      </c>
      <c r="Q14" s="70">
        <v>1.1499999999999992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5005039</v>
      </c>
      <c r="C15" s="19" t="s">
        <v>1328</v>
      </c>
      <c r="D15" s="68">
        <v>3000662</v>
      </c>
      <c r="E15" s="19" t="s">
        <v>1320</v>
      </c>
      <c r="F15" s="69">
        <v>86</v>
      </c>
      <c r="G15" s="19" t="s">
        <v>500</v>
      </c>
      <c r="H15" s="20">
        <v>4.1500000000000004</v>
      </c>
      <c r="I15" s="21">
        <v>4.4464000000000006</v>
      </c>
      <c r="J15" s="21">
        <f t="shared" si="0"/>
        <v>4.1869645953674315</v>
      </c>
      <c r="K15" s="21">
        <v>4.1500000953674316</v>
      </c>
      <c r="L15" s="21">
        <v>1.11E-2</v>
      </c>
      <c r="M15" s="21">
        <v>2.5864499999999999E-2</v>
      </c>
      <c r="N15" s="22">
        <f t="shared" si="1"/>
        <v>0.93333935214272923</v>
      </c>
      <c r="O15" s="22">
        <f t="shared" si="2"/>
        <v>0.93583575372603256</v>
      </c>
      <c r="P15" s="23">
        <f t="shared" si="3"/>
        <v>0.94165270676669466</v>
      </c>
      <c r="Q15" s="70">
        <v>3000</v>
      </c>
      <c r="R15" s="21">
        <v>3012</v>
      </c>
      <c r="S15" s="23">
        <f t="shared" si="4"/>
        <v>1.004</v>
      </c>
    </row>
    <row r="16" spans="1:19" ht="38.25" x14ac:dyDescent="0.25">
      <c r="A16" s="17"/>
      <c r="B16" s="19">
        <v>5005040</v>
      </c>
      <c r="C16" s="19" t="s">
        <v>1329</v>
      </c>
      <c r="D16" s="68">
        <v>3000663</v>
      </c>
      <c r="E16" s="19" t="s">
        <v>1321</v>
      </c>
      <c r="F16" s="69">
        <v>245</v>
      </c>
      <c r="G16" s="19" t="s">
        <v>1332</v>
      </c>
      <c r="H16" s="20">
        <v>1.7853570000000003</v>
      </c>
      <c r="I16" s="21">
        <v>1.8641239999999999</v>
      </c>
      <c r="J16" s="21">
        <f t="shared" si="0"/>
        <v>0.27552759881432654</v>
      </c>
      <c r="K16" s="21">
        <v>0.12900279881432652</v>
      </c>
      <c r="L16" s="21">
        <v>9.0504799999999996E-2</v>
      </c>
      <c r="M16" s="21">
        <v>5.602E-2</v>
      </c>
      <c r="N16" s="22">
        <f t="shared" si="1"/>
        <v>6.9202906466697786E-2</v>
      </c>
      <c r="O16" s="22">
        <f t="shared" si="2"/>
        <v>0.11775375394250948</v>
      </c>
      <c r="P16" s="23">
        <f t="shared" si="3"/>
        <v>0.14780540286715182</v>
      </c>
      <c r="Q16" s="70">
        <v>3070</v>
      </c>
      <c r="R16" s="21">
        <v>3195</v>
      </c>
      <c r="S16" s="23">
        <f t="shared" si="4"/>
        <v>1.0407166123778502</v>
      </c>
    </row>
    <row r="17" spans="1:19" ht="38.25" x14ac:dyDescent="0.25">
      <c r="A17" s="17"/>
      <c r="B17" s="19">
        <v>5005041</v>
      </c>
      <c r="C17" s="19" t="s">
        <v>1330</v>
      </c>
      <c r="D17" s="68">
        <v>3000663</v>
      </c>
      <c r="E17" s="19" t="s">
        <v>1321</v>
      </c>
      <c r="F17" s="69">
        <v>14</v>
      </c>
      <c r="G17" s="19" t="s">
        <v>690</v>
      </c>
      <c r="H17" s="20">
        <v>1.9969640000000002</v>
      </c>
      <c r="I17" s="21">
        <v>3.0312660000000005</v>
      </c>
      <c r="J17" s="21">
        <f t="shared" si="0"/>
        <v>2.9946501661384142</v>
      </c>
      <c r="K17" s="21">
        <v>2.9946891661384143</v>
      </c>
      <c r="L17" s="21">
        <v>0</v>
      </c>
      <c r="M17" s="21">
        <v>-3.8999999999999999E-5</v>
      </c>
      <c r="N17" s="22">
        <f t="shared" si="1"/>
        <v>0.98793347932461684</v>
      </c>
      <c r="O17" s="22">
        <f t="shared" si="2"/>
        <v>0.98793347932461684</v>
      </c>
      <c r="P17" s="23">
        <f t="shared" si="3"/>
        <v>0.98792061341314608</v>
      </c>
      <c r="Q17" s="70">
        <v>2</v>
      </c>
      <c r="R17" s="21">
        <v>2</v>
      </c>
      <c r="S17" s="23">
        <f t="shared" si="4"/>
        <v>1</v>
      </c>
    </row>
    <row r="18" spans="1:19" ht="25.5" x14ac:dyDescent="0.25">
      <c r="A18" s="17"/>
      <c r="B18" s="19">
        <v>5005042</v>
      </c>
      <c r="C18" s="19" t="s">
        <v>1331</v>
      </c>
      <c r="D18" s="68">
        <v>3000663</v>
      </c>
      <c r="E18" s="19" t="s">
        <v>1321</v>
      </c>
      <c r="F18" s="69">
        <v>486</v>
      </c>
      <c r="G18" s="19" t="s">
        <v>773</v>
      </c>
      <c r="H18" s="20">
        <v>0.15</v>
      </c>
      <c r="I18" s="21">
        <v>0.11952500000000001</v>
      </c>
      <c r="J18" s="21">
        <f t="shared" si="0"/>
        <v>2.5264999777078627E-2</v>
      </c>
      <c r="K18" s="21">
        <v>1.9264999777078629E-2</v>
      </c>
      <c r="L18" s="21">
        <v>0</v>
      </c>
      <c r="M18" s="21">
        <v>6.0000000000000001E-3</v>
      </c>
      <c r="N18" s="22">
        <f t="shared" si="1"/>
        <v>0.1611796676601433</v>
      </c>
      <c r="O18" s="22">
        <f t="shared" si="2"/>
        <v>0.1611796676601433</v>
      </c>
      <c r="P18" s="23">
        <f t="shared" si="3"/>
        <v>0.21137837086031061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0.70297300000000007</v>
      </c>
      <c r="I19" s="44">
        <f t="shared" ref="I19:M19" ca="1" si="5">OFFSET(I19,-MATCH("PROYECTOS",$A$8:$A$19,0)-1,0)-(OFFSET(I19,-MATCH("PROYECTOS",$A$8:$A$19,0),0))</f>
        <v>0.64778600000000353</v>
      </c>
      <c r="J19" s="44">
        <f t="shared" ca="1" si="5"/>
        <v>0.40300534587628078</v>
      </c>
      <c r="K19" s="44">
        <f t="shared" ca="1" si="5"/>
        <v>0.29414868587628007</v>
      </c>
      <c r="L19" s="44">
        <f t="shared" ca="1" si="5"/>
        <v>3.1802700000000017E-2</v>
      </c>
      <c r="M19" s="44">
        <f t="shared" ca="1" si="5"/>
        <v>7.7053960000000088E-2</v>
      </c>
      <c r="N19" s="46">
        <f t="shared" ca="1" si="1"/>
        <v>0.45408311676429941</v>
      </c>
      <c r="O19" s="46">
        <f t="shared" ca="1" si="2"/>
        <v>0.50317757079695813</v>
      </c>
      <c r="P19" s="47">
        <f t="shared" ca="1" si="3"/>
        <v>0.62212728567193176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14.881080000000003</v>
      </c>
      <c r="E6" s="14">
        <v>15.925365000000001</v>
      </c>
      <c r="F6" s="14">
        <v>7.3705679344855541</v>
      </c>
      <c r="G6" s="14">
        <v>5.7035776344855549</v>
      </c>
      <c r="H6" s="14">
        <v>0.73784676999999999</v>
      </c>
      <c r="I6" s="14">
        <v>0.92914352999999994</v>
      </c>
      <c r="J6" s="15">
        <v>0.35814423308260468</v>
      </c>
      <c r="K6" s="15">
        <v>0.40447577838784571</v>
      </c>
      <c r="L6" s="16">
        <v>0.4628194037929777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14.876079999999998</v>
      </c>
      <c r="E7" s="38">
        <f ca="1">SUM(E8:OFFSET(E6,MATCH("GOBIERNOS REGIONALES",$A$8:$A$50,0),0))</f>
        <v>14.877279999999999</v>
      </c>
      <c r="F7" s="38">
        <f ca="1">SUM(F8:OFFSET(F6,MATCH("GOBIERNOS REGIONALES",$A$8:$A$50,0),0))</f>
        <v>7.2685706858601264</v>
      </c>
      <c r="G7" s="38">
        <f ca="1">SUM(G8:OFFSET(G6,MATCH("GOBIERNOS REGIONALES",$A$8:$A$50,0),0))</f>
        <v>5.6294323858601274</v>
      </c>
      <c r="H7" s="38">
        <f ca="1">SUM(H8:OFFSET(H6,MATCH("GOBIERNOS REGIONALES",$A$8:$A$50,0),0))</f>
        <v>0.72882676999999996</v>
      </c>
      <c r="I7" s="38">
        <f ca="1">SUM(I8:OFFSET(I6,MATCH("GOBIERNOS REGIONALES",$A$8:$A$50,0),0))</f>
        <v>0.91031152999999998</v>
      </c>
      <c r="J7" s="39">
        <f ca="1">IFERROR(G7/E7,0)</f>
        <v>0.37839123723288987</v>
      </c>
      <c r="K7" s="39">
        <f ca="1">IFERROR(SUM(G7,H7)/E7,0)</f>
        <v>0.42738048593964267</v>
      </c>
      <c r="L7" s="40">
        <f ca="1">IFERROR(SUM(G7,H7,I7)/E7,0)</f>
        <v>0.48856852098368297</v>
      </c>
      <c r="M7" s="4"/>
    </row>
    <row r="8" spans="1:13" x14ac:dyDescent="0.25">
      <c r="A8" s="17"/>
      <c r="B8" s="18">
        <v>1</v>
      </c>
      <c r="C8" s="19" t="s">
        <v>100</v>
      </c>
      <c r="D8" s="20">
        <v>14.876079999999998</v>
      </c>
      <c r="E8" s="21">
        <v>14.877279999999999</v>
      </c>
      <c r="F8" s="21">
        <f t="shared" ref="F8:F13" si="0">SUM(G8,H8,I8)</f>
        <v>7.2685706858601264</v>
      </c>
      <c r="G8" s="21">
        <v>5.6294323858601274</v>
      </c>
      <c r="H8" s="21">
        <v>0.72882676999999996</v>
      </c>
      <c r="I8" s="21">
        <v>0.91031152999999998</v>
      </c>
      <c r="J8" s="22">
        <f t="shared" ref="J8:J13" si="1">IFERROR(G8/E8,0)</f>
        <v>0.37839123723288987</v>
      </c>
      <c r="K8" s="22">
        <f t="shared" ref="K8:K13" si="2">IFERROR(SUM(G8,H8)/E8,0)</f>
        <v>0.42738048593964267</v>
      </c>
      <c r="L8" s="23">
        <f t="shared" ref="L8:L13" si="3">IFERROR(SUM(G8,H8,I8)/E8,0)</f>
        <v>0.48856852098368297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1.0480849999999999</v>
      </c>
      <c r="F9" s="38">
        <f ca="1">SUM(F10:OFFSET(F8,(MATCH("GOBIERNOS LOCALES",$A$8:$A$50,0)-MATCH("GOBIERNOS REGIONALES",$A$8:$A$50,0)),0))</f>
        <v>0.10199724862542749</v>
      </c>
      <c r="G9" s="38">
        <f ca="1">SUM(G10:OFFSET(G8,(MATCH("GOBIERNOS LOCALES",$A$8:$A$50,0)-MATCH("GOBIERNOS REGIONALES",$A$8:$A$50,0)),0))</f>
        <v>7.4145248625427485E-2</v>
      </c>
      <c r="H9" s="38">
        <f ca="1">SUM(H10:OFFSET(H8,(MATCH("GOBIERNOS LOCALES",$A$8:$A$50,0)-MATCH("GOBIERNOS REGIONALES",$A$8:$A$50,0)),0))</f>
        <v>9.0200000000000002E-3</v>
      </c>
      <c r="I9" s="38">
        <f ca="1">SUM(I10:OFFSET(I8,(MATCH("GOBIERNOS LOCALES",$A$8:$A$50,0)-MATCH("GOBIERNOS REGIONALES",$A$8:$A$50,0)),0))</f>
        <v>1.8832000000000002E-2</v>
      </c>
      <c r="J9" s="39">
        <f t="shared" ca="1" si="1"/>
        <v>7.0743545251985757E-2</v>
      </c>
      <c r="K9" s="39">
        <f t="shared" ca="1" si="2"/>
        <v>7.9349717461300845E-2</v>
      </c>
      <c r="L9" s="40">
        <f t="shared" ca="1" si="3"/>
        <v>9.7317725781236722E-2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0.61927399999999999</v>
      </c>
      <c r="F10" s="21">
        <f t="shared" si="0"/>
        <v>6.0970000922679901E-3</v>
      </c>
      <c r="G10" s="21">
        <v>6.0970000922679901E-3</v>
      </c>
      <c r="H10" s="21">
        <v>0</v>
      </c>
      <c r="I10" s="21">
        <v>0</v>
      </c>
      <c r="J10" s="22">
        <f t="shared" si="1"/>
        <v>9.8453997620891395E-3</v>
      </c>
      <c r="K10" s="22">
        <f t="shared" si="2"/>
        <v>9.8453997620891395E-3</v>
      </c>
      <c r="L10" s="23">
        <f t="shared" si="3"/>
        <v>9.8453997620891395E-3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459</v>
      </c>
      <c r="C12" s="26" t="s">
        <v>225</v>
      </c>
      <c r="D12" s="27">
        <v>0</v>
      </c>
      <c r="E12" s="28">
        <v>0.42381100000000005</v>
      </c>
      <c r="F12" s="28">
        <f t="shared" si="0"/>
        <v>9.5900248533159496E-2</v>
      </c>
      <c r="G12" s="28">
        <v>6.8048248533159494E-2</v>
      </c>
      <c r="H12" s="28">
        <v>9.0200000000000002E-3</v>
      </c>
      <c r="I12" s="28">
        <v>1.8832000000000002E-2</v>
      </c>
      <c r="J12" s="29">
        <f t="shared" si="1"/>
        <v>0.16056272379234962</v>
      </c>
      <c r="K12" s="29">
        <f t="shared" si="2"/>
        <v>0.18184579572771703</v>
      </c>
      <c r="L12" s="30">
        <f t="shared" si="3"/>
        <v>0.22628069713424023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1336</v>
      </c>
      <c r="N2" s="72" t="s">
        <v>1354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14.881080000000003</v>
      </c>
      <c r="E6" s="14">
        <f ca="1">SUM(E7:OFFSET(E7,50,0))</f>
        <v>15.925365000000001</v>
      </c>
      <c r="F6" s="14">
        <f ca="1">SUM(F7:OFFSET(F7,50,0))</f>
        <v>7.3705679344855541</v>
      </c>
      <c r="G6" s="14">
        <f ca="1">SUM(G7:OFFSET(G7,50,0))</f>
        <v>5.7035776344855549</v>
      </c>
      <c r="H6" s="14">
        <f ca="1">SUM(H7:OFFSET(H7,50,0))</f>
        <v>0.73784676999999999</v>
      </c>
      <c r="I6" s="14">
        <f ca="1">SUM(I7:OFFSET(I7,50,0))</f>
        <v>0.92914352999999994</v>
      </c>
      <c r="J6" s="15">
        <f ca="1">IFERROR(G6/E6,0)</f>
        <v>0.35814423308260468</v>
      </c>
      <c r="K6" s="15">
        <f ca="1">IFERROR(SUM(G6,H6)/E6,0)</f>
        <v>0.40447577838784571</v>
      </c>
      <c r="L6" s="16">
        <f ca="1">IFERROR(SUM(G6,H6,I6)/E6,0)</f>
        <v>0.4628194037929777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0.61927399999999999</v>
      </c>
      <c r="F7" s="21">
        <f t="shared" ref="F7:F10" si="0">SUM(G7,H7,I7)</f>
        <v>6.0970000922679901E-3</v>
      </c>
      <c r="G7" s="21">
        <v>6.0970000922679901E-3</v>
      </c>
      <c r="H7" s="21">
        <v>0</v>
      </c>
      <c r="I7" s="21">
        <v>0</v>
      </c>
      <c r="J7" s="22">
        <f t="shared" ref="J7:J10" si="1">IFERROR(G7/E7,0)</f>
        <v>9.8453997620891395E-3</v>
      </c>
      <c r="K7" s="22">
        <f t="shared" ref="K7:K10" si="2">IFERROR(SUM(G7,H7)/E7,0)</f>
        <v>9.8453997620891395E-3</v>
      </c>
      <c r="L7" s="23">
        <f t="shared" ref="L7:L10" si="3">IFERROR(SUM(G7,H7,I7)/E7,0)</f>
        <v>9.8453997620891395E-3</v>
      </c>
      <c r="M7" s="4"/>
      <c r="N7" t="s">
        <v>263</v>
      </c>
      <c r="O7" s="5">
        <v>7.2685706858601264</v>
      </c>
      <c r="P7" s="71">
        <v>0.48856852098368292</v>
      </c>
    </row>
    <row r="8" spans="1:16" x14ac:dyDescent="0.25">
      <c r="A8" s="17"/>
      <c r="B8" s="55">
        <v>3</v>
      </c>
      <c r="C8" s="19" t="s">
        <v>251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270</v>
      </c>
      <c r="O8" s="5">
        <v>9.5900248533159496E-2</v>
      </c>
      <c r="P8" s="71">
        <v>0.22628069713424023</v>
      </c>
    </row>
    <row r="9" spans="1:16" x14ac:dyDescent="0.25">
      <c r="A9" s="17"/>
      <c r="B9" s="55">
        <v>15</v>
      </c>
      <c r="C9" s="19" t="s">
        <v>263</v>
      </c>
      <c r="D9" s="20">
        <v>14.876080000000002</v>
      </c>
      <c r="E9" s="21">
        <v>14.877280000000001</v>
      </c>
      <c r="F9" s="21">
        <f t="shared" si="0"/>
        <v>7.2685706858601264</v>
      </c>
      <c r="G9" s="21">
        <v>5.6294323858601274</v>
      </c>
      <c r="H9" s="21">
        <v>0.72882676999999996</v>
      </c>
      <c r="I9" s="21">
        <v>0.91031152999999998</v>
      </c>
      <c r="J9" s="22">
        <f t="shared" si="1"/>
        <v>0.37839123723288981</v>
      </c>
      <c r="K9" s="22">
        <f t="shared" si="2"/>
        <v>0.42738048593964262</v>
      </c>
      <c r="L9" s="23">
        <f t="shared" si="3"/>
        <v>0.48856852098368292</v>
      </c>
      <c r="M9" s="4"/>
      <c r="N9" t="s">
        <v>249</v>
      </c>
      <c r="O9" s="5">
        <v>6.0970000922679901E-3</v>
      </c>
      <c r="P9" s="71">
        <v>9.8453997620891395E-3</v>
      </c>
    </row>
    <row r="10" spans="1:16" ht="15.75" thickBot="1" x14ac:dyDescent="0.3">
      <c r="A10" s="24"/>
      <c r="B10" s="56">
        <v>22</v>
      </c>
      <c r="C10" s="26" t="s">
        <v>270</v>
      </c>
      <c r="D10" s="27">
        <v>0</v>
      </c>
      <c r="E10" s="28">
        <v>0.42381100000000005</v>
      </c>
      <c r="F10" s="28">
        <f t="shared" si="0"/>
        <v>9.5900248533159496E-2</v>
      </c>
      <c r="G10" s="28">
        <v>6.8048248533159494E-2</v>
      </c>
      <c r="H10" s="28">
        <v>9.0200000000000002E-3</v>
      </c>
      <c r="I10" s="28">
        <v>1.8832000000000002E-2</v>
      </c>
      <c r="J10" s="29">
        <f t="shared" si="1"/>
        <v>0.16056272379234962</v>
      </c>
      <c r="K10" s="29">
        <f t="shared" si="2"/>
        <v>0.18184579572771703</v>
      </c>
      <c r="L10" s="30">
        <f t="shared" si="3"/>
        <v>0.22628069713424023</v>
      </c>
      <c r="M10" s="4"/>
      <c r="N10" t="s">
        <v>251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14.881080000000003</v>
      </c>
      <c r="E6" s="14">
        <v>15.925365000000001</v>
      </c>
      <c r="F6" s="14">
        <v>7.3705679344855541</v>
      </c>
      <c r="G6" s="14">
        <v>5.7035776344855549</v>
      </c>
      <c r="H6" s="14">
        <v>0.73784676999999999</v>
      </c>
      <c r="I6" s="14">
        <v>0.92914352999999994</v>
      </c>
      <c r="J6" s="15">
        <v>0.35814423308260468</v>
      </c>
      <c r="K6" s="15">
        <v>0.40447577838784571</v>
      </c>
      <c r="L6" s="16">
        <v>0.4628194037929777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14.881080000000001</v>
      </c>
      <c r="E7" s="38">
        <f ca="1">SUM(E8:OFFSET(E6,MATCH("PROYECTOS",$A$8:$A$50,0),0))</f>
        <v>14.88228</v>
      </c>
      <c r="F7" s="38">
        <f ca="1">SUM(F8:OFFSET(F6,MATCH("PROYECTOS",$A$8:$A$50,0),0))</f>
        <v>7.2685706858601273</v>
      </c>
      <c r="G7" s="38">
        <f ca="1">SUM(G8:OFFSET(G6,MATCH("PROYECTOS",$A$8:$A$50,0),0))</f>
        <v>5.6294323858601274</v>
      </c>
      <c r="H7" s="38">
        <f ca="1">SUM(H8:OFFSET(H6,MATCH("PROYECTOS",$A$8:$A$50,0),0))</f>
        <v>0.72882676999999996</v>
      </c>
      <c r="I7" s="38">
        <f ca="1">SUM(I8:OFFSET(I6,MATCH("PROYECTOS",$A$8:$A$50,0),0))</f>
        <v>0.91031152999999998</v>
      </c>
      <c r="J7" s="39">
        <f ca="1">IFERROR(G7/E7,0)</f>
        <v>0.3782641091190414</v>
      </c>
      <c r="K7" s="39">
        <f ca="1">IFERROR(SUM(G7,H7)/E7,0)</f>
        <v>0.42723689890662769</v>
      </c>
      <c r="L7" s="40">
        <f ca="1">IFERROR(SUM(G7,H7,I7)/E7,0)</f>
        <v>0.4884043766049373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1.6804839999999996</v>
      </c>
      <c r="E8" s="21">
        <v>1.6809839999999998</v>
      </c>
      <c r="F8" s="21">
        <f t="shared" ref="F8:F12" si="0">SUM(G8,H8,I8)</f>
        <v>1.0750181900580522</v>
      </c>
      <c r="G8" s="21">
        <v>0.80977516005805228</v>
      </c>
      <c r="H8" s="21">
        <v>0.12867455999999997</v>
      </c>
      <c r="I8" s="21">
        <v>0.13656847</v>
      </c>
      <c r="J8" s="22">
        <f t="shared" ref="J8:J13" si="1">IFERROR(G8/E8,0)</f>
        <v>0.48172686953477983</v>
      </c>
      <c r="K8" s="22">
        <f t="shared" ref="K8:K13" si="2">IFERROR(SUM(G8,H8)/E8,0)</f>
        <v>0.55827403476657267</v>
      </c>
      <c r="L8" s="23">
        <f t="shared" ref="L8:L13" si="3">IFERROR(SUM(G8,H8,I8)/E8,0)</f>
        <v>0.63951720543327739</v>
      </c>
      <c r="M8" s="4"/>
    </row>
    <row r="9" spans="1:13" ht="25.5" x14ac:dyDescent="0.25">
      <c r="A9" s="17"/>
      <c r="B9" s="19">
        <v>3000531</v>
      </c>
      <c r="C9" s="19" t="s">
        <v>1339</v>
      </c>
      <c r="D9" s="20">
        <v>3.4784680000000003</v>
      </c>
      <c r="E9" s="21">
        <v>3.1284679999999998</v>
      </c>
      <c r="F9" s="21">
        <f t="shared" si="0"/>
        <v>0.74952409778597395</v>
      </c>
      <c r="G9" s="21">
        <v>0.50231938778597396</v>
      </c>
      <c r="H9" s="21">
        <v>0.11164345000000001</v>
      </c>
      <c r="I9" s="21">
        <v>0.13556126000000002</v>
      </c>
      <c r="J9" s="22">
        <f t="shared" si="1"/>
        <v>0.16056401656848462</v>
      </c>
      <c r="K9" s="22">
        <f t="shared" si="2"/>
        <v>0.19625031733934117</v>
      </c>
      <c r="L9" s="23">
        <f t="shared" si="3"/>
        <v>0.23958183295656979</v>
      </c>
      <c r="M9" s="4"/>
    </row>
    <row r="10" spans="1:13" ht="25.5" x14ac:dyDescent="0.25">
      <c r="A10" s="17"/>
      <c r="B10" s="19">
        <v>3000532</v>
      </c>
      <c r="C10" s="19" t="s">
        <v>1340</v>
      </c>
      <c r="D10" s="20">
        <v>3.018348</v>
      </c>
      <c r="E10" s="21">
        <v>3.3683480000000001</v>
      </c>
      <c r="F10" s="21">
        <f t="shared" si="0"/>
        <v>1.744145007345002</v>
      </c>
      <c r="G10" s="21">
        <v>1.3516254673450021</v>
      </c>
      <c r="H10" s="21">
        <v>0.23017439000000001</v>
      </c>
      <c r="I10" s="21">
        <v>0.16234514999999999</v>
      </c>
      <c r="J10" s="22">
        <f t="shared" si="1"/>
        <v>0.40127251321567786</v>
      </c>
      <c r="K10" s="22">
        <f t="shared" si="2"/>
        <v>0.46960701725148413</v>
      </c>
      <c r="L10" s="23">
        <f t="shared" si="3"/>
        <v>0.51780427893584691</v>
      </c>
      <c r="M10" s="4"/>
    </row>
    <row r="11" spans="1:13" ht="25.5" x14ac:dyDescent="0.25">
      <c r="A11" s="17"/>
      <c r="B11" s="19">
        <v>3000533</v>
      </c>
      <c r="C11" s="19" t="s">
        <v>1341</v>
      </c>
      <c r="D11" s="20">
        <v>3.1973920000000002</v>
      </c>
      <c r="E11" s="21">
        <v>3.1973920000000002</v>
      </c>
      <c r="F11" s="21">
        <f t="shared" si="0"/>
        <v>1.5488024760040011</v>
      </c>
      <c r="G11" s="21">
        <v>1.2597950460040011</v>
      </c>
      <c r="H11" s="21">
        <v>7.5090439999999994E-2</v>
      </c>
      <c r="I11" s="21">
        <v>0.21391698999999997</v>
      </c>
      <c r="J11" s="22">
        <f t="shared" si="1"/>
        <v>0.39400706763637394</v>
      </c>
      <c r="K11" s="22">
        <f t="shared" si="2"/>
        <v>0.41749197033207097</v>
      </c>
      <c r="L11" s="23">
        <f t="shared" si="3"/>
        <v>0.48439555612949586</v>
      </c>
      <c r="M11" s="4"/>
    </row>
    <row r="12" spans="1:13" ht="25.5" x14ac:dyDescent="0.25">
      <c r="A12" s="17"/>
      <c r="B12" s="19">
        <v>3000643</v>
      </c>
      <c r="C12" s="19" t="s">
        <v>1342</v>
      </c>
      <c r="D12" s="20">
        <v>3.5063880000000003</v>
      </c>
      <c r="E12" s="21">
        <v>3.5070879999999995</v>
      </c>
      <c r="F12" s="21">
        <f t="shared" si="0"/>
        <v>2.1510809146670979</v>
      </c>
      <c r="G12" s="21">
        <v>1.705917324667098</v>
      </c>
      <c r="H12" s="21">
        <v>0.18324392999999997</v>
      </c>
      <c r="I12" s="21">
        <v>0.26191966</v>
      </c>
      <c r="J12" s="22">
        <f t="shared" si="1"/>
        <v>0.48641988015900889</v>
      </c>
      <c r="K12" s="22">
        <f t="shared" si="2"/>
        <v>0.53866947583496572</v>
      </c>
      <c r="L12" s="23">
        <f t="shared" si="3"/>
        <v>0.61335242077390084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1.0430850000000014</v>
      </c>
      <c r="F13" s="45">
        <f t="shared" ca="1" si="4"/>
        <v>0.10199724862542681</v>
      </c>
      <c r="G13" s="45">
        <f t="shared" ca="1" si="4"/>
        <v>7.4145248625427485E-2</v>
      </c>
      <c r="H13" s="45">
        <f t="shared" ca="1" si="4"/>
        <v>9.020000000000028E-3</v>
      </c>
      <c r="I13" s="45">
        <f t="shared" ca="1" si="4"/>
        <v>1.883199999999996E-2</v>
      </c>
      <c r="J13" s="46">
        <f t="shared" ca="1" si="1"/>
        <v>7.1082652540710861E-2</v>
      </c>
      <c r="K13" s="46">
        <f t="shared" ca="1" si="2"/>
        <v>7.973007820592512E-2</v>
      </c>
      <c r="L13" s="47">
        <f t="shared" ca="1" si="3"/>
        <v>9.7784215692323581E-2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1355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3000531</v>
      </c>
      <c r="C19" s="19" t="s">
        <v>1339</v>
      </c>
      <c r="D19" s="23">
        <v>0.23958183295656979</v>
      </c>
    </row>
    <row r="20" spans="1:4" ht="25.5" x14ac:dyDescent="0.25">
      <c r="A20" s="17"/>
      <c r="B20" s="19">
        <v>3000532</v>
      </c>
      <c r="C20" s="19" t="s">
        <v>1340</v>
      </c>
      <c r="D20" s="23">
        <v>0.51780427893584691</v>
      </c>
    </row>
    <row r="21" spans="1:4" ht="26.25" thickBot="1" x14ac:dyDescent="0.3">
      <c r="A21" s="24"/>
      <c r="B21" s="26">
        <v>3000533</v>
      </c>
      <c r="C21" s="26" t="s">
        <v>1341</v>
      </c>
      <c r="D21" s="30">
        <v>0.48439555612949586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14.881080000000003</v>
      </c>
      <c r="I6" s="14">
        <v>15.925365000000001</v>
      </c>
      <c r="J6" s="14">
        <v>7.3705679344855541</v>
      </c>
      <c r="K6" s="14">
        <v>5.7035776344855549</v>
      </c>
      <c r="L6" s="14">
        <v>0.73784676999999999</v>
      </c>
      <c r="M6" s="14">
        <v>0.92914352999999994</v>
      </c>
      <c r="N6" s="15">
        <v>0.35814423308260468</v>
      </c>
      <c r="O6" s="15">
        <v>0.40447577838784571</v>
      </c>
      <c r="P6" s="16">
        <v>0.4628194037929777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14.881080000000001</v>
      </c>
      <c r="I7" s="37">
        <f ca="1">SUM(I8:OFFSET(I6,MATCH("PROYECTOS",$A$8:$A$18,0),0))</f>
        <v>14.88228</v>
      </c>
      <c r="J7" s="37">
        <f ca="1">SUM(J8:OFFSET(J6,MATCH("PROYECTOS",$A$8:$A$18,0),0))</f>
        <v>7.2685706858601264</v>
      </c>
      <c r="K7" s="37">
        <f ca="1">SUM(K8:OFFSET(K6,MATCH("PROYECTOS",$A$8:$A$18,0),0))</f>
        <v>5.6294323858601274</v>
      </c>
      <c r="L7" s="37">
        <f ca="1">SUM(L8:OFFSET(L6,MATCH("PROYECTOS",$A$8:$A$18,0),0))</f>
        <v>0.72882676999999996</v>
      </c>
      <c r="M7" s="37">
        <f ca="1">SUM(M8:OFFSET(M6,MATCH("PROYECTOS",$A$8:$A$18,0),0))</f>
        <v>0.91031152999999998</v>
      </c>
      <c r="N7" s="39">
        <f ca="1">IFERROR(K7/I7,0)</f>
        <v>0.3782641091190414</v>
      </c>
      <c r="O7" s="39">
        <f ca="1">IFERROR(SUM(K7,L7)/I7,0)</f>
        <v>0.42723689890662769</v>
      </c>
      <c r="P7" s="40">
        <f ca="1">IFERROR(SUM(K7,L7,M7)/I7,0)</f>
        <v>0.4884043766049373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1.6804839999999996</v>
      </c>
      <c r="I8" s="21">
        <v>1.6809839999999998</v>
      </c>
      <c r="J8" s="21">
        <f t="shared" ref="J8:J17" si="0">SUM(K8,L8,M8)</f>
        <v>1.0750181900580522</v>
      </c>
      <c r="K8" s="21">
        <v>0.80977516005805228</v>
      </c>
      <c r="L8" s="21">
        <v>0.12867455999999997</v>
      </c>
      <c r="M8" s="21">
        <v>0.13656847</v>
      </c>
      <c r="N8" s="22">
        <f t="shared" ref="N8:N18" si="1">IFERROR(K8/I8,0)</f>
        <v>0.48172686953477983</v>
      </c>
      <c r="O8" s="22">
        <f t="shared" ref="O8:O18" si="2">IFERROR(SUM(K8,L8)/I8,0)</f>
        <v>0.55827403476657267</v>
      </c>
      <c r="P8" s="23">
        <f t="shared" ref="P8:P18" si="3">IFERROR(SUM(K8,L8,M8)/I8,0)</f>
        <v>0.63951720543327739</v>
      </c>
      <c r="Q8" s="70">
        <v>1</v>
      </c>
      <c r="R8" s="21">
        <v>1</v>
      </c>
      <c r="S8" s="23">
        <f>IFERROR(R8/Q8,0)</f>
        <v>1</v>
      </c>
    </row>
    <row r="9" spans="1:19" ht="38.25" x14ac:dyDescent="0.25">
      <c r="A9" s="17"/>
      <c r="B9" s="19">
        <v>5004181</v>
      </c>
      <c r="C9" s="19" t="s">
        <v>1343</v>
      </c>
      <c r="D9" s="68">
        <v>3000531</v>
      </c>
      <c r="E9" s="19" t="s">
        <v>1339</v>
      </c>
      <c r="F9" s="69">
        <v>416</v>
      </c>
      <c r="G9" s="19" t="s">
        <v>663</v>
      </c>
      <c r="H9" s="20">
        <v>1.72438</v>
      </c>
      <c r="I9" s="21">
        <v>1.8339159999999999</v>
      </c>
      <c r="J9" s="21">
        <f t="shared" si="0"/>
        <v>0.48271386996296106</v>
      </c>
      <c r="K9" s="21">
        <v>0.36556050996296108</v>
      </c>
      <c r="L9" s="21">
        <v>6.0019749999999997E-2</v>
      </c>
      <c r="M9" s="21">
        <v>5.7133610000000001E-2</v>
      </c>
      <c r="N9" s="22">
        <f t="shared" si="1"/>
        <v>0.19933329005415792</v>
      </c>
      <c r="O9" s="22">
        <f t="shared" si="2"/>
        <v>0.2320609340683876</v>
      </c>
      <c r="P9" s="23">
        <f t="shared" si="3"/>
        <v>0.26321482006970937</v>
      </c>
      <c r="Q9" s="70">
        <v>7</v>
      </c>
      <c r="R9" s="21">
        <v>2</v>
      </c>
      <c r="S9" s="23">
        <f t="shared" ref="S9:S17" si="4">IFERROR(R9/Q9,0)</f>
        <v>0.2857142857142857</v>
      </c>
    </row>
    <row r="10" spans="1:19" ht="38.25" x14ac:dyDescent="0.25">
      <c r="A10" s="17"/>
      <c r="B10" s="19">
        <v>5004182</v>
      </c>
      <c r="C10" s="19" t="s">
        <v>1344</v>
      </c>
      <c r="D10" s="68">
        <v>3000531</v>
      </c>
      <c r="E10" s="19" t="s">
        <v>1339</v>
      </c>
      <c r="F10" s="69">
        <v>539</v>
      </c>
      <c r="G10" s="19" t="s">
        <v>1352</v>
      </c>
      <c r="H10" s="20">
        <v>0.74775199999999997</v>
      </c>
      <c r="I10" s="21">
        <v>0.49775199999999992</v>
      </c>
      <c r="J10" s="21">
        <f t="shared" si="0"/>
        <v>0.16007467695589064</v>
      </c>
      <c r="K10" s="21">
        <v>0.10965097695589066</v>
      </c>
      <c r="L10" s="21">
        <v>1.731185E-2</v>
      </c>
      <c r="M10" s="21">
        <v>3.3111849999999998E-2</v>
      </c>
      <c r="N10" s="22">
        <f t="shared" si="1"/>
        <v>0.22029238849043434</v>
      </c>
      <c r="O10" s="22">
        <f t="shared" si="2"/>
        <v>0.25507245969055004</v>
      </c>
      <c r="P10" s="23">
        <f t="shared" si="3"/>
        <v>0.32159524613841967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5004183</v>
      </c>
      <c r="C11" s="19" t="s">
        <v>1345</v>
      </c>
      <c r="D11" s="68">
        <v>3000531</v>
      </c>
      <c r="E11" s="19" t="s">
        <v>1339</v>
      </c>
      <c r="F11" s="69">
        <v>120</v>
      </c>
      <c r="G11" s="19" t="s">
        <v>689</v>
      </c>
      <c r="H11" s="20">
        <v>1.0063359999999999</v>
      </c>
      <c r="I11" s="21">
        <v>0.79680000000000006</v>
      </c>
      <c r="J11" s="21">
        <f t="shared" si="0"/>
        <v>0.10673555086712223</v>
      </c>
      <c r="K11" s="21">
        <v>2.7107900867122225E-2</v>
      </c>
      <c r="L11" s="21">
        <v>3.4311850000000005E-2</v>
      </c>
      <c r="M11" s="21">
        <v>4.5315800000000003E-2</v>
      </c>
      <c r="N11" s="22">
        <f t="shared" si="1"/>
        <v>3.4020959923597167E-2</v>
      </c>
      <c r="O11" s="22">
        <f t="shared" si="2"/>
        <v>7.7083020666569052E-2</v>
      </c>
      <c r="P11" s="23">
        <f t="shared" si="3"/>
        <v>0.13395525962239235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5004187</v>
      </c>
      <c r="C12" s="19" t="s">
        <v>1346</v>
      </c>
      <c r="D12" s="68">
        <v>3000533</v>
      </c>
      <c r="E12" s="19" t="s">
        <v>1341</v>
      </c>
      <c r="F12" s="69">
        <v>152</v>
      </c>
      <c r="G12" s="19" t="s">
        <v>1081</v>
      </c>
      <c r="H12" s="20">
        <v>2.9793160000000003</v>
      </c>
      <c r="I12" s="21">
        <v>2.9793160000000003</v>
      </c>
      <c r="J12" s="21">
        <f t="shared" si="0"/>
        <v>1.4582273210391958</v>
      </c>
      <c r="K12" s="21">
        <v>1.189301411039196</v>
      </c>
      <c r="L12" s="21">
        <v>6.4986489999999994E-2</v>
      </c>
      <c r="M12" s="21">
        <v>0.20393941999999998</v>
      </c>
      <c r="N12" s="22">
        <f t="shared" si="1"/>
        <v>0.39918605849100797</v>
      </c>
      <c r="O12" s="22">
        <f t="shared" si="2"/>
        <v>0.42099861211069778</v>
      </c>
      <c r="P12" s="23">
        <f t="shared" si="3"/>
        <v>0.48945037083652615</v>
      </c>
      <c r="Q12" s="70">
        <v>649998</v>
      </c>
      <c r="R12" s="21">
        <v>623098</v>
      </c>
      <c r="S12" s="23">
        <f t="shared" si="4"/>
        <v>0.95861525727771468</v>
      </c>
    </row>
    <row r="13" spans="1:19" ht="38.25" x14ac:dyDescent="0.25">
      <c r="A13" s="17"/>
      <c r="B13" s="19">
        <v>5004974</v>
      </c>
      <c r="C13" s="19" t="s">
        <v>1347</v>
      </c>
      <c r="D13" s="68">
        <v>3000532</v>
      </c>
      <c r="E13" s="19" t="s">
        <v>1340</v>
      </c>
      <c r="F13" s="69">
        <v>86</v>
      </c>
      <c r="G13" s="19" t="s">
        <v>500</v>
      </c>
      <c r="H13" s="20">
        <v>0.63991600000000004</v>
      </c>
      <c r="I13" s="21">
        <v>0.594916</v>
      </c>
      <c r="J13" s="21">
        <f t="shared" si="0"/>
        <v>0.12438567173921744</v>
      </c>
      <c r="K13" s="21">
        <v>8.9925771739217453E-2</v>
      </c>
      <c r="L13" s="21">
        <v>1.7505949999999999E-2</v>
      </c>
      <c r="M13" s="21">
        <v>1.6953949999999999E-2</v>
      </c>
      <c r="N13" s="22">
        <f t="shared" si="1"/>
        <v>0.1511570906467761</v>
      </c>
      <c r="O13" s="22">
        <f t="shared" si="2"/>
        <v>0.18058300960004009</v>
      </c>
      <c r="P13" s="23">
        <f t="shared" si="3"/>
        <v>0.20908106646857277</v>
      </c>
      <c r="Q13" s="70">
        <v>1040</v>
      </c>
      <c r="R13" s="21">
        <v>1589</v>
      </c>
      <c r="S13" s="23">
        <f t="shared" si="4"/>
        <v>1.5278846153846153</v>
      </c>
    </row>
    <row r="14" spans="1:19" ht="51" x14ac:dyDescent="0.25">
      <c r="A14" s="17"/>
      <c r="B14" s="19">
        <v>5004975</v>
      </c>
      <c r="C14" s="19" t="s">
        <v>1348</v>
      </c>
      <c r="D14" s="68">
        <v>3000532</v>
      </c>
      <c r="E14" s="19" t="s">
        <v>1340</v>
      </c>
      <c r="F14" s="69">
        <v>120</v>
      </c>
      <c r="G14" s="19" t="s">
        <v>689</v>
      </c>
      <c r="H14" s="20">
        <v>2.3784320000000001</v>
      </c>
      <c r="I14" s="21">
        <v>2.7734320000000001</v>
      </c>
      <c r="J14" s="21">
        <f t="shared" si="0"/>
        <v>1.6197593356057847</v>
      </c>
      <c r="K14" s="21">
        <v>1.2616996956057847</v>
      </c>
      <c r="L14" s="21">
        <v>0.21266844000000001</v>
      </c>
      <c r="M14" s="21">
        <v>0.1453912</v>
      </c>
      <c r="N14" s="22">
        <f t="shared" si="1"/>
        <v>0.4549236093063701</v>
      </c>
      <c r="O14" s="22">
        <f t="shared" si="2"/>
        <v>0.53160421297720106</v>
      </c>
      <c r="P14" s="23">
        <f t="shared" si="3"/>
        <v>0.58402705947208533</v>
      </c>
      <c r="Q14" s="70">
        <v>40</v>
      </c>
      <c r="R14" s="21">
        <v>81</v>
      </c>
      <c r="S14" s="23">
        <f t="shared" si="4"/>
        <v>2.0249999999999999</v>
      </c>
    </row>
    <row r="15" spans="1:19" ht="25.5" x14ac:dyDescent="0.25">
      <c r="A15" s="17"/>
      <c r="B15" s="19">
        <v>5004976</v>
      </c>
      <c r="C15" s="19" t="s">
        <v>1349</v>
      </c>
      <c r="D15" s="68">
        <v>3000533</v>
      </c>
      <c r="E15" s="19" t="s">
        <v>1341</v>
      </c>
      <c r="F15" s="69">
        <v>120</v>
      </c>
      <c r="G15" s="19" t="s">
        <v>689</v>
      </c>
      <c r="H15" s="20">
        <v>0.21807599999999999</v>
      </c>
      <c r="I15" s="21">
        <v>0.21807599999999999</v>
      </c>
      <c r="J15" s="21">
        <f t="shared" si="0"/>
        <v>9.0575154964805102E-2</v>
      </c>
      <c r="K15" s="21">
        <v>7.0493634964805096E-2</v>
      </c>
      <c r="L15" s="21">
        <v>1.010395E-2</v>
      </c>
      <c r="M15" s="21">
        <v>9.9775700000000016E-3</v>
      </c>
      <c r="N15" s="22">
        <f t="shared" si="1"/>
        <v>0.32325260443517445</v>
      </c>
      <c r="O15" s="22">
        <f t="shared" si="2"/>
        <v>0.36958484640586353</v>
      </c>
      <c r="P15" s="23">
        <f t="shared" si="3"/>
        <v>0.41533756564135949</v>
      </c>
      <c r="Q15" s="70">
        <v>2</v>
      </c>
      <c r="R15" s="21">
        <v>2</v>
      </c>
      <c r="S15" s="23">
        <f t="shared" si="4"/>
        <v>1</v>
      </c>
    </row>
    <row r="16" spans="1:19" ht="25.5" x14ac:dyDescent="0.25">
      <c r="A16" s="17"/>
      <c r="B16" s="19">
        <v>5004977</v>
      </c>
      <c r="C16" s="19" t="s">
        <v>1350</v>
      </c>
      <c r="D16" s="68">
        <v>3000643</v>
      </c>
      <c r="E16" s="19" t="s">
        <v>1342</v>
      </c>
      <c r="F16" s="69">
        <v>509</v>
      </c>
      <c r="G16" s="19" t="s">
        <v>1353</v>
      </c>
      <c r="H16" s="20">
        <v>2.5599570000000003</v>
      </c>
      <c r="I16" s="21">
        <v>2.8006569999999993</v>
      </c>
      <c r="J16" s="21">
        <f t="shared" si="0"/>
        <v>1.8084530513540382</v>
      </c>
      <c r="K16" s="21">
        <v>1.4498529413540382</v>
      </c>
      <c r="L16" s="21">
        <v>0.14909506999999997</v>
      </c>
      <c r="M16" s="21">
        <v>0.20950503999999998</v>
      </c>
      <c r="N16" s="22">
        <f t="shared" si="1"/>
        <v>0.51768315125845066</v>
      </c>
      <c r="O16" s="22">
        <f t="shared" si="2"/>
        <v>0.57091889915617611</v>
      </c>
      <c r="P16" s="23">
        <f t="shared" si="3"/>
        <v>0.64572457511006831</v>
      </c>
      <c r="Q16" s="70">
        <v>10</v>
      </c>
      <c r="R16" s="21">
        <v>10</v>
      </c>
      <c r="S16" s="23">
        <f t="shared" si="4"/>
        <v>1</v>
      </c>
    </row>
    <row r="17" spans="1:19" ht="25.5" x14ac:dyDescent="0.25">
      <c r="A17" s="17"/>
      <c r="B17" s="19">
        <v>5004978</v>
      </c>
      <c r="C17" s="19" t="s">
        <v>1351</v>
      </c>
      <c r="D17" s="68">
        <v>3000643</v>
      </c>
      <c r="E17" s="19" t="s">
        <v>1342</v>
      </c>
      <c r="F17" s="69">
        <v>152</v>
      </c>
      <c r="G17" s="19" t="s">
        <v>1081</v>
      </c>
      <c r="H17" s="20">
        <v>0.94643100000000013</v>
      </c>
      <c r="I17" s="21">
        <v>0.70643100000000003</v>
      </c>
      <c r="J17" s="21">
        <f t="shared" si="0"/>
        <v>0.34262786331305983</v>
      </c>
      <c r="K17" s="21">
        <v>0.25606438331305981</v>
      </c>
      <c r="L17" s="21">
        <v>3.4148860000000003E-2</v>
      </c>
      <c r="M17" s="21">
        <v>5.2414619999999995E-2</v>
      </c>
      <c r="N17" s="22">
        <f t="shared" si="1"/>
        <v>0.36247614177897036</v>
      </c>
      <c r="O17" s="22">
        <f t="shared" si="2"/>
        <v>0.41081612119663463</v>
      </c>
      <c r="P17" s="23">
        <f t="shared" si="3"/>
        <v>0.48501249706349214</v>
      </c>
      <c r="Q17" s="70">
        <v>20</v>
      </c>
      <c r="R17" s="21">
        <v>32</v>
      </c>
      <c r="S17" s="23">
        <f t="shared" si="4"/>
        <v>1.6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1.0430850000000014</v>
      </c>
      <c r="J18" s="44">
        <f t="shared" ca="1" si="5"/>
        <v>0.10199724862542769</v>
      </c>
      <c r="K18" s="44">
        <f t="shared" ca="1" si="5"/>
        <v>7.4145248625427485E-2</v>
      </c>
      <c r="L18" s="44">
        <f t="shared" ca="1" si="5"/>
        <v>9.020000000000028E-3</v>
      </c>
      <c r="M18" s="44">
        <f t="shared" ca="1" si="5"/>
        <v>1.883199999999996E-2</v>
      </c>
      <c r="N18" s="46">
        <f t="shared" ca="1" si="1"/>
        <v>7.1082652540710861E-2</v>
      </c>
      <c r="O18" s="46">
        <f t="shared" ca="1" si="2"/>
        <v>7.973007820592512E-2</v>
      </c>
      <c r="P18" s="47">
        <f t="shared" ca="1" si="3"/>
        <v>9.7784215692323581E-2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29.666166000000004</v>
      </c>
      <c r="E6" s="14">
        <v>39.553650999999988</v>
      </c>
      <c r="F6" s="14">
        <v>23.077646760174243</v>
      </c>
      <c r="G6" s="14">
        <v>16.551605820174245</v>
      </c>
      <c r="H6" s="14">
        <v>3.7797550800000002</v>
      </c>
      <c r="I6" s="14">
        <v>2.7462858599999995</v>
      </c>
      <c r="J6" s="15">
        <v>0.41845962134252157</v>
      </c>
      <c r="K6" s="15">
        <v>0.51401982841417726</v>
      </c>
      <c r="L6" s="16">
        <v>0.5834517465953839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8.3776320000000002</v>
      </c>
      <c r="E7" s="38">
        <f ca="1">SUM(E8:OFFSET(E6,MATCH("GOBIERNOS REGIONALES",$A$8:$A$50,0),0))</f>
        <v>9.517278000000001</v>
      </c>
      <c r="F7" s="38">
        <f ca="1">SUM(F8:OFFSET(F6,MATCH("GOBIERNOS REGIONALES",$A$8:$A$50,0),0))</f>
        <v>6.1470008550279189</v>
      </c>
      <c r="G7" s="38">
        <f ca="1">SUM(G8:OFFSET(G6,MATCH("GOBIERNOS REGIONALES",$A$8:$A$50,0),0))</f>
        <v>3.3017494750279184</v>
      </c>
      <c r="H7" s="38">
        <f ca="1">SUM(H8:OFFSET(H6,MATCH("GOBIERNOS REGIONALES",$A$8:$A$50,0),0))</f>
        <v>1.9581701000000002</v>
      </c>
      <c r="I7" s="38">
        <f ca="1">SUM(I8:OFFSET(I6,MATCH("GOBIERNOS REGIONALES",$A$8:$A$50,0),0))</f>
        <v>0.88708128000000008</v>
      </c>
      <c r="J7" s="39">
        <f ca="1">IFERROR(G7/E7,0)</f>
        <v>0.34692161719221798</v>
      </c>
      <c r="K7" s="39">
        <f ca="1">IFERROR(SUM(G7,H7)/E7,0)</f>
        <v>0.5526705823900403</v>
      </c>
      <c r="L7" s="40">
        <f ca="1">IFERROR(SUM(G7,H7,I7)/E7,0)</f>
        <v>0.64587803939612964</v>
      </c>
      <c r="M7" s="4"/>
    </row>
    <row r="8" spans="1:13" x14ac:dyDescent="0.25">
      <c r="A8" s="17"/>
      <c r="B8" s="18">
        <v>13</v>
      </c>
      <c r="C8" s="19" t="s">
        <v>114</v>
      </c>
      <c r="D8" s="20">
        <v>6.6902399999999993</v>
      </c>
      <c r="E8" s="21">
        <v>6.2598879999999992</v>
      </c>
      <c r="F8" s="21">
        <f t="shared" ref="F8:F14" si="0">SUM(G8,H8,I8)</f>
        <v>3.6569726638326561</v>
      </c>
      <c r="G8" s="21">
        <v>2.3313451338326558</v>
      </c>
      <c r="H8" s="21">
        <v>0.73558353999999992</v>
      </c>
      <c r="I8" s="21">
        <v>0.59004399000000007</v>
      </c>
      <c r="J8" s="22">
        <f t="shared" ref="J8:J14" si="1">IFERROR(G8/E8,0)</f>
        <v>0.37242601366552502</v>
      </c>
      <c r="K8" s="22">
        <f t="shared" ref="K8:K14" si="2">IFERROR(SUM(G8,H8)/E8,0)</f>
        <v>0.48993347386289599</v>
      </c>
      <c r="L8" s="23">
        <f t="shared" ref="L8:L14" si="3">IFERROR(SUM(G8,H8,I8)/E8,0)</f>
        <v>0.58419138870098897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1.3757679999999999</v>
      </c>
      <c r="E9" s="21">
        <v>2.9453160000000005</v>
      </c>
      <c r="F9" s="21">
        <f t="shared" si="0"/>
        <v>2.3389621844235755</v>
      </c>
      <c r="G9" s="21">
        <v>0.8619880344235753</v>
      </c>
      <c r="H9" s="21">
        <v>1.2006361400000003</v>
      </c>
      <c r="I9" s="21">
        <v>0.27633801000000002</v>
      </c>
      <c r="J9" s="22">
        <f t="shared" si="1"/>
        <v>0.29266402464916336</v>
      </c>
      <c r="K9" s="22">
        <f t="shared" si="2"/>
        <v>0.70030657981132594</v>
      </c>
      <c r="L9" s="23">
        <f t="shared" si="3"/>
        <v>0.79412945314647909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0.31162399999999996</v>
      </c>
      <c r="E10" s="21">
        <v>0.31207399999999996</v>
      </c>
      <c r="F10" s="21">
        <f t="shared" si="0"/>
        <v>0.15106600677168724</v>
      </c>
      <c r="G10" s="21">
        <v>0.10841630677168723</v>
      </c>
      <c r="H10" s="21">
        <v>2.1950419999999998E-2</v>
      </c>
      <c r="I10" s="21">
        <v>2.069928E-2</v>
      </c>
      <c r="J10" s="22">
        <f t="shared" si="1"/>
        <v>0.34740576520853145</v>
      </c>
      <c r="K10" s="22">
        <f t="shared" si="2"/>
        <v>0.41774299291734412</v>
      </c>
      <c r="L10" s="23">
        <f t="shared" si="3"/>
        <v>0.48407110740301101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1.8444579999999999</v>
      </c>
      <c r="F11" s="38">
        <f ca="1">SUM(F12:OFFSET(F10,(MATCH("GOBIERNOS LOCALES",$A$8:$A$50,0)-MATCH("GOBIERNOS REGIONALES",$A$8:$A$50,0)),0))</f>
        <v>1.2161032979912489</v>
      </c>
      <c r="G11" s="38">
        <f ca="1">SUM(G12:OFFSET(G10,(MATCH("GOBIERNOS LOCALES",$A$8:$A$50,0)-MATCH("GOBIERNOS REGIONALES",$A$8:$A$50,0)),0))</f>
        <v>0.90096993799124903</v>
      </c>
      <c r="H11" s="38">
        <f ca="1">SUM(H12:OFFSET(H10,(MATCH("GOBIERNOS LOCALES",$A$8:$A$50,0)-MATCH("GOBIERNOS REGIONALES",$A$8:$A$50,0)),0))</f>
        <v>0.19006092999999999</v>
      </c>
      <c r="I11" s="38">
        <f ca="1">SUM(I12:OFFSET(I10,(MATCH("GOBIERNOS LOCALES",$A$8:$A$50,0)-MATCH("GOBIERNOS REGIONALES",$A$8:$A$50,0)),0))</f>
        <v>0.12507242999999998</v>
      </c>
      <c r="J11" s="39">
        <f t="shared" ca="1" si="1"/>
        <v>0.48847408723389152</v>
      </c>
      <c r="K11" s="39">
        <f t="shared" ca="1" si="2"/>
        <v>0.59151841245029657</v>
      </c>
      <c r="L11" s="40">
        <f t="shared" ca="1" si="3"/>
        <v>0.65932826770316755</v>
      </c>
      <c r="M11" s="4"/>
    </row>
    <row r="12" spans="1:13" x14ac:dyDescent="0.25">
      <c r="A12" s="17"/>
      <c r="B12" s="18">
        <v>454</v>
      </c>
      <c r="C12" s="19" t="s">
        <v>220</v>
      </c>
      <c r="D12" s="20">
        <v>1.296262</v>
      </c>
      <c r="E12" s="21">
        <v>1.824233</v>
      </c>
      <c r="F12" s="21">
        <f t="shared" si="0"/>
        <v>1.2116897880036037</v>
      </c>
      <c r="G12" s="21">
        <v>0.89921503800360369</v>
      </c>
      <c r="H12" s="21">
        <v>0.18918883</v>
      </c>
      <c r="I12" s="21">
        <v>0.12328591999999999</v>
      </c>
      <c r="J12" s="22">
        <f t="shared" si="1"/>
        <v>0.49292773346584767</v>
      </c>
      <c r="K12" s="22">
        <f t="shared" si="2"/>
        <v>0.5966364318612829</v>
      </c>
      <c r="L12" s="23">
        <f t="shared" si="3"/>
        <v>0.66421876372349564</v>
      </c>
      <c r="M12" s="4"/>
    </row>
    <row r="13" spans="1:13" x14ac:dyDescent="0.25">
      <c r="A13" s="17"/>
      <c r="B13" s="18">
        <v>455</v>
      </c>
      <c r="C13" s="19" t="s">
        <v>221</v>
      </c>
      <c r="D13" s="20">
        <v>2.0225E-2</v>
      </c>
      <c r="E13" s="21">
        <v>2.0225E-2</v>
      </c>
      <c r="F13" s="21">
        <f t="shared" si="0"/>
        <v>4.4135099876453313E-3</v>
      </c>
      <c r="G13" s="21">
        <v>1.7548999876453308E-3</v>
      </c>
      <c r="H13" s="21">
        <v>8.7210000000000011E-4</v>
      </c>
      <c r="I13" s="21">
        <v>1.7865099999999998E-3</v>
      </c>
      <c r="J13" s="22">
        <f t="shared" si="1"/>
        <v>8.6768849821771618E-2</v>
      </c>
      <c r="K13" s="22">
        <f t="shared" si="2"/>
        <v>0.12988875093425617</v>
      </c>
      <c r="L13" s="23">
        <f t="shared" si="3"/>
        <v>0.21822051854859487</v>
      </c>
      <c r="M13" s="4"/>
    </row>
    <row r="14" spans="1:13" ht="15.75" thickBot="1" x14ac:dyDescent="0.3">
      <c r="A14" s="41" t="s">
        <v>232</v>
      </c>
      <c r="B14" s="58"/>
      <c r="C14" s="43"/>
      <c r="D14" s="44">
        <v>19.972046999999996</v>
      </c>
      <c r="E14" s="45">
        <v>28.191915000000005</v>
      </c>
      <c r="F14" s="45">
        <f t="shared" si="0"/>
        <v>15.714542607155078</v>
      </c>
      <c r="G14" s="45">
        <v>12.348886407155078</v>
      </c>
      <c r="H14" s="45">
        <v>1.6315240499999999</v>
      </c>
      <c r="I14" s="45">
        <v>1.7341321500000004</v>
      </c>
      <c r="J14" s="46">
        <f t="shared" si="1"/>
        <v>0.43802935725207298</v>
      </c>
      <c r="K14" s="46">
        <f t="shared" si="2"/>
        <v>0.49590141205927568</v>
      </c>
      <c r="L14" s="47">
        <f t="shared" si="3"/>
        <v>0.55741309546212359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1357</v>
      </c>
      <c r="N2" s="72" t="s">
        <v>1371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29.666166000000004</v>
      </c>
      <c r="E6" s="14">
        <f ca="1">SUM(E7:OFFSET(E7,50,0))</f>
        <v>39.553650999999988</v>
      </c>
      <c r="F6" s="14">
        <f ca="1">SUM(F7:OFFSET(F7,50,0))</f>
        <v>23.077646760174243</v>
      </c>
      <c r="G6" s="14">
        <f ca="1">SUM(G7:OFFSET(G7,50,0))</f>
        <v>16.551605820174245</v>
      </c>
      <c r="H6" s="14">
        <f ca="1">SUM(H7:OFFSET(H7,50,0))</f>
        <v>3.7797550800000002</v>
      </c>
      <c r="I6" s="14">
        <f ca="1">SUM(I7:OFFSET(I7,50,0))</f>
        <v>2.7462858599999995</v>
      </c>
      <c r="J6" s="15">
        <f ca="1">IFERROR(G6/E6,0)</f>
        <v>0.41845962134252157</v>
      </c>
      <c r="K6" s="15">
        <f ca="1">IFERROR(SUM(G6,H6)/E6,0)</f>
        <v>0.51401982841417726</v>
      </c>
      <c r="L6" s="16">
        <f ca="1">IFERROR(SUM(G6,H6,I6)/E6,0)</f>
        <v>0.5834517465953839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2.6689999999999998E-2</v>
      </c>
      <c r="F7" s="21">
        <f t="shared" ref="F7:F25" si="0">SUM(G7,H7,I7)</f>
        <v>2.6690000668168068E-2</v>
      </c>
      <c r="G7" s="21">
        <v>2.6690000668168068E-2</v>
      </c>
      <c r="H7" s="21">
        <v>0</v>
      </c>
      <c r="I7" s="21">
        <v>0</v>
      </c>
      <c r="J7" s="22">
        <f t="shared" ref="J7:J25" si="1">IFERROR(G7/E7,0)</f>
        <v>1.0000000250343974</v>
      </c>
      <c r="K7" s="22">
        <f t="shared" ref="K7:K25" si="2">IFERROR(SUM(G7,H7)/E7,0)</f>
        <v>1.0000000250343974</v>
      </c>
      <c r="L7" s="23">
        <f t="shared" ref="L7:L25" si="3">IFERROR(SUM(G7,H7,I7)/E7,0)</f>
        <v>1.0000000250343974</v>
      </c>
      <c r="M7" s="4"/>
      <c r="N7" t="s">
        <v>249</v>
      </c>
      <c r="O7" s="5">
        <v>2.6690000668168068E-2</v>
      </c>
      <c r="P7" s="71">
        <v>1.0000000250343974</v>
      </c>
    </row>
    <row r="8" spans="1:16" x14ac:dyDescent="0.25">
      <c r="A8" s="17"/>
      <c r="B8" s="55">
        <v>2</v>
      </c>
      <c r="C8" s="19" t="s">
        <v>250</v>
      </c>
      <c r="D8" s="20">
        <v>1.1613609999999999</v>
      </c>
      <c r="E8" s="21">
        <v>2.6980760000000004</v>
      </c>
      <c r="F8" s="21">
        <f t="shared" si="0"/>
        <v>1.8977855928117275</v>
      </c>
      <c r="G8" s="21">
        <v>1.1565451128117274</v>
      </c>
      <c r="H8" s="21">
        <v>0.40657950000000009</v>
      </c>
      <c r="I8" s="21">
        <v>0.33466098</v>
      </c>
      <c r="J8" s="22">
        <f t="shared" si="1"/>
        <v>0.42865549851513718</v>
      </c>
      <c r="K8" s="22">
        <f t="shared" si="2"/>
        <v>0.57934788079050681</v>
      </c>
      <c r="L8" s="23">
        <f t="shared" si="3"/>
        <v>0.70338477967697255</v>
      </c>
      <c r="M8" s="4"/>
      <c r="N8" t="s">
        <v>269</v>
      </c>
      <c r="O8" s="5">
        <v>0.43958745794221243</v>
      </c>
      <c r="P8" s="71">
        <v>0.91557830946890872</v>
      </c>
    </row>
    <row r="9" spans="1:16" x14ac:dyDescent="0.25">
      <c r="A9" s="17"/>
      <c r="B9" s="55">
        <v>3</v>
      </c>
      <c r="C9" s="19" t="s">
        <v>251</v>
      </c>
      <c r="D9" s="20">
        <v>0.19333400000000001</v>
      </c>
      <c r="E9" s="21">
        <v>0.31339100000000003</v>
      </c>
      <c r="F9" s="21">
        <f t="shared" si="0"/>
        <v>0.2104842395496293</v>
      </c>
      <c r="G9" s="21">
        <v>0.16742265954962932</v>
      </c>
      <c r="H9" s="21">
        <v>2.7280580000000002E-2</v>
      </c>
      <c r="I9" s="21">
        <v>1.5781E-2</v>
      </c>
      <c r="J9" s="22">
        <f t="shared" si="1"/>
        <v>0.53422931593322498</v>
      </c>
      <c r="K9" s="22">
        <f t="shared" si="2"/>
        <v>0.62127897594260617</v>
      </c>
      <c r="L9" s="23">
        <f t="shared" si="3"/>
        <v>0.6716346019816436</v>
      </c>
      <c r="M9" s="4"/>
      <c r="N9" t="s">
        <v>257</v>
      </c>
      <c r="O9" s="5">
        <v>0.46372080649730379</v>
      </c>
      <c r="P9" s="71">
        <v>0.90728713654343185</v>
      </c>
    </row>
    <row r="10" spans="1:16" x14ac:dyDescent="0.25">
      <c r="A10" s="17"/>
      <c r="B10" s="55">
        <v>5</v>
      </c>
      <c r="C10" s="19" t="s">
        <v>253</v>
      </c>
      <c r="D10" s="20">
        <v>1.5148249999999999</v>
      </c>
      <c r="E10" s="21">
        <v>1.4581499999999998</v>
      </c>
      <c r="F10" s="21">
        <f t="shared" si="0"/>
        <v>0.8773394619669288</v>
      </c>
      <c r="G10" s="21">
        <v>0.6897064719669288</v>
      </c>
      <c r="H10" s="21">
        <v>0.13775663999999999</v>
      </c>
      <c r="I10" s="21">
        <v>4.9876350000000007E-2</v>
      </c>
      <c r="J10" s="22">
        <f t="shared" si="1"/>
        <v>0.47300104376568175</v>
      </c>
      <c r="K10" s="22">
        <f t="shared" si="2"/>
        <v>0.56747461644338981</v>
      </c>
      <c r="L10" s="23">
        <f t="shared" si="3"/>
        <v>0.6016798422432047</v>
      </c>
      <c r="M10" s="4"/>
      <c r="N10" t="s">
        <v>273</v>
      </c>
      <c r="O10" s="5">
        <v>0.13750000000000001</v>
      </c>
      <c r="P10" s="71">
        <v>0.82894245029359648</v>
      </c>
    </row>
    <row r="11" spans="1:16" x14ac:dyDescent="0.25">
      <c r="A11" s="17"/>
      <c r="B11" s="55">
        <v>6</v>
      </c>
      <c r="C11" s="19" t="s">
        <v>254</v>
      </c>
      <c r="D11" s="20">
        <v>1.1081669999999999</v>
      </c>
      <c r="E11" s="21">
        <v>0.6011470000000001</v>
      </c>
      <c r="F11" s="21">
        <f t="shared" si="0"/>
        <v>0.3215640711346428</v>
      </c>
      <c r="G11" s="21">
        <v>0.16313519113464281</v>
      </c>
      <c r="H11" s="21">
        <v>9.4905760000000006E-2</v>
      </c>
      <c r="I11" s="21">
        <v>6.3523120000000002E-2</v>
      </c>
      <c r="J11" s="22">
        <f t="shared" si="1"/>
        <v>0.27137321010442167</v>
      </c>
      <c r="K11" s="22">
        <f t="shared" si="2"/>
        <v>0.42924767342204612</v>
      </c>
      <c r="L11" s="23">
        <f t="shared" si="3"/>
        <v>0.53491753453754698</v>
      </c>
      <c r="M11" s="4"/>
      <c r="N11" t="s">
        <v>270</v>
      </c>
      <c r="O11" s="5">
        <v>0.36010373531856049</v>
      </c>
      <c r="P11" s="71">
        <v>0.80856593935831944</v>
      </c>
    </row>
    <row r="12" spans="1:16" x14ac:dyDescent="0.25">
      <c r="A12" s="17"/>
      <c r="B12" s="55">
        <v>8</v>
      </c>
      <c r="C12" s="19" t="s">
        <v>256</v>
      </c>
      <c r="D12" s="20">
        <v>17.879001000000002</v>
      </c>
      <c r="E12" s="21">
        <v>23.934458999999997</v>
      </c>
      <c r="F12" s="21">
        <f t="shared" si="0"/>
        <v>13.223168021416161</v>
      </c>
      <c r="G12" s="21">
        <v>10.856297621416161</v>
      </c>
      <c r="H12" s="21">
        <v>1.21208472</v>
      </c>
      <c r="I12" s="21">
        <v>1.15478568</v>
      </c>
      <c r="J12" s="22">
        <f t="shared" si="1"/>
        <v>0.45358441656927206</v>
      </c>
      <c r="K12" s="22">
        <f t="shared" si="2"/>
        <v>0.50422624306720965</v>
      </c>
      <c r="L12" s="23">
        <f t="shared" si="3"/>
        <v>0.55247407185665498</v>
      </c>
      <c r="M12" s="4"/>
      <c r="N12" t="s">
        <v>267</v>
      </c>
      <c r="O12" s="5">
        <v>0.20679694053513259</v>
      </c>
      <c r="P12" s="71">
        <v>0.75583124587953521</v>
      </c>
    </row>
    <row r="13" spans="1:16" x14ac:dyDescent="0.25">
      <c r="A13" s="17"/>
      <c r="B13" s="55">
        <v>9</v>
      </c>
      <c r="C13" s="19" t="s">
        <v>257</v>
      </c>
      <c r="D13" s="20">
        <v>0.253606</v>
      </c>
      <c r="E13" s="21">
        <v>0.51110699999999998</v>
      </c>
      <c r="F13" s="21">
        <f t="shared" si="0"/>
        <v>0.46372080649730379</v>
      </c>
      <c r="G13" s="21">
        <v>0.42933680649730377</v>
      </c>
      <c r="H13" s="21">
        <v>2.4564000000000002E-2</v>
      </c>
      <c r="I13" s="21">
        <v>9.8199999999999989E-3</v>
      </c>
      <c r="J13" s="22">
        <f t="shared" si="1"/>
        <v>0.84001355195155569</v>
      </c>
      <c r="K13" s="22">
        <f t="shared" si="2"/>
        <v>0.88807393852423033</v>
      </c>
      <c r="L13" s="23">
        <f t="shared" si="3"/>
        <v>0.90728713654343185</v>
      </c>
      <c r="M13" s="4"/>
      <c r="N13" t="s">
        <v>250</v>
      </c>
      <c r="O13" s="5">
        <v>1.8977855928117275</v>
      </c>
      <c r="P13" s="71">
        <v>0.70338477967697255</v>
      </c>
    </row>
    <row r="14" spans="1:16" x14ac:dyDescent="0.25">
      <c r="A14" s="17"/>
      <c r="B14" s="55">
        <v>10</v>
      </c>
      <c r="C14" s="19" t="s">
        <v>258</v>
      </c>
      <c r="D14" s="20">
        <v>1.3612660000000005</v>
      </c>
      <c r="E14" s="21">
        <v>1.7077199999999999</v>
      </c>
      <c r="F14" s="21">
        <f t="shared" si="0"/>
        <v>0.64994468757392998</v>
      </c>
      <c r="G14" s="21">
        <v>0.30643361757392995</v>
      </c>
      <c r="H14" s="21">
        <v>0.10196702000000001</v>
      </c>
      <c r="I14" s="21">
        <v>0.24154404999999998</v>
      </c>
      <c r="J14" s="22">
        <f t="shared" si="1"/>
        <v>0.1794401995490654</v>
      </c>
      <c r="K14" s="22">
        <f t="shared" si="2"/>
        <v>0.23914964840484973</v>
      </c>
      <c r="L14" s="23">
        <f t="shared" si="3"/>
        <v>0.38059206870794393</v>
      </c>
      <c r="M14" s="4"/>
      <c r="N14" t="s">
        <v>261</v>
      </c>
      <c r="O14" s="5">
        <v>0.11641469921246916</v>
      </c>
      <c r="P14" s="71">
        <v>0.69303126707784402</v>
      </c>
    </row>
    <row r="15" spans="1:16" x14ac:dyDescent="0.25">
      <c r="A15" s="17"/>
      <c r="B15" s="55">
        <v>12</v>
      </c>
      <c r="C15" s="19" t="s">
        <v>260</v>
      </c>
      <c r="D15" s="20">
        <v>0.74870100000000006</v>
      </c>
      <c r="E15" s="21">
        <v>0.66972000000000009</v>
      </c>
      <c r="F15" s="21">
        <f t="shared" si="0"/>
        <v>0.36817953091327926</v>
      </c>
      <c r="G15" s="21">
        <v>0.28718616091327931</v>
      </c>
      <c r="H15" s="21">
        <v>8.0980199999999992E-3</v>
      </c>
      <c r="I15" s="21">
        <v>7.2895349999999998E-2</v>
      </c>
      <c r="J15" s="22">
        <f t="shared" si="1"/>
        <v>0.42881526744502069</v>
      </c>
      <c r="K15" s="22">
        <f t="shared" si="2"/>
        <v>0.44090691768691281</v>
      </c>
      <c r="L15" s="23">
        <f t="shared" si="3"/>
        <v>0.54975143479854149</v>
      </c>
      <c r="M15" s="4"/>
      <c r="N15" t="s">
        <v>263</v>
      </c>
      <c r="O15" s="5">
        <v>2.3069545359556396</v>
      </c>
      <c r="P15" s="71">
        <v>0.67985815997806254</v>
      </c>
    </row>
    <row r="16" spans="1:16" x14ac:dyDescent="0.25">
      <c r="A16" s="17"/>
      <c r="B16" s="55">
        <v>13</v>
      </c>
      <c r="C16" s="19" t="s">
        <v>261</v>
      </c>
      <c r="D16" s="20">
        <v>0.16172900000000001</v>
      </c>
      <c r="E16" s="21">
        <v>0.16797900000000002</v>
      </c>
      <c r="F16" s="21">
        <f t="shared" si="0"/>
        <v>0.11641469921246916</v>
      </c>
      <c r="G16" s="21">
        <v>4.4447699212469161E-2</v>
      </c>
      <c r="H16" s="21">
        <v>3.3725000000000005E-2</v>
      </c>
      <c r="I16" s="21">
        <v>3.8241999999999998E-2</v>
      </c>
      <c r="J16" s="22">
        <f t="shared" si="1"/>
        <v>0.26460271350864784</v>
      </c>
      <c r="K16" s="22">
        <f t="shared" si="2"/>
        <v>0.46537185727066571</v>
      </c>
      <c r="L16" s="23">
        <f t="shared" si="3"/>
        <v>0.69303126707784402</v>
      </c>
      <c r="M16" s="4"/>
      <c r="N16" t="s">
        <v>251</v>
      </c>
      <c r="O16" s="5">
        <v>0.2104842395496293</v>
      </c>
      <c r="P16" s="71">
        <v>0.6716346019816436</v>
      </c>
    </row>
    <row r="17" spans="1:16" x14ac:dyDescent="0.25">
      <c r="A17" s="17"/>
      <c r="B17" s="55">
        <v>15</v>
      </c>
      <c r="C17" s="19" t="s">
        <v>263</v>
      </c>
      <c r="D17" s="20">
        <v>1.6934180000000001</v>
      </c>
      <c r="E17" s="21">
        <v>3.3932879999999996</v>
      </c>
      <c r="F17" s="21">
        <f t="shared" si="0"/>
        <v>2.3069545359556396</v>
      </c>
      <c r="G17" s="21">
        <v>0.7969957259556395</v>
      </c>
      <c r="H17" s="21">
        <v>1.3282917000000003</v>
      </c>
      <c r="I17" s="21">
        <v>0.18166710999999999</v>
      </c>
      <c r="J17" s="22">
        <f t="shared" si="1"/>
        <v>0.23487417689145149</v>
      </c>
      <c r="K17" s="22">
        <f t="shared" si="2"/>
        <v>0.62632096832206408</v>
      </c>
      <c r="L17" s="23">
        <f t="shared" si="3"/>
        <v>0.67985815997806254</v>
      </c>
      <c r="M17" s="4"/>
      <c r="N17" t="s">
        <v>265</v>
      </c>
      <c r="O17" s="5">
        <v>1.2116897880036037</v>
      </c>
      <c r="P17" s="71">
        <v>0.66421876372349564</v>
      </c>
    </row>
    <row r="18" spans="1:16" x14ac:dyDescent="0.25">
      <c r="A18" s="17"/>
      <c r="B18" s="55">
        <v>16</v>
      </c>
      <c r="C18" s="19" t="s">
        <v>264</v>
      </c>
      <c r="D18" s="20">
        <v>5.3606000000000001E-2</v>
      </c>
      <c r="E18" s="21">
        <v>0.55767</v>
      </c>
      <c r="F18" s="21">
        <f t="shared" si="0"/>
        <v>0.10804307995343387</v>
      </c>
      <c r="G18" s="21">
        <v>1.2499999953433871E-2</v>
      </c>
      <c r="H18" s="21">
        <v>2.4799999999999999E-2</v>
      </c>
      <c r="I18" s="21">
        <v>7.074308E-2</v>
      </c>
      <c r="J18" s="22">
        <f t="shared" si="1"/>
        <v>2.2414689607534691E-2</v>
      </c>
      <c r="K18" s="22">
        <f t="shared" si="2"/>
        <v>6.6885433954549961E-2</v>
      </c>
      <c r="L18" s="23">
        <f t="shared" si="3"/>
        <v>0.19374016883360029</v>
      </c>
      <c r="M18" s="4"/>
      <c r="N18" t="s">
        <v>268</v>
      </c>
      <c r="O18" s="5">
        <v>0.12852710073377788</v>
      </c>
      <c r="P18" s="71">
        <v>0.65232580347957847</v>
      </c>
    </row>
    <row r="19" spans="1:16" x14ac:dyDescent="0.25">
      <c r="A19" s="17"/>
      <c r="B19" s="55">
        <v>17</v>
      </c>
      <c r="C19" s="19" t="s">
        <v>265</v>
      </c>
      <c r="D19" s="20">
        <v>1.391262</v>
      </c>
      <c r="E19" s="21">
        <v>1.824233</v>
      </c>
      <c r="F19" s="21">
        <f t="shared" si="0"/>
        <v>1.2116897880036037</v>
      </c>
      <c r="G19" s="21">
        <v>0.89921503800360369</v>
      </c>
      <c r="H19" s="21">
        <v>0.18918883</v>
      </c>
      <c r="I19" s="21">
        <v>0.12328591999999999</v>
      </c>
      <c r="J19" s="22">
        <f t="shared" si="1"/>
        <v>0.49292773346584767</v>
      </c>
      <c r="K19" s="22">
        <f t="shared" si="2"/>
        <v>0.5966364318612829</v>
      </c>
      <c r="L19" s="23">
        <f t="shared" si="3"/>
        <v>0.66421876372349564</v>
      </c>
      <c r="M19" s="4"/>
      <c r="N19" t="s">
        <v>253</v>
      </c>
      <c r="O19" s="5">
        <v>0.8773394619669288</v>
      </c>
      <c r="P19" s="71">
        <v>0.6016798422432047</v>
      </c>
    </row>
    <row r="20" spans="1:16" x14ac:dyDescent="0.25">
      <c r="A20" s="17"/>
      <c r="B20" s="55">
        <v>18</v>
      </c>
      <c r="C20" s="19" t="s">
        <v>266</v>
      </c>
      <c r="D20" s="20">
        <v>2.0225E-2</v>
      </c>
      <c r="E20" s="21">
        <v>0.12803499999999998</v>
      </c>
      <c r="F20" s="21">
        <f t="shared" si="0"/>
        <v>2.3153009987645329E-2</v>
      </c>
      <c r="G20" s="21">
        <v>1.7548999876453308E-3</v>
      </c>
      <c r="H20" s="21">
        <v>8.8720999999999991E-3</v>
      </c>
      <c r="I20" s="21">
        <v>1.2526009999999999E-2</v>
      </c>
      <c r="J20" s="22">
        <f t="shared" si="1"/>
        <v>1.3706408307457578E-2</v>
      </c>
      <c r="K20" s="22">
        <f t="shared" si="2"/>
        <v>8.3000741888119123E-2</v>
      </c>
      <c r="L20" s="23">
        <f t="shared" si="3"/>
        <v>0.18083344388366721</v>
      </c>
      <c r="M20" s="4"/>
      <c r="N20" t="s">
        <v>256</v>
      </c>
      <c r="O20" s="5">
        <v>13.223168021416161</v>
      </c>
      <c r="P20" s="71">
        <v>0.55247407185665498</v>
      </c>
    </row>
    <row r="21" spans="1:16" x14ac:dyDescent="0.25">
      <c r="A21" s="17"/>
      <c r="B21" s="55">
        <v>19</v>
      </c>
      <c r="C21" s="19" t="s">
        <v>267</v>
      </c>
      <c r="D21" s="20">
        <v>0.38876500000000003</v>
      </c>
      <c r="E21" s="21">
        <v>0.27360200000000001</v>
      </c>
      <c r="F21" s="21">
        <f t="shared" si="0"/>
        <v>0.20679694053513259</v>
      </c>
      <c r="G21" s="21">
        <v>0.12900099053513259</v>
      </c>
      <c r="H21" s="21">
        <v>6.1948539999999996E-2</v>
      </c>
      <c r="I21" s="21">
        <v>1.5847409999999999E-2</v>
      </c>
      <c r="J21" s="22">
        <f t="shared" si="1"/>
        <v>0.4714914018725469</v>
      </c>
      <c r="K21" s="22">
        <f t="shared" si="2"/>
        <v>0.69790984910611975</v>
      </c>
      <c r="L21" s="23">
        <f t="shared" si="3"/>
        <v>0.75583124587953521</v>
      </c>
      <c r="M21" s="4"/>
      <c r="N21" t="s">
        <v>260</v>
      </c>
      <c r="O21" s="5">
        <v>0.36817953091327926</v>
      </c>
      <c r="P21" s="71">
        <v>0.54975143479854149</v>
      </c>
    </row>
    <row r="22" spans="1:16" x14ac:dyDescent="0.25">
      <c r="A22" s="17"/>
      <c r="B22" s="55">
        <v>20</v>
      </c>
      <c r="C22" s="19" t="s">
        <v>268</v>
      </c>
      <c r="D22" s="20">
        <v>0.13639700000000002</v>
      </c>
      <c r="E22" s="21">
        <v>0.19702900000000001</v>
      </c>
      <c r="F22" s="21">
        <f t="shared" si="0"/>
        <v>0.12852710073377788</v>
      </c>
      <c r="G22" s="21">
        <v>5.4738000733777881E-2</v>
      </c>
      <c r="H22" s="21">
        <v>1.43591E-2</v>
      </c>
      <c r="I22" s="21">
        <v>5.9430000000000004E-2</v>
      </c>
      <c r="J22" s="22">
        <f t="shared" si="1"/>
        <v>0.27781697482998885</v>
      </c>
      <c r="K22" s="22">
        <f t="shared" si="2"/>
        <v>0.35069507906845121</v>
      </c>
      <c r="L22" s="23">
        <f t="shared" si="3"/>
        <v>0.65232580347957847</v>
      </c>
      <c r="M22" s="4"/>
      <c r="N22" t="s">
        <v>254</v>
      </c>
      <c r="O22" s="5">
        <v>0.3215640711346428</v>
      </c>
      <c r="P22" s="71">
        <v>0.53491753453754698</v>
      </c>
    </row>
    <row r="23" spans="1:16" x14ac:dyDescent="0.25">
      <c r="A23" s="17"/>
      <c r="B23" s="55">
        <v>21</v>
      </c>
      <c r="C23" s="19" t="s">
        <v>269</v>
      </c>
      <c r="D23" s="20">
        <v>0.91679200000000005</v>
      </c>
      <c r="E23" s="21">
        <v>0.48011999999999999</v>
      </c>
      <c r="F23" s="21">
        <f t="shared" si="0"/>
        <v>0.43958745794221243</v>
      </c>
      <c r="G23" s="21">
        <v>0.25743293794221245</v>
      </c>
      <c r="H23" s="21">
        <v>5.0426820000000004E-2</v>
      </c>
      <c r="I23" s="21">
        <v>0.13172769999999998</v>
      </c>
      <c r="J23" s="22">
        <f t="shared" si="1"/>
        <v>0.53618457456930024</v>
      </c>
      <c r="K23" s="22">
        <f t="shared" si="2"/>
        <v>0.64121419216490139</v>
      </c>
      <c r="L23" s="23">
        <f t="shared" si="3"/>
        <v>0.91557830946890872</v>
      </c>
      <c r="M23" s="4"/>
      <c r="N23" t="s">
        <v>258</v>
      </c>
      <c r="O23" s="5">
        <v>0.64994468757392998</v>
      </c>
      <c r="P23" s="71">
        <v>0.38059206870794393</v>
      </c>
    </row>
    <row r="24" spans="1:16" x14ac:dyDescent="0.25">
      <c r="A24" s="17"/>
      <c r="B24" s="55">
        <v>22</v>
      </c>
      <c r="C24" s="19" t="s">
        <v>270</v>
      </c>
      <c r="D24" s="20">
        <v>0.168711</v>
      </c>
      <c r="E24" s="21">
        <v>0.44536100000000001</v>
      </c>
      <c r="F24" s="21">
        <f t="shared" si="0"/>
        <v>0.36010373531856049</v>
      </c>
      <c r="G24" s="21">
        <v>0.27276688531856053</v>
      </c>
      <c r="H24" s="21">
        <v>3.7906750000000003E-2</v>
      </c>
      <c r="I24" s="21">
        <v>4.9430099999999998E-2</v>
      </c>
      <c r="J24" s="22">
        <f t="shared" si="1"/>
        <v>0.61246244129719607</v>
      </c>
      <c r="K24" s="22">
        <f t="shared" si="2"/>
        <v>0.69757710109003823</v>
      </c>
      <c r="L24" s="23">
        <f t="shared" si="3"/>
        <v>0.80856593935831944</v>
      </c>
      <c r="M24" s="4"/>
      <c r="N24" t="s">
        <v>264</v>
      </c>
      <c r="O24" s="5">
        <v>0.10804307995343387</v>
      </c>
      <c r="P24" s="71">
        <v>0.19374016883360029</v>
      </c>
    </row>
    <row r="25" spans="1:16" ht="15.75" thickBot="1" x14ac:dyDescent="0.3">
      <c r="A25" s="24"/>
      <c r="B25" s="56">
        <v>25</v>
      </c>
      <c r="C25" s="26" t="s">
        <v>273</v>
      </c>
      <c r="D25" s="27">
        <v>0.5149999999999999</v>
      </c>
      <c r="E25" s="28">
        <v>0.16587399999999999</v>
      </c>
      <c r="F25" s="28">
        <f t="shared" si="0"/>
        <v>0.13750000000000001</v>
      </c>
      <c r="G25" s="28">
        <v>0</v>
      </c>
      <c r="H25" s="28">
        <v>1.7000000000000001E-2</v>
      </c>
      <c r="I25" s="28">
        <v>0.12050000000000001</v>
      </c>
      <c r="J25" s="29">
        <f t="shared" si="1"/>
        <v>0</v>
      </c>
      <c r="K25" s="29">
        <f t="shared" si="2"/>
        <v>0.10248743021811738</v>
      </c>
      <c r="L25" s="30">
        <f t="shared" si="3"/>
        <v>0.82894245029359648</v>
      </c>
      <c r="M25" s="4"/>
      <c r="N25" t="s">
        <v>266</v>
      </c>
      <c r="O25" s="5">
        <v>2.3153009987645329E-2</v>
      </c>
      <c r="P25" s="71">
        <v>0.18083344388366721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29.666166000000004</v>
      </c>
      <c r="E6" s="14">
        <v>39.553650999999988</v>
      </c>
      <c r="F6" s="14">
        <v>23.077646760174243</v>
      </c>
      <c r="G6" s="14">
        <v>16.551605820174245</v>
      </c>
      <c r="H6" s="14">
        <v>3.7797550800000002</v>
      </c>
      <c r="I6" s="14">
        <v>2.7462858599999995</v>
      </c>
      <c r="J6" s="15">
        <v>0.41845962134252157</v>
      </c>
      <c r="K6" s="15">
        <v>0.51401982841417726</v>
      </c>
      <c r="L6" s="16">
        <v>0.5834517465953839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8.4895570000000014</v>
      </c>
      <c r="E7" s="38">
        <f ca="1">SUM(E8:OFFSET(E6,MATCH("PROYECTOS",$A$8:$A$50,0),0))</f>
        <v>9.554275999999998</v>
      </c>
      <c r="F7" s="38">
        <f ca="1">SUM(F8:OFFSET(F6,MATCH("PROYECTOS",$A$8:$A$50,0),0))</f>
        <v>6.1527762550867546</v>
      </c>
      <c r="G7" s="38">
        <f ca="1">SUM(G8:OFFSET(G6,MATCH("PROYECTOS",$A$8:$A$50,0),0))</f>
        <v>3.2857192650867546</v>
      </c>
      <c r="H7" s="38">
        <f ca="1">SUM(H8:OFFSET(H6,MATCH("PROYECTOS",$A$8:$A$50,0),0))</f>
        <v>1.9663982</v>
      </c>
      <c r="I7" s="38">
        <f ca="1">SUM(I8:OFFSET(I6,MATCH("PROYECTOS",$A$8:$A$50,0),0))</f>
        <v>0.90065878999999993</v>
      </c>
      <c r="J7" s="39">
        <f ca="1">IFERROR(G7/E7,0)</f>
        <v>0.34390039235696723</v>
      </c>
      <c r="K7" s="39">
        <f ca="1">IFERROR(SUM(G7,H7)/E7,0)</f>
        <v>0.54971381034907885</v>
      </c>
      <c r="L7" s="40">
        <f ca="1">IFERROR(SUM(G7,H7,I7)/E7,0)</f>
        <v>0.64398142309126882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1.872058</v>
      </c>
      <c r="E8" s="21">
        <v>2.1391879999999999</v>
      </c>
      <c r="F8" s="21">
        <f t="shared" ref="F8:F10" si="0">SUM(G8,H8,I8)</f>
        <v>1.6891164951439031</v>
      </c>
      <c r="G8" s="21">
        <v>1.063670325143903</v>
      </c>
      <c r="H8" s="21">
        <v>0.30856170999999993</v>
      </c>
      <c r="I8" s="21">
        <v>0.31688445999999998</v>
      </c>
      <c r="J8" s="22">
        <f t="shared" ref="J8:J11" si="1">IFERROR(G8/E8,0)</f>
        <v>0.49723087692334805</v>
      </c>
      <c r="K8" s="22">
        <f t="shared" ref="K8:K11" si="2">IFERROR(SUM(G8,H8)/E8,0)</f>
        <v>0.64147332312256011</v>
      </c>
      <c r="L8" s="23">
        <f t="shared" ref="L8:L11" si="3">IFERROR(SUM(G8,H8,I8)/E8,0)</f>
        <v>0.78960638108661008</v>
      </c>
      <c r="M8" s="4"/>
    </row>
    <row r="9" spans="1:13" ht="25.5" x14ac:dyDescent="0.25">
      <c r="A9" s="17"/>
      <c r="B9" s="19">
        <v>3000339</v>
      </c>
      <c r="C9" s="19" t="s">
        <v>1360</v>
      </c>
      <c r="D9" s="20">
        <v>5.2745240000000004</v>
      </c>
      <c r="E9" s="21">
        <v>6.520998999999998</v>
      </c>
      <c r="F9" s="21">
        <f t="shared" si="0"/>
        <v>3.6939885985459284</v>
      </c>
      <c r="G9" s="21">
        <v>1.5655079485459282</v>
      </c>
      <c r="H9" s="21">
        <v>1.6439271600000001</v>
      </c>
      <c r="I9" s="21">
        <v>0.48455348999999998</v>
      </c>
      <c r="J9" s="22">
        <f t="shared" si="1"/>
        <v>0.24007179705838458</v>
      </c>
      <c r="K9" s="22">
        <f t="shared" si="2"/>
        <v>0.49216923795662737</v>
      </c>
      <c r="L9" s="23">
        <f t="shared" si="3"/>
        <v>0.56647587256890075</v>
      </c>
      <c r="M9" s="4"/>
    </row>
    <row r="10" spans="1:13" ht="51" x14ac:dyDescent="0.25">
      <c r="A10" s="17"/>
      <c r="B10" s="19">
        <v>3000566</v>
      </c>
      <c r="C10" s="19" t="s">
        <v>1361</v>
      </c>
      <c r="D10" s="20">
        <v>1.342975</v>
      </c>
      <c r="E10" s="21">
        <v>0.89408900000000024</v>
      </c>
      <c r="F10" s="21">
        <f t="shared" si="0"/>
        <v>0.76967116139692338</v>
      </c>
      <c r="G10" s="21">
        <v>0.65654099139692335</v>
      </c>
      <c r="H10" s="21">
        <v>1.3909330000000001E-2</v>
      </c>
      <c r="I10" s="21">
        <v>9.9220840000000005E-2</v>
      </c>
      <c r="J10" s="22">
        <f t="shared" si="1"/>
        <v>0.73431279368935665</v>
      </c>
      <c r="K10" s="22">
        <f t="shared" si="2"/>
        <v>0.74986977962699819</v>
      </c>
      <c r="L10" s="23">
        <f t="shared" si="3"/>
        <v>0.86084401149876932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21.176609000000003</v>
      </c>
      <c r="E11" s="45">
        <f t="shared" ref="E11:I11" ca="1" si="4">OFFSET(E11,-MATCH("PROYECTOS",$A$8:$A$50,0)-1,0)-(OFFSET(E11,-MATCH("PROYECTOS",$A$8:$A$50,0),0))</f>
        <v>29.99937499999999</v>
      </c>
      <c r="F11" s="45">
        <f t="shared" ca="1" si="4"/>
        <v>16.92487050508749</v>
      </c>
      <c r="G11" s="45">
        <f t="shared" ca="1" si="4"/>
        <v>13.265886555087491</v>
      </c>
      <c r="H11" s="45">
        <f t="shared" ca="1" si="4"/>
        <v>1.8133568800000002</v>
      </c>
      <c r="I11" s="45">
        <f t="shared" ca="1" si="4"/>
        <v>1.8456270699999995</v>
      </c>
      <c r="J11" s="46">
        <f t="shared" ca="1" si="1"/>
        <v>0.44220543111606475</v>
      </c>
      <c r="K11" s="46">
        <f t="shared" ca="1" si="2"/>
        <v>0.50265191975124468</v>
      </c>
      <c r="L11" s="47">
        <f t="shared" ca="1" si="3"/>
        <v>0.5641741037967456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1372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D22" sqref="D22:G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265.01292899999999</v>
      </c>
      <c r="E6" s="14">
        <v>316.29718000000003</v>
      </c>
      <c r="F6" s="14">
        <v>196.13454593762563</v>
      </c>
      <c r="G6" s="14">
        <v>133.3825849276256</v>
      </c>
      <c r="H6" s="14">
        <v>23.874854829999997</v>
      </c>
      <c r="I6" s="14">
        <v>38.877106179999991</v>
      </c>
      <c r="J6" s="15">
        <v>0.42170020272588454</v>
      </c>
      <c r="K6" s="15">
        <v>0.49718255394381194</v>
      </c>
      <c r="L6" s="16">
        <v>0.62009577808321148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260.268012</v>
      </c>
      <c r="E7" s="38">
        <f ca="1">SUM(E8:OFFSET(E6,MATCH("PROYECTOS",$A$8:$A$50,0),0))</f>
        <v>297.11013200000008</v>
      </c>
      <c r="F7" s="38">
        <f ca="1">SUM(F8:OFFSET(F6,MATCH("PROYECTOS",$A$8:$A$50,0),0))</f>
        <v>194.85840049819657</v>
      </c>
      <c r="G7" s="38">
        <f ca="1">SUM(G8:OFFSET(G6,MATCH("PROYECTOS",$A$8:$A$50,0),0))</f>
        <v>132.45678769819662</v>
      </c>
      <c r="H7" s="38">
        <f ca="1">SUM(H8:OFFSET(H6,MATCH("PROYECTOS",$A$8:$A$50,0),0))</f>
        <v>23.68421665</v>
      </c>
      <c r="I7" s="38">
        <f ca="1">SUM(I8:OFFSET(I6,MATCH("PROYECTOS",$A$8:$A$50,0),0))</f>
        <v>38.717396149999999</v>
      </c>
      <c r="J7" s="39">
        <f ca="1">IFERROR(G7/E7,0)</f>
        <v>0.44581713456408339</v>
      </c>
      <c r="K7" s="39">
        <f ca="1">IFERROR(SUM(G7,H7)/E7,0)</f>
        <v>0.52553241216356961</v>
      </c>
      <c r="L7" s="40">
        <f ca="1">IFERROR(SUM(G7,H7,I7)/E7,0)</f>
        <v>0.65584569326702247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19.586804999999998</v>
      </c>
      <c r="E8" s="21">
        <v>25.507312000000002</v>
      </c>
      <c r="F8" s="21">
        <f t="shared" ref="F8:F17" si="0">SUM(G8,H8,I8)</f>
        <v>15.150372714714617</v>
      </c>
      <c r="G8" s="21">
        <v>10.363041044714617</v>
      </c>
      <c r="H8" s="21">
        <v>1.3518791200000004</v>
      </c>
      <c r="I8" s="21">
        <v>3.4354525499999999</v>
      </c>
      <c r="J8" s="22">
        <f t="shared" ref="J8:J18" si="1">IFERROR(G8/E8,0)</f>
        <v>0.40627726844422557</v>
      </c>
      <c r="K8" s="22">
        <f t="shared" ref="K8:K18" si="2">IFERROR(SUM(G8,H8)/E8,0)</f>
        <v>0.45927693849961987</v>
      </c>
      <c r="L8" s="23">
        <f t="shared" ref="L8:L18" si="3">IFERROR(SUM(G8,H8,I8)/E8,0)</f>
        <v>0.59396194764523269</v>
      </c>
      <c r="M8" s="4"/>
    </row>
    <row r="9" spans="1:13" ht="38.25" x14ac:dyDescent="0.25">
      <c r="A9" s="17"/>
      <c r="B9" s="19">
        <v>3043977</v>
      </c>
      <c r="C9" s="19" t="s">
        <v>403</v>
      </c>
      <c r="D9" s="20">
        <v>19.526167999999995</v>
      </c>
      <c r="E9" s="21">
        <v>20.839834</v>
      </c>
      <c r="F9" s="21">
        <f t="shared" si="0"/>
        <v>15.857041976599247</v>
      </c>
      <c r="G9" s="21">
        <v>9.0390763765992457</v>
      </c>
      <c r="H9" s="21">
        <v>2.0725565299999995</v>
      </c>
      <c r="I9" s="21">
        <v>4.7454090700000009</v>
      </c>
      <c r="J9" s="22">
        <f t="shared" si="1"/>
        <v>0.43374032521560613</v>
      </c>
      <c r="K9" s="22">
        <f t="shared" si="2"/>
        <v>0.53319200654857646</v>
      </c>
      <c r="L9" s="23">
        <f t="shared" si="3"/>
        <v>0.7609005895440073</v>
      </c>
      <c r="M9" s="4"/>
    </row>
    <row r="10" spans="1:13" ht="51" x14ac:dyDescent="0.25">
      <c r="A10" s="17"/>
      <c r="B10" s="19">
        <v>3043978</v>
      </c>
      <c r="C10" s="19" t="s">
        <v>404</v>
      </c>
      <c r="D10" s="20">
        <v>4.4870620000000008</v>
      </c>
      <c r="E10" s="21">
        <v>5.0241220000000002</v>
      </c>
      <c r="F10" s="21">
        <f t="shared" si="0"/>
        <v>3.8954320837593848</v>
      </c>
      <c r="G10" s="21">
        <v>2.851277573759385</v>
      </c>
      <c r="H10" s="21">
        <v>0.45568352000000001</v>
      </c>
      <c r="I10" s="21">
        <v>0.58847098999999981</v>
      </c>
      <c r="J10" s="22">
        <f t="shared" si="1"/>
        <v>0.56751758292481447</v>
      </c>
      <c r="K10" s="22">
        <f t="shared" si="2"/>
        <v>0.6582167180174735</v>
      </c>
      <c r="L10" s="23">
        <f t="shared" si="3"/>
        <v>0.77534583828963244</v>
      </c>
      <c r="M10" s="4"/>
    </row>
    <row r="11" spans="1:13" ht="51" x14ac:dyDescent="0.25">
      <c r="A11" s="17"/>
      <c r="B11" s="19">
        <v>3043979</v>
      </c>
      <c r="C11" s="19" t="s">
        <v>405</v>
      </c>
      <c r="D11" s="20">
        <v>6.5264549999999986</v>
      </c>
      <c r="E11" s="21">
        <v>6.6546359999999982</v>
      </c>
      <c r="F11" s="21">
        <f t="shared" si="0"/>
        <v>4.6795644593044807</v>
      </c>
      <c r="G11" s="21">
        <v>3.5198847693044804</v>
      </c>
      <c r="H11" s="21">
        <v>0.58981970999999989</v>
      </c>
      <c r="I11" s="21">
        <v>0.56985998000000027</v>
      </c>
      <c r="J11" s="22">
        <f t="shared" si="1"/>
        <v>0.52893723553091132</v>
      </c>
      <c r="K11" s="22">
        <f t="shared" si="2"/>
        <v>0.6175701389684547</v>
      </c>
      <c r="L11" s="23">
        <f t="shared" si="3"/>
        <v>0.70320367023898556</v>
      </c>
      <c r="M11" s="4"/>
    </row>
    <row r="12" spans="1:13" ht="63.75" x14ac:dyDescent="0.25">
      <c r="A12" s="17"/>
      <c r="B12" s="19">
        <v>3043980</v>
      </c>
      <c r="C12" s="19" t="s">
        <v>406</v>
      </c>
      <c r="D12" s="20">
        <v>6.5704780000000023</v>
      </c>
      <c r="E12" s="21">
        <v>10.319961999999997</v>
      </c>
      <c r="F12" s="21">
        <f t="shared" si="0"/>
        <v>7.2305898421178227</v>
      </c>
      <c r="G12" s="21">
        <v>4.733408302117823</v>
      </c>
      <c r="H12" s="21">
        <v>0.90900802000000014</v>
      </c>
      <c r="I12" s="21">
        <v>1.58817352</v>
      </c>
      <c r="J12" s="22">
        <f t="shared" si="1"/>
        <v>0.45866528405025375</v>
      </c>
      <c r="K12" s="22">
        <f t="shared" si="2"/>
        <v>0.54674778086564901</v>
      </c>
      <c r="L12" s="23">
        <f t="shared" si="3"/>
        <v>0.70064113047294407</v>
      </c>
      <c r="M12" s="4"/>
    </row>
    <row r="13" spans="1:13" ht="63.75" x14ac:dyDescent="0.25">
      <c r="A13" s="17"/>
      <c r="B13" s="19">
        <v>3043981</v>
      </c>
      <c r="C13" s="19" t="s">
        <v>407</v>
      </c>
      <c r="D13" s="20">
        <v>51.133942000000005</v>
      </c>
      <c r="E13" s="21">
        <v>64.006298000000015</v>
      </c>
      <c r="F13" s="21">
        <f t="shared" si="0"/>
        <v>40.812074823451866</v>
      </c>
      <c r="G13" s="21">
        <v>28.275025043451873</v>
      </c>
      <c r="H13" s="21">
        <v>4.3701936300000002</v>
      </c>
      <c r="I13" s="21">
        <v>8.1668561499999974</v>
      </c>
      <c r="J13" s="22">
        <f t="shared" si="1"/>
        <v>0.4417537949695492</v>
      </c>
      <c r="K13" s="22">
        <f t="shared" si="2"/>
        <v>0.51003135150000178</v>
      </c>
      <c r="L13" s="23">
        <f t="shared" si="3"/>
        <v>0.63762592274047558</v>
      </c>
      <c r="M13" s="4"/>
    </row>
    <row r="14" spans="1:13" x14ac:dyDescent="0.25">
      <c r="A14" s="17"/>
      <c r="B14" s="19">
        <v>3043982</v>
      </c>
      <c r="C14" s="19" t="s">
        <v>408</v>
      </c>
      <c r="D14" s="20">
        <v>16.600026000000003</v>
      </c>
      <c r="E14" s="21">
        <v>18.368120000000001</v>
      </c>
      <c r="F14" s="21">
        <f t="shared" si="0"/>
        <v>13.026015078159167</v>
      </c>
      <c r="G14" s="21">
        <v>9.7582361981591674</v>
      </c>
      <c r="H14" s="21">
        <v>1.1123081600000002</v>
      </c>
      <c r="I14" s="21">
        <v>2.1554707200000003</v>
      </c>
      <c r="J14" s="22">
        <f t="shared" si="1"/>
        <v>0.53125938844907195</v>
      </c>
      <c r="K14" s="22">
        <f t="shared" si="2"/>
        <v>0.59181583951755357</v>
      </c>
      <c r="L14" s="23">
        <f t="shared" si="3"/>
        <v>0.70916430631763983</v>
      </c>
      <c r="M14" s="4"/>
    </row>
    <row r="15" spans="1:13" ht="25.5" x14ac:dyDescent="0.25">
      <c r="A15" s="17"/>
      <c r="B15" s="19">
        <v>3043983</v>
      </c>
      <c r="C15" s="19" t="s">
        <v>409</v>
      </c>
      <c r="D15" s="20">
        <v>93.418068999999988</v>
      </c>
      <c r="E15" s="21">
        <v>90.082375000000027</v>
      </c>
      <c r="F15" s="21">
        <f t="shared" si="0"/>
        <v>54.697394784526395</v>
      </c>
      <c r="G15" s="21">
        <v>36.020308894526394</v>
      </c>
      <c r="H15" s="21">
        <v>5.8287872100000007</v>
      </c>
      <c r="I15" s="21">
        <v>12.848298679999997</v>
      </c>
      <c r="J15" s="22">
        <f t="shared" si="1"/>
        <v>0.39985967171187908</v>
      </c>
      <c r="K15" s="22">
        <f t="shared" si="2"/>
        <v>0.4645647509241001</v>
      </c>
      <c r="L15" s="23">
        <f t="shared" si="3"/>
        <v>0.60719308060568322</v>
      </c>
      <c r="M15" s="4"/>
    </row>
    <row r="16" spans="1:13" ht="25.5" x14ac:dyDescent="0.25">
      <c r="A16" s="17"/>
      <c r="B16" s="19">
        <v>3043984</v>
      </c>
      <c r="C16" s="19" t="s">
        <v>410</v>
      </c>
      <c r="D16" s="20">
        <v>35.691112000000011</v>
      </c>
      <c r="E16" s="21">
        <v>48.227018000000022</v>
      </c>
      <c r="F16" s="21">
        <f t="shared" si="0"/>
        <v>33.888872538564591</v>
      </c>
      <c r="G16" s="21">
        <v>23.784715538564591</v>
      </c>
      <c r="H16" s="21">
        <v>6.440119740000001</v>
      </c>
      <c r="I16" s="21">
        <v>3.6640372599999989</v>
      </c>
      <c r="J16" s="22">
        <f t="shared" si="1"/>
        <v>0.49318238043589135</v>
      </c>
      <c r="K16" s="22">
        <f t="shared" si="2"/>
        <v>0.62671997009154856</v>
      </c>
      <c r="L16" s="23">
        <f t="shared" si="3"/>
        <v>0.70269475376985935</v>
      </c>
      <c r="M16" s="4"/>
    </row>
    <row r="17" spans="1:13" ht="25.5" x14ac:dyDescent="0.25">
      <c r="A17" s="17"/>
      <c r="B17" s="19">
        <v>3044119</v>
      </c>
      <c r="C17" s="19" t="s">
        <v>411</v>
      </c>
      <c r="D17" s="20">
        <v>6.7278949999999993</v>
      </c>
      <c r="E17" s="21">
        <v>8.0804549999999988</v>
      </c>
      <c r="F17" s="21">
        <f t="shared" si="0"/>
        <v>5.6210421969990358</v>
      </c>
      <c r="G17" s="21">
        <v>4.1118139569990362</v>
      </c>
      <c r="H17" s="21">
        <v>0.55386100999999999</v>
      </c>
      <c r="I17" s="21">
        <v>0.95536722999999946</v>
      </c>
      <c r="J17" s="22">
        <f t="shared" si="1"/>
        <v>0.5088592111457878</v>
      </c>
      <c r="K17" s="22">
        <f t="shared" si="2"/>
        <v>0.57740250604687948</v>
      </c>
      <c r="L17" s="23">
        <f t="shared" si="3"/>
        <v>0.69563436675274304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4.7449169999999867</v>
      </c>
      <c r="E18" s="45">
        <f t="shared" ref="E18:I18" ca="1" si="4">OFFSET(E18,-MATCH("PROYECTOS",$A$8:$A$50,0)-1,0)-(OFFSET(E18,-MATCH("PROYECTOS",$A$8:$A$50,0),0))</f>
        <v>19.187047999999947</v>
      </c>
      <c r="F18" s="45">
        <f t="shared" ca="1" si="4"/>
        <v>1.2761454394290581</v>
      </c>
      <c r="G18" s="45">
        <f t="shared" ca="1" si="4"/>
        <v>0.92579722942898002</v>
      </c>
      <c r="H18" s="45">
        <f t="shared" ca="1" si="4"/>
        <v>0.19063817999999699</v>
      </c>
      <c r="I18" s="45">
        <f t="shared" ca="1" si="4"/>
        <v>0.15971002999999229</v>
      </c>
      <c r="J18" s="46">
        <f t="shared" ca="1" si="1"/>
        <v>4.8251155124487237E-2</v>
      </c>
      <c r="K18" s="46">
        <f t="shared" ca="1" si="2"/>
        <v>5.8186929507289507E-2</v>
      </c>
      <c r="L18" s="47">
        <f t="shared" ca="1" si="3"/>
        <v>6.651077536414006E-2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423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  <c r="E22" s="6"/>
      <c r="F22" s="6"/>
      <c r="G22" s="6"/>
    </row>
    <row r="23" spans="1:13" ht="15.75" thickBot="1" x14ac:dyDescent="0.3">
      <c r="A23" s="90"/>
      <c r="B23" s="91"/>
      <c r="C23" s="91"/>
      <c r="D23" s="93"/>
      <c r="E23" s="7"/>
      <c r="F23" s="7"/>
      <c r="G23" s="7"/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1359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29.666166000000004</v>
      </c>
      <c r="I6" s="14">
        <v>39.553650999999988</v>
      </c>
      <c r="J6" s="14">
        <v>23.077646760174243</v>
      </c>
      <c r="K6" s="14">
        <v>16.551605820174245</v>
      </c>
      <c r="L6" s="14">
        <v>3.7797550800000002</v>
      </c>
      <c r="M6" s="14">
        <v>2.7462858599999995</v>
      </c>
      <c r="N6" s="15">
        <v>0.41845962134252157</v>
      </c>
      <c r="O6" s="15">
        <v>0.51401982841417726</v>
      </c>
      <c r="P6" s="16">
        <v>0.5834517465953839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8.4895569999999996</v>
      </c>
      <c r="I7" s="37">
        <f ca="1">SUM(I8:OFFSET(I6,MATCH("PROYECTOS",$A$8:$A$17,0),0))</f>
        <v>9.5542759999999998</v>
      </c>
      <c r="J7" s="37">
        <f ca="1">SUM(J8:OFFSET(J6,MATCH("PROYECTOS",$A$8:$A$17,0),0))</f>
        <v>6.1527762550867546</v>
      </c>
      <c r="K7" s="37">
        <f ca="1">SUM(K8:OFFSET(K6,MATCH("PROYECTOS",$A$8:$A$17,0),0))</f>
        <v>3.2857192650867546</v>
      </c>
      <c r="L7" s="37">
        <f ca="1">SUM(L8:OFFSET(L6,MATCH("PROYECTOS",$A$8:$A$17,0),0))</f>
        <v>1.9663982</v>
      </c>
      <c r="M7" s="37">
        <f ca="1">SUM(M8:OFFSET(M6,MATCH("PROYECTOS",$A$8:$A$17,0),0))</f>
        <v>0.90065878999999993</v>
      </c>
      <c r="N7" s="39">
        <f ca="1">IFERROR(K7/I7,0)</f>
        <v>0.34390039235696718</v>
      </c>
      <c r="O7" s="39">
        <f ca="1">IFERROR(SUM(K7,L7)/I7,0)</f>
        <v>0.54971381034907885</v>
      </c>
      <c r="P7" s="40">
        <f ca="1">IFERROR(SUM(K7,L7,M7)/I7,0)</f>
        <v>0.64398142309126871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1.872058</v>
      </c>
      <c r="I8" s="21">
        <v>2.1391879999999999</v>
      </c>
      <c r="J8" s="21">
        <f t="shared" ref="J8:J16" si="0">SUM(K8,L8,M8)</f>
        <v>1.6891164951439031</v>
      </c>
      <c r="K8" s="21">
        <v>1.063670325143903</v>
      </c>
      <c r="L8" s="21">
        <v>0.30856170999999993</v>
      </c>
      <c r="M8" s="21">
        <v>0.31688446000000003</v>
      </c>
      <c r="N8" s="22">
        <f t="shared" ref="N8:N17" si="1">IFERROR(K8/I8,0)</f>
        <v>0.49723087692334805</v>
      </c>
      <c r="O8" s="22">
        <f t="shared" ref="O8:O17" si="2">IFERROR(SUM(K8,L8)/I8,0)</f>
        <v>0.64147332312256011</v>
      </c>
      <c r="P8" s="23">
        <f t="shared" ref="P8:P17" si="3">IFERROR(SUM(K8,L8,M8)/I8,0)</f>
        <v>0.78960638108661008</v>
      </c>
      <c r="Q8" s="70">
        <v>15.5</v>
      </c>
      <c r="R8" s="21">
        <v>15.5</v>
      </c>
      <c r="S8" s="23">
        <f>IFERROR(R8/Q8,0)</f>
        <v>1</v>
      </c>
    </row>
    <row r="9" spans="1:19" ht="51" x14ac:dyDescent="0.25">
      <c r="A9" s="17"/>
      <c r="B9" s="19">
        <v>5002982</v>
      </c>
      <c r="C9" s="19" t="s">
        <v>1362</v>
      </c>
      <c r="D9" s="68">
        <v>3000566</v>
      </c>
      <c r="E9" s="19" t="s">
        <v>1361</v>
      </c>
      <c r="F9" s="69">
        <v>14</v>
      </c>
      <c r="G9" s="19" t="s">
        <v>690</v>
      </c>
      <c r="H9" s="20">
        <v>6.143E-3</v>
      </c>
      <c r="I9" s="21">
        <v>6.143E-3</v>
      </c>
      <c r="J9" s="21">
        <f t="shared" si="0"/>
        <v>1.0539299929873877E-3</v>
      </c>
      <c r="K9" s="21">
        <v>4.3513999298738781E-4</v>
      </c>
      <c r="L9" s="21">
        <v>3.3136E-4</v>
      </c>
      <c r="M9" s="21">
        <v>2.8742999999999998E-4</v>
      </c>
      <c r="N9" s="22">
        <f t="shared" si="1"/>
        <v>7.0835095716651114E-2</v>
      </c>
      <c r="O9" s="22">
        <f t="shared" si="2"/>
        <v>0.12477616685453162</v>
      </c>
      <c r="P9" s="23">
        <f t="shared" si="3"/>
        <v>0.17156600895122703</v>
      </c>
      <c r="Q9" s="70">
        <v>4</v>
      </c>
      <c r="R9" s="21">
        <v>0</v>
      </c>
      <c r="S9" s="23">
        <f t="shared" ref="S9:S16" si="4">IFERROR(R9/Q9,0)</f>
        <v>0</v>
      </c>
    </row>
    <row r="10" spans="1:19" ht="51" x14ac:dyDescent="0.25">
      <c r="A10" s="17"/>
      <c r="B10" s="19">
        <v>5002989</v>
      </c>
      <c r="C10" s="19" t="s">
        <v>1363</v>
      </c>
      <c r="D10" s="68">
        <v>3000339</v>
      </c>
      <c r="E10" s="19" t="s">
        <v>1360</v>
      </c>
      <c r="F10" s="69">
        <v>227</v>
      </c>
      <c r="G10" s="19" t="s">
        <v>774</v>
      </c>
      <c r="H10" s="20">
        <v>0.22260599999999997</v>
      </c>
      <c r="I10" s="21">
        <v>0.20666700000000002</v>
      </c>
      <c r="J10" s="21">
        <f t="shared" si="0"/>
        <v>9.6655490849900438E-2</v>
      </c>
      <c r="K10" s="21">
        <v>4.4822890849900432E-2</v>
      </c>
      <c r="L10" s="21">
        <v>2.1378899999999999E-2</v>
      </c>
      <c r="M10" s="21">
        <v>3.04537E-2</v>
      </c>
      <c r="N10" s="22">
        <f t="shared" si="1"/>
        <v>0.21688460591144415</v>
      </c>
      <c r="O10" s="22">
        <f t="shared" si="2"/>
        <v>0.32033072938543855</v>
      </c>
      <c r="P10" s="23">
        <f t="shared" si="3"/>
        <v>0.4676871046170914</v>
      </c>
      <c r="Q10" s="70">
        <v>5.0999999999999996</v>
      </c>
      <c r="R10" s="21">
        <v>2.8</v>
      </c>
      <c r="S10" s="23">
        <f t="shared" si="4"/>
        <v>0.5490196078431373</v>
      </c>
    </row>
    <row r="11" spans="1:19" ht="25.5" x14ac:dyDescent="0.25">
      <c r="A11" s="17"/>
      <c r="B11" s="19">
        <v>5004175</v>
      </c>
      <c r="C11" s="19" t="s">
        <v>771</v>
      </c>
      <c r="D11" s="68">
        <v>3000339</v>
      </c>
      <c r="E11" s="19" t="s">
        <v>1360</v>
      </c>
      <c r="F11" s="69">
        <v>14</v>
      </c>
      <c r="G11" s="19" t="s">
        <v>690</v>
      </c>
      <c r="H11" s="20">
        <v>0.60000000000000009</v>
      </c>
      <c r="I11" s="21">
        <v>0.6</v>
      </c>
      <c r="J11" s="21">
        <f t="shared" si="0"/>
        <v>9.4290004344657063E-3</v>
      </c>
      <c r="K11" s="21">
        <v>9.4290004344657063E-3</v>
      </c>
      <c r="L11" s="21">
        <v>0</v>
      </c>
      <c r="M11" s="21">
        <v>0</v>
      </c>
      <c r="N11" s="22">
        <f t="shared" si="1"/>
        <v>1.5715000724109512E-2</v>
      </c>
      <c r="O11" s="22">
        <f t="shared" si="2"/>
        <v>1.5715000724109512E-2</v>
      </c>
      <c r="P11" s="23">
        <f t="shared" si="3"/>
        <v>1.5715000724109512E-2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5004189</v>
      </c>
      <c r="C12" s="19" t="s">
        <v>1364</v>
      </c>
      <c r="D12" s="68">
        <v>3000566</v>
      </c>
      <c r="E12" s="19" t="s">
        <v>1361</v>
      </c>
      <c r="F12" s="69">
        <v>227</v>
      </c>
      <c r="G12" s="19" t="s">
        <v>774</v>
      </c>
      <c r="H12" s="20">
        <v>6.7039000000000001E-2</v>
      </c>
      <c r="I12" s="21">
        <v>0.13953800000000002</v>
      </c>
      <c r="J12" s="21">
        <f t="shared" si="0"/>
        <v>8.5572080301106412E-2</v>
      </c>
      <c r="K12" s="21">
        <v>1.9533050301106414E-2</v>
      </c>
      <c r="L12" s="21">
        <v>1.0453179999999999E-2</v>
      </c>
      <c r="M12" s="21">
        <v>5.5585850000000006E-2</v>
      </c>
      <c r="N12" s="22">
        <f t="shared" si="1"/>
        <v>0.13998373418786575</v>
      </c>
      <c r="O12" s="22">
        <f t="shared" si="2"/>
        <v>0.21489651780236502</v>
      </c>
      <c r="P12" s="23">
        <f t="shared" si="3"/>
        <v>0.61325287951028684</v>
      </c>
      <c r="Q12" s="70">
        <v>126</v>
      </c>
      <c r="R12" s="21">
        <v>118</v>
      </c>
      <c r="S12" s="23">
        <f t="shared" si="4"/>
        <v>0.93650793650793651</v>
      </c>
    </row>
    <row r="13" spans="1:19" ht="51" x14ac:dyDescent="0.25">
      <c r="A13" s="17"/>
      <c r="B13" s="19">
        <v>5004212</v>
      </c>
      <c r="C13" s="19" t="s">
        <v>1365</v>
      </c>
      <c r="D13" s="68">
        <v>3000566</v>
      </c>
      <c r="E13" s="19" t="s">
        <v>1361</v>
      </c>
      <c r="F13" s="69">
        <v>535</v>
      </c>
      <c r="G13" s="19" t="s">
        <v>772</v>
      </c>
      <c r="H13" s="20">
        <v>0.78075300000000003</v>
      </c>
      <c r="I13" s="21">
        <v>0.74840799999999996</v>
      </c>
      <c r="J13" s="21">
        <f t="shared" si="0"/>
        <v>0.68304515110282948</v>
      </c>
      <c r="K13" s="21">
        <v>0.63657280110282954</v>
      </c>
      <c r="L13" s="21">
        <v>3.1247900000000001E-3</v>
      </c>
      <c r="M13" s="21">
        <v>4.3347560000000007E-2</v>
      </c>
      <c r="N13" s="22">
        <f t="shared" si="1"/>
        <v>0.85056920971292338</v>
      </c>
      <c r="O13" s="22">
        <f t="shared" si="2"/>
        <v>0.85474445904216623</v>
      </c>
      <c r="P13" s="23">
        <f t="shared" si="3"/>
        <v>0.91266414990597311</v>
      </c>
      <c r="Q13" s="70">
        <v>182.00400000000002</v>
      </c>
      <c r="R13" s="21">
        <v>182.00400000000002</v>
      </c>
      <c r="S13" s="23">
        <f t="shared" si="4"/>
        <v>1</v>
      </c>
    </row>
    <row r="14" spans="1:19" ht="51" x14ac:dyDescent="0.25">
      <c r="A14" s="17"/>
      <c r="B14" s="19">
        <v>5005098</v>
      </c>
      <c r="C14" s="19" t="s">
        <v>1366</v>
      </c>
      <c r="D14" s="68">
        <v>3000339</v>
      </c>
      <c r="E14" s="19" t="s">
        <v>1360</v>
      </c>
      <c r="F14" s="69">
        <v>46</v>
      </c>
      <c r="G14" s="19" t="s">
        <v>736</v>
      </c>
      <c r="H14" s="20">
        <v>4.3919180000000004</v>
      </c>
      <c r="I14" s="21">
        <v>4.3834680000000006</v>
      </c>
      <c r="J14" s="21">
        <f t="shared" si="0"/>
        <v>2.4592141069847671</v>
      </c>
      <c r="K14" s="21">
        <v>1.4955280569847673</v>
      </c>
      <c r="L14" s="21">
        <v>0.52349626000000005</v>
      </c>
      <c r="M14" s="21">
        <v>0.44018978999999997</v>
      </c>
      <c r="N14" s="22">
        <f t="shared" si="1"/>
        <v>0.34117462634260526</v>
      </c>
      <c r="O14" s="22">
        <f t="shared" si="2"/>
        <v>0.46059976187456303</v>
      </c>
      <c r="P14" s="23">
        <f t="shared" si="3"/>
        <v>0.56102020294998545</v>
      </c>
      <c r="Q14" s="70">
        <v>7</v>
      </c>
      <c r="R14" s="21">
        <v>7</v>
      </c>
      <c r="S14" s="23">
        <f t="shared" si="4"/>
        <v>1</v>
      </c>
    </row>
    <row r="15" spans="1:19" ht="25.5" x14ac:dyDescent="0.25">
      <c r="A15" s="17"/>
      <c r="B15" s="19">
        <v>5005099</v>
      </c>
      <c r="C15" s="19" t="s">
        <v>1367</v>
      </c>
      <c r="D15" s="68">
        <v>3000339</v>
      </c>
      <c r="E15" s="19" t="s">
        <v>1360</v>
      </c>
      <c r="F15" s="69">
        <v>460</v>
      </c>
      <c r="G15" s="19" t="s">
        <v>1369</v>
      </c>
      <c r="H15" s="20">
        <v>6.0000000000000005E-2</v>
      </c>
      <c r="I15" s="21">
        <v>1.330864</v>
      </c>
      <c r="J15" s="21">
        <f t="shared" si="0"/>
        <v>1.128690000276795</v>
      </c>
      <c r="K15" s="21">
        <v>1.5728000276794774E-2</v>
      </c>
      <c r="L15" s="21">
        <v>1.0990520000000001</v>
      </c>
      <c r="M15" s="21">
        <v>1.3909999999999999E-2</v>
      </c>
      <c r="N15" s="22">
        <f t="shared" si="1"/>
        <v>1.1817886934198215E-2</v>
      </c>
      <c r="O15" s="22">
        <f t="shared" si="2"/>
        <v>0.83763630264008559</v>
      </c>
      <c r="P15" s="23">
        <f t="shared" si="3"/>
        <v>0.84808815947895122</v>
      </c>
      <c r="Q15" s="70">
        <v>2</v>
      </c>
      <c r="R15" s="21">
        <v>2</v>
      </c>
      <c r="S15" s="23">
        <f t="shared" si="4"/>
        <v>1</v>
      </c>
    </row>
    <row r="16" spans="1:19" ht="63.75" x14ac:dyDescent="0.25">
      <c r="A16" s="17"/>
      <c r="B16" s="19">
        <v>5005100</v>
      </c>
      <c r="C16" s="19" t="s">
        <v>1368</v>
      </c>
      <c r="D16" s="68">
        <v>3000566</v>
      </c>
      <c r="E16" s="19" t="s">
        <v>1361</v>
      </c>
      <c r="F16" s="69">
        <v>419</v>
      </c>
      <c r="G16" s="19" t="s">
        <v>1370</v>
      </c>
      <c r="H16" s="20">
        <v>0.48904000000000003</v>
      </c>
      <c r="I16" s="21">
        <v>0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21.176609000000006</v>
      </c>
      <c r="I17" s="44">
        <f t="shared" ref="I17:M17" ca="1" si="5">OFFSET(I17,-MATCH("PROYECTOS",$A$8:$A$17,0)-1,0)-(OFFSET(I17,-MATCH("PROYECTOS",$A$8:$A$17,0),0))</f>
        <v>29.999374999999986</v>
      </c>
      <c r="J17" s="44">
        <f t="shared" ca="1" si="5"/>
        <v>16.92487050508749</v>
      </c>
      <c r="K17" s="44">
        <f t="shared" ca="1" si="5"/>
        <v>13.265886555087491</v>
      </c>
      <c r="L17" s="44">
        <f t="shared" ca="1" si="5"/>
        <v>1.8133568800000002</v>
      </c>
      <c r="M17" s="44">
        <f t="shared" ca="1" si="5"/>
        <v>1.8456270699999995</v>
      </c>
      <c r="N17" s="46">
        <f t="shared" ca="1" si="1"/>
        <v>0.44220543111606481</v>
      </c>
      <c r="O17" s="46">
        <f t="shared" ca="1" si="2"/>
        <v>0.50265191975124479</v>
      </c>
      <c r="P17" s="47">
        <f t="shared" ca="1" si="3"/>
        <v>0.56417410379674571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1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13421.251097</v>
      </c>
      <c r="E6" s="14">
        <v>13855.239165999999</v>
      </c>
      <c r="F6" s="14">
        <v>8957.0468149809749</v>
      </c>
      <c r="G6" s="14">
        <v>6748.8292250609747</v>
      </c>
      <c r="H6" s="14">
        <v>1096.7848042100002</v>
      </c>
      <c r="I6" s="14">
        <v>1111.4327857100004</v>
      </c>
      <c r="J6" s="15">
        <v>0.48709583026341641</v>
      </c>
      <c r="K6" s="15">
        <v>0.56625612414715176</v>
      </c>
      <c r="L6" s="16">
        <v>0.64647363410088787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5779.9761220000037</v>
      </c>
      <c r="E7" s="38">
        <f ca="1">SUM(E8:OFFSET(E6,MATCH("GOBIERNOS REGIONALES",$A$8:$A$50,0),0))</f>
        <v>3383.156083000003</v>
      </c>
      <c r="F7" s="38">
        <f ca="1">SUM(F8:OFFSET(F6,MATCH("GOBIERNOS REGIONALES",$A$8:$A$50,0),0))</f>
        <v>2080.8247027302768</v>
      </c>
      <c r="G7" s="38">
        <f ca="1">SUM(G8:OFFSET(G6,MATCH("GOBIERNOS REGIONALES",$A$8:$A$50,0),0))</f>
        <v>1558.1686149502766</v>
      </c>
      <c r="H7" s="38">
        <f ca="1">SUM(H8:OFFSET(H6,MATCH("GOBIERNOS REGIONALES",$A$8:$A$50,0),0))</f>
        <v>267.89775344999993</v>
      </c>
      <c r="I7" s="38">
        <f ca="1">SUM(I8:OFFSET(I6,MATCH("GOBIERNOS REGIONALES",$A$8:$A$50,0),0))</f>
        <v>254.75833433000003</v>
      </c>
      <c r="J7" s="39">
        <f ca="1">IFERROR(G7/E7,0)</f>
        <v>0.46056657651117755</v>
      </c>
      <c r="K7" s="39">
        <f ca="1">IFERROR(SUM(G7,H7)/E7,0)</f>
        <v>0.53975232699905995</v>
      </c>
      <c r="L7" s="40">
        <f ca="1">IFERROR(SUM(G7,H7,I7)/E7,0)</f>
        <v>0.6150543018651129</v>
      </c>
      <c r="M7" s="4"/>
    </row>
    <row r="8" spans="1:13" x14ac:dyDescent="0.25">
      <c r="A8" s="17"/>
      <c r="B8" s="18">
        <v>10</v>
      </c>
      <c r="C8" s="19" t="s">
        <v>110</v>
      </c>
      <c r="D8" s="20">
        <v>5773.3945820000035</v>
      </c>
      <c r="E8" s="21">
        <v>3376.5745430000029</v>
      </c>
      <c r="F8" s="21">
        <f t="shared" ref="F8:F36" si="0">SUM(G8,H8,I8)</f>
        <v>2077.525153605307</v>
      </c>
      <c r="G8" s="21">
        <v>1555.7303904153068</v>
      </c>
      <c r="H8" s="21">
        <v>267.42809286999994</v>
      </c>
      <c r="I8" s="21">
        <v>254.36667032000003</v>
      </c>
      <c r="J8" s="22">
        <f t="shared" ref="J8:J36" si="1">IFERROR(G8/E8,0)</f>
        <v>0.46074220207591771</v>
      </c>
      <c r="K8" s="22">
        <f t="shared" ref="K8:K36" si="2">IFERROR(SUM(G8,H8)/E8,0)</f>
        <v>0.5399432057748903</v>
      </c>
      <c r="L8" s="23">
        <f t="shared" ref="L8:L36" si="3">IFERROR(SUM(G8,H8,I8)/E8,0)</f>
        <v>0.61527596300583287</v>
      </c>
      <c r="M8" s="4"/>
    </row>
    <row r="9" spans="1:13" ht="38.25" x14ac:dyDescent="0.25">
      <c r="A9" s="17"/>
      <c r="B9" s="18">
        <v>117</v>
      </c>
      <c r="C9" s="19" t="s">
        <v>141</v>
      </c>
      <c r="D9" s="20">
        <v>6.5815400000000004</v>
      </c>
      <c r="E9" s="21">
        <v>6.5815399999999995</v>
      </c>
      <c r="F9" s="21">
        <f t="shared" si="0"/>
        <v>3.299549124969777</v>
      </c>
      <c r="G9" s="21">
        <v>2.4382245349697769</v>
      </c>
      <c r="H9" s="21">
        <v>0.46966057999999999</v>
      </c>
      <c r="I9" s="21">
        <v>0.39166400999999995</v>
      </c>
      <c r="J9" s="22">
        <f t="shared" si="1"/>
        <v>0.37046413680837265</v>
      </c>
      <c r="K9" s="22">
        <f t="shared" si="2"/>
        <v>0.44182442330666943</v>
      </c>
      <c r="L9" s="23">
        <f t="shared" si="3"/>
        <v>0.50133390133156941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7201.0258269999995</v>
      </c>
      <c r="E10" s="38">
        <f ca="1">SUM(E11:OFFSET(E9,(MATCH("GOBIERNOS LOCALES",$A$8:$A$50,0)-MATCH("GOBIERNOS REGIONALES",$A$8:$A$50,0)),0))</f>
        <v>8873.3888999999999</v>
      </c>
      <c r="F10" s="38">
        <f ca="1">SUM(F11:OFFSET(F9,(MATCH("GOBIERNOS LOCALES",$A$8:$A$50,0)-MATCH("GOBIERNOS REGIONALES",$A$8:$A$50,0)),0))</f>
        <v>6194.5220753003987</v>
      </c>
      <c r="G10" s="38">
        <f ca="1">SUM(G11:OFFSET(G9,(MATCH("GOBIERNOS LOCALES",$A$8:$A$50,0)-MATCH("GOBIERNOS REGIONALES",$A$8:$A$50,0)),0))</f>
        <v>4688.0202979303986</v>
      </c>
      <c r="H10" s="38">
        <f ca="1">SUM(H11:OFFSET(H9,(MATCH("GOBIERNOS LOCALES",$A$8:$A$50,0)-MATCH("GOBIERNOS REGIONALES",$A$8:$A$50,0)),0))</f>
        <v>747.83539712000015</v>
      </c>
      <c r="I10" s="38">
        <f ca="1">SUM(I11:OFFSET(I9,(MATCH("GOBIERNOS LOCALES",$A$8:$A$50,0)-MATCH("GOBIERNOS REGIONALES",$A$8:$A$50,0)),0))</f>
        <v>758.66638024999997</v>
      </c>
      <c r="J10" s="39">
        <f t="shared" ca="1" si="1"/>
        <v>0.52832354704191975</v>
      </c>
      <c r="K10" s="39">
        <f t="shared" ca="1" si="2"/>
        <v>0.61260198964686408</v>
      </c>
      <c r="L10" s="40">
        <f t="shared" ca="1" si="3"/>
        <v>0.69810104629815095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185.12701700000002</v>
      </c>
      <c r="E11" s="21">
        <v>248.38482199999987</v>
      </c>
      <c r="F11" s="21">
        <f t="shared" si="0"/>
        <v>177.39038573282238</v>
      </c>
      <c r="G11" s="21">
        <v>133.34341260282235</v>
      </c>
      <c r="H11" s="21">
        <v>19.637647349999998</v>
      </c>
      <c r="I11" s="21">
        <v>24.409325780000003</v>
      </c>
      <c r="J11" s="22">
        <f t="shared" si="1"/>
        <v>0.53684203217063897</v>
      </c>
      <c r="K11" s="22">
        <f t="shared" si="2"/>
        <v>0.61590341439148988</v>
      </c>
      <c r="L11" s="23">
        <f t="shared" si="3"/>
        <v>0.71417562596808948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402.34896000000026</v>
      </c>
      <c r="E12" s="21">
        <v>484.0412619999999</v>
      </c>
      <c r="F12" s="21">
        <f t="shared" si="0"/>
        <v>344.91728007891976</v>
      </c>
      <c r="G12" s="21">
        <v>263.08531577891972</v>
      </c>
      <c r="H12" s="21">
        <v>39.775670680000012</v>
      </c>
      <c r="I12" s="21">
        <v>42.056293620000005</v>
      </c>
      <c r="J12" s="22">
        <f t="shared" si="1"/>
        <v>0.54351836595889169</v>
      </c>
      <c r="K12" s="22">
        <f t="shared" si="2"/>
        <v>0.62569249821293083</v>
      </c>
      <c r="L12" s="23">
        <f t="shared" si="3"/>
        <v>0.71257825965861532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235.03284999999997</v>
      </c>
      <c r="E13" s="21">
        <v>323.64041700000018</v>
      </c>
      <c r="F13" s="21">
        <f t="shared" si="0"/>
        <v>213.7984392082667</v>
      </c>
      <c r="G13" s="21">
        <v>164.0217375682667</v>
      </c>
      <c r="H13" s="21">
        <v>26.641612310000006</v>
      </c>
      <c r="I13" s="21">
        <v>23.135089330000003</v>
      </c>
      <c r="J13" s="22">
        <f t="shared" si="1"/>
        <v>0.50680239226198565</v>
      </c>
      <c r="K13" s="22">
        <f t="shared" si="2"/>
        <v>0.58912094986661256</v>
      </c>
      <c r="L13" s="23">
        <f t="shared" si="3"/>
        <v>0.66060488115199334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303.09903999999977</v>
      </c>
      <c r="E14" s="21">
        <v>363.70942200000007</v>
      </c>
      <c r="F14" s="21">
        <f t="shared" si="0"/>
        <v>258.68860733830218</v>
      </c>
      <c r="G14" s="21">
        <v>195.10734819830213</v>
      </c>
      <c r="H14" s="21">
        <v>32.390762100000003</v>
      </c>
      <c r="I14" s="21">
        <v>31.190497040000007</v>
      </c>
      <c r="J14" s="22">
        <f t="shared" si="1"/>
        <v>0.53643743163272273</v>
      </c>
      <c r="K14" s="22">
        <f t="shared" si="2"/>
        <v>0.62549413498092465</v>
      </c>
      <c r="L14" s="23">
        <f t="shared" si="3"/>
        <v>0.71125077243201618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340.05400000000003</v>
      </c>
      <c r="E15" s="21">
        <v>426.20771100000019</v>
      </c>
      <c r="F15" s="21">
        <f t="shared" si="0"/>
        <v>300.06478126505539</v>
      </c>
      <c r="G15" s="21">
        <v>224.40674131505537</v>
      </c>
      <c r="H15" s="21">
        <v>37.980183130000022</v>
      </c>
      <c r="I15" s="21">
        <v>37.677856820000002</v>
      </c>
      <c r="J15" s="22">
        <f t="shared" si="1"/>
        <v>0.52651966523208982</v>
      </c>
      <c r="K15" s="22">
        <f t="shared" si="2"/>
        <v>0.61563157510553645</v>
      </c>
      <c r="L15" s="23">
        <f t="shared" si="3"/>
        <v>0.70403414466861969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549.18522400000006</v>
      </c>
      <c r="E16" s="21">
        <v>694.59102399999961</v>
      </c>
      <c r="F16" s="21">
        <f t="shared" si="0"/>
        <v>493.07299571125327</v>
      </c>
      <c r="G16" s="21">
        <v>375.22903889125325</v>
      </c>
      <c r="H16" s="21">
        <v>59.263604819999998</v>
      </c>
      <c r="I16" s="21">
        <v>58.580352000000026</v>
      </c>
      <c r="J16" s="22">
        <f t="shared" si="1"/>
        <v>0.54021579019318489</v>
      </c>
      <c r="K16" s="22">
        <f t="shared" si="2"/>
        <v>0.62553737191866376</v>
      </c>
      <c r="L16" s="23">
        <f t="shared" si="3"/>
        <v>0.70987527721241261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414.07071099999985</v>
      </c>
      <c r="E17" s="21">
        <v>535.21453599999973</v>
      </c>
      <c r="F17" s="21">
        <f t="shared" si="0"/>
        <v>374.40229318357797</v>
      </c>
      <c r="G17" s="21">
        <v>282.02786276357801</v>
      </c>
      <c r="H17" s="21">
        <v>44.34875181999999</v>
      </c>
      <c r="I17" s="21">
        <v>48.025678599999992</v>
      </c>
      <c r="J17" s="22">
        <f t="shared" si="1"/>
        <v>0.52694357831039584</v>
      </c>
      <c r="K17" s="22">
        <f t="shared" si="2"/>
        <v>0.60980521385461428</v>
      </c>
      <c r="L17" s="23">
        <f t="shared" si="3"/>
        <v>0.69953685485025419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251.42984699999991</v>
      </c>
      <c r="E18" s="21">
        <v>295.13424000000003</v>
      </c>
      <c r="F18" s="21">
        <f t="shared" si="0"/>
        <v>209.14263629387122</v>
      </c>
      <c r="G18" s="21">
        <v>157.8263003538712</v>
      </c>
      <c r="H18" s="21">
        <v>25.961488220000007</v>
      </c>
      <c r="I18" s="21">
        <v>25.354847719999999</v>
      </c>
      <c r="J18" s="22">
        <f t="shared" si="1"/>
        <v>0.53476106450363459</v>
      </c>
      <c r="K18" s="22">
        <f t="shared" si="2"/>
        <v>0.62272608076199898</v>
      </c>
      <c r="L18" s="23">
        <f t="shared" si="3"/>
        <v>0.70863562389057666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274.33573700000005</v>
      </c>
      <c r="E19" s="21">
        <v>331.19628599999987</v>
      </c>
      <c r="F19" s="21">
        <f t="shared" si="0"/>
        <v>237.36974007255043</v>
      </c>
      <c r="G19" s="21">
        <v>180.31615466255042</v>
      </c>
      <c r="H19" s="21">
        <v>27.33788949000002</v>
      </c>
      <c r="I19" s="21">
        <v>29.715695919999991</v>
      </c>
      <c r="J19" s="22">
        <f t="shared" si="1"/>
        <v>0.5444389393380773</v>
      </c>
      <c r="K19" s="22">
        <f t="shared" si="2"/>
        <v>0.62698180182053886</v>
      </c>
      <c r="L19" s="23">
        <f t="shared" si="3"/>
        <v>0.7167041120520008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228.50690699999998</v>
      </c>
      <c r="E20" s="21">
        <v>257.02458200000001</v>
      </c>
      <c r="F20" s="21">
        <f t="shared" si="0"/>
        <v>183.41346979219333</v>
      </c>
      <c r="G20" s="21">
        <v>138.74279565219331</v>
      </c>
      <c r="H20" s="21">
        <v>21.596346940000014</v>
      </c>
      <c r="I20" s="21">
        <v>23.074327199999995</v>
      </c>
      <c r="J20" s="22">
        <f t="shared" si="1"/>
        <v>0.53980360389106008</v>
      </c>
      <c r="K20" s="22">
        <f t="shared" si="2"/>
        <v>0.62382804533534197</v>
      </c>
      <c r="L20" s="23">
        <f t="shared" si="3"/>
        <v>0.71360283271346125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384.2449179999997</v>
      </c>
      <c r="E21" s="21">
        <v>455.14820900000029</v>
      </c>
      <c r="F21" s="21">
        <f t="shared" si="0"/>
        <v>328.67835758578212</v>
      </c>
      <c r="G21" s="21">
        <v>249.4299986157821</v>
      </c>
      <c r="H21" s="21">
        <v>38.417599469999992</v>
      </c>
      <c r="I21" s="21">
        <v>40.830759500000028</v>
      </c>
      <c r="J21" s="22">
        <f t="shared" si="1"/>
        <v>0.54801929060382604</v>
      </c>
      <c r="K21" s="22">
        <f t="shared" si="2"/>
        <v>0.63242608098625275</v>
      </c>
      <c r="L21" s="23">
        <f t="shared" si="3"/>
        <v>0.72213479276984682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484.11913700000031</v>
      </c>
      <c r="E22" s="21">
        <v>586.81434999999976</v>
      </c>
      <c r="F22" s="21">
        <f t="shared" si="0"/>
        <v>398.10563276264975</v>
      </c>
      <c r="G22" s="21">
        <v>302.82841642264975</v>
      </c>
      <c r="H22" s="21">
        <v>46.974800840000015</v>
      </c>
      <c r="I22" s="21">
        <v>48.302415499999981</v>
      </c>
      <c r="J22" s="22">
        <f t="shared" si="1"/>
        <v>0.51605489269757954</v>
      </c>
      <c r="K22" s="22">
        <f t="shared" si="2"/>
        <v>0.59610542459067317</v>
      </c>
      <c r="L22" s="23">
        <f t="shared" si="3"/>
        <v>0.67841836649470133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281.42828300000002</v>
      </c>
      <c r="E23" s="21">
        <v>359.6190610000001</v>
      </c>
      <c r="F23" s="21">
        <f t="shared" si="0"/>
        <v>247.84781161512845</v>
      </c>
      <c r="G23" s="21">
        <v>188.26091595512844</v>
      </c>
      <c r="H23" s="21">
        <v>29.728686029999995</v>
      </c>
      <c r="I23" s="21">
        <v>29.858209630000001</v>
      </c>
      <c r="J23" s="22">
        <f t="shared" si="1"/>
        <v>0.52350093855322199</v>
      </c>
      <c r="K23" s="22">
        <f t="shared" si="2"/>
        <v>0.60616809737214783</v>
      </c>
      <c r="L23" s="23">
        <f t="shared" si="3"/>
        <v>0.68919542508657061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456.651904</v>
      </c>
      <c r="E24" s="21">
        <v>535.14877500000034</v>
      </c>
      <c r="F24" s="21">
        <f t="shared" si="0"/>
        <v>371.23040452912528</v>
      </c>
      <c r="G24" s="21">
        <v>274.58156596912522</v>
      </c>
      <c r="H24" s="21">
        <v>48.477050650000031</v>
      </c>
      <c r="I24" s="21">
        <v>48.171787910000006</v>
      </c>
      <c r="J24" s="22">
        <f t="shared" si="1"/>
        <v>0.51309388864643302</v>
      </c>
      <c r="K24" s="22">
        <f t="shared" si="2"/>
        <v>0.60368000771210784</v>
      </c>
      <c r="L24" s="23">
        <f t="shared" si="3"/>
        <v>0.69369570084342447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74.156518000000005</v>
      </c>
      <c r="E25" s="21">
        <v>87.757150999999993</v>
      </c>
      <c r="F25" s="21">
        <f t="shared" si="0"/>
        <v>48.034782732727187</v>
      </c>
      <c r="G25" s="21">
        <v>35.660278582727187</v>
      </c>
      <c r="H25" s="21">
        <v>6.2819181099999994</v>
      </c>
      <c r="I25" s="21">
        <v>6.0925860399999987</v>
      </c>
      <c r="J25" s="22">
        <f t="shared" si="1"/>
        <v>0.40635182633409772</v>
      </c>
      <c r="K25" s="22">
        <f t="shared" si="2"/>
        <v>0.47793480320170362</v>
      </c>
      <c r="L25" s="23">
        <f t="shared" si="3"/>
        <v>0.54736032545914337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91.437481000000005</v>
      </c>
      <c r="E26" s="21">
        <v>110.83444499999999</v>
      </c>
      <c r="F26" s="21">
        <f t="shared" si="0"/>
        <v>73.892494231325387</v>
      </c>
      <c r="G26" s="21">
        <v>54.460059751325389</v>
      </c>
      <c r="H26" s="21">
        <v>9.47047566</v>
      </c>
      <c r="I26" s="21">
        <v>9.9619588200000013</v>
      </c>
      <c r="J26" s="22">
        <f t="shared" si="1"/>
        <v>0.49136403174415133</v>
      </c>
      <c r="K26" s="22">
        <f t="shared" si="2"/>
        <v>0.57681107539560827</v>
      </c>
      <c r="L26" s="23">
        <f t="shared" si="3"/>
        <v>0.66669250909611533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125.24496999999997</v>
      </c>
      <c r="E27" s="21">
        <v>149.05332100000007</v>
      </c>
      <c r="F27" s="21">
        <f t="shared" si="0"/>
        <v>106.34131197880212</v>
      </c>
      <c r="G27" s="21">
        <v>80.508855438802129</v>
      </c>
      <c r="H27" s="21">
        <v>12.751048409999996</v>
      </c>
      <c r="I27" s="21">
        <v>13.08140813</v>
      </c>
      <c r="J27" s="22">
        <f t="shared" si="1"/>
        <v>0.54013459679172193</v>
      </c>
      <c r="K27" s="22">
        <f t="shared" si="2"/>
        <v>0.62568148916857802</v>
      </c>
      <c r="L27" s="23">
        <f t="shared" si="3"/>
        <v>0.7134447677204192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461.50356500000004</v>
      </c>
      <c r="E28" s="21">
        <v>641.07763599999976</v>
      </c>
      <c r="F28" s="21">
        <f t="shared" si="0"/>
        <v>405.80560970682325</v>
      </c>
      <c r="G28" s="21">
        <v>302.56671695682326</v>
      </c>
      <c r="H28" s="21">
        <v>50.786732850000007</v>
      </c>
      <c r="I28" s="21">
        <v>52.452159899999998</v>
      </c>
      <c r="J28" s="22">
        <f t="shared" si="1"/>
        <v>0.47196579628746144</v>
      </c>
      <c r="K28" s="22">
        <f t="shared" si="2"/>
        <v>0.55118667375697283</v>
      </c>
      <c r="L28" s="23">
        <f t="shared" si="3"/>
        <v>0.63300540670681482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496.22700199999986</v>
      </c>
      <c r="E29" s="21">
        <v>612.44812199999978</v>
      </c>
      <c r="F29" s="21">
        <f t="shared" si="0"/>
        <v>434.4210195092021</v>
      </c>
      <c r="G29" s="21">
        <v>332.0304458192021</v>
      </c>
      <c r="H29" s="21">
        <v>50.609215389999996</v>
      </c>
      <c r="I29" s="21">
        <v>51.781358300000008</v>
      </c>
      <c r="J29" s="22">
        <f t="shared" si="1"/>
        <v>0.54213644207925615</v>
      </c>
      <c r="K29" s="22">
        <f t="shared" si="2"/>
        <v>0.62477073153504126</v>
      </c>
      <c r="L29" s="23">
        <f t="shared" si="3"/>
        <v>0.70931888580303659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285.42157300000008</v>
      </c>
      <c r="E30" s="21">
        <v>372.93873200000024</v>
      </c>
      <c r="F30" s="21">
        <f t="shared" si="0"/>
        <v>252.70565055018463</v>
      </c>
      <c r="G30" s="21">
        <v>189.82166839018464</v>
      </c>
      <c r="H30" s="21">
        <v>32.363727239999982</v>
      </c>
      <c r="I30" s="21">
        <v>30.520254920000024</v>
      </c>
      <c r="J30" s="22">
        <f t="shared" si="1"/>
        <v>0.50898888236200823</v>
      </c>
      <c r="K30" s="22">
        <f t="shared" si="2"/>
        <v>0.59576916143476477</v>
      </c>
      <c r="L30" s="23">
        <f t="shared" si="3"/>
        <v>0.67760634352718419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98.122090999999941</v>
      </c>
      <c r="E31" s="21">
        <v>115.20911900000002</v>
      </c>
      <c r="F31" s="21">
        <f t="shared" si="0"/>
        <v>84.524539381803521</v>
      </c>
      <c r="G31" s="21">
        <v>66.202850831803516</v>
      </c>
      <c r="H31" s="21">
        <v>9.3255189000000005</v>
      </c>
      <c r="I31" s="21">
        <v>8.9961696500000023</v>
      </c>
      <c r="J31" s="22">
        <f t="shared" si="1"/>
        <v>0.57463203786675521</v>
      </c>
      <c r="K31" s="22">
        <f t="shared" si="2"/>
        <v>0.65557631537659367</v>
      </c>
      <c r="L31" s="23">
        <f t="shared" si="3"/>
        <v>0.73366188471420835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102.56382100000003</v>
      </c>
      <c r="E32" s="21">
        <v>114.47863900000004</v>
      </c>
      <c r="F32" s="21">
        <f t="shared" si="0"/>
        <v>81.753203247501773</v>
      </c>
      <c r="G32" s="21">
        <v>63.097017417501775</v>
      </c>
      <c r="H32" s="21">
        <v>9.7078153399999962</v>
      </c>
      <c r="I32" s="21">
        <v>8.9483704900000003</v>
      </c>
      <c r="J32" s="22">
        <f t="shared" si="1"/>
        <v>0.55116847971525718</v>
      </c>
      <c r="K32" s="22">
        <f t="shared" si="2"/>
        <v>0.63596871340776284</v>
      </c>
      <c r="L32" s="23">
        <f t="shared" si="3"/>
        <v>0.7141350033651408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193.65775799999994</v>
      </c>
      <c r="E33" s="21">
        <v>214.84089999999998</v>
      </c>
      <c r="F33" s="21">
        <f t="shared" si="0"/>
        <v>160.41480132050634</v>
      </c>
      <c r="G33" s="21">
        <v>121.38015552050634</v>
      </c>
      <c r="H33" s="21">
        <v>20.196394170000001</v>
      </c>
      <c r="I33" s="21">
        <v>18.838251630000002</v>
      </c>
      <c r="J33" s="22">
        <f t="shared" si="1"/>
        <v>0.56497694582598723</v>
      </c>
      <c r="K33" s="22">
        <f t="shared" si="2"/>
        <v>0.65898322754422622</v>
      </c>
      <c r="L33" s="23">
        <f t="shared" si="3"/>
        <v>0.74666788921712002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308.70943399999982</v>
      </c>
      <c r="E34" s="21">
        <v>356.66809499999988</v>
      </c>
      <c r="F34" s="21">
        <f t="shared" si="0"/>
        <v>260.71703096912796</v>
      </c>
      <c r="G34" s="21">
        <v>200.25596844912798</v>
      </c>
      <c r="H34" s="21">
        <v>30.273280770000003</v>
      </c>
      <c r="I34" s="21">
        <v>30.187781749999992</v>
      </c>
      <c r="J34" s="22">
        <f t="shared" si="1"/>
        <v>0.56146308362436526</v>
      </c>
      <c r="K34" s="22">
        <f t="shared" si="2"/>
        <v>0.64634110101473496</v>
      </c>
      <c r="L34" s="23">
        <f t="shared" si="3"/>
        <v>0.73097940248658366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174.34707900000001</v>
      </c>
      <c r="E35" s="21">
        <v>202.20804299999998</v>
      </c>
      <c r="F35" s="21">
        <f t="shared" si="0"/>
        <v>147.78879650289585</v>
      </c>
      <c r="G35" s="21">
        <v>112.82867602289585</v>
      </c>
      <c r="H35" s="21">
        <v>17.537176429999999</v>
      </c>
      <c r="I35" s="21">
        <v>17.422944050000002</v>
      </c>
      <c r="J35" s="22">
        <f t="shared" si="1"/>
        <v>0.55798312643229464</v>
      </c>
      <c r="K35" s="22">
        <f t="shared" si="2"/>
        <v>0.64471150859659843</v>
      </c>
      <c r="L35" s="23">
        <f t="shared" si="3"/>
        <v>0.73087496575443278</v>
      </c>
      <c r="M35" s="4"/>
    </row>
    <row r="36" spans="1:13" ht="15.75" thickBot="1" x14ac:dyDescent="0.3">
      <c r="A36" s="41" t="s">
        <v>232</v>
      </c>
      <c r="B36" s="58"/>
      <c r="C36" s="43"/>
      <c r="D36" s="44">
        <v>440.24914799999931</v>
      </c>
      <c r="E36" s="45">
        <v>1598.694183000001</v>
      </c>
      <c r="F36" s="45">
        <f t="shared" si="0"/>
        <v>681.70003695029959</v>
      </c>
      <c r="G36" s="45">
        <v>502.64031218029965</v>
      </c>
      <c r="H36" s="45">
        <v>81.051653639999969</v>
      </c>
      <c r="I36" s="45">
        <v>98.008071129999948</v>
      </c>
      <c r="J36" s="46">
        <f t="shared" si="1"/>
        <v>0.31440679369776586</v>
      </c>
      <c r="K36" s="46">
        <f t="shared" si="2"/>
        <v>0.36510545420574614</v>
      </c>
      <c r="L36" s="47">
        <f t="shared" si="3"/>
        <v>0.42641053191991202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1374</v>
      </c>
      <c r="N2" s="72" t="s">
        <v>1431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13421.251097</v>
      </c>
      <c r="E6" s="14">
        <f ca="1">SUM(E7:OFFSET(E7,50,0))</f>
        <v>13855.239165999999</v>
      </c>
      <c r="F6" s="14">
        <f ca="1">SUM(F7:OFFSET(F7,50,0))</f>
        <v>8957.0468149809749</v>
      </c>
      <c r="G6" s="14">
        <f ca="1">SUM(G7:OFFSET(G7,50,0))</f>
        <v>6748.8292250609747</v>
      </c>
      <c r="H6" s="14">
        <f ca="1">SUM(H7:OFFSET(H7,50,0))</f>
        <v>1096.7848042100002</v>
      </c>
      <c r="I6" s="14">
        <f ca="1">SUM(I7:OFFSET(I7,50,0))</f>
        <v>1111.4327857100004</v>
      </c>
      <c r="J6" s="15">
        <f ca="1">IFERROR(G6/E6,0)</f>
        <v>0.48709583026341641</v>
      </c>
      <c r="K6" s="15">
        <f ca="1">IFERROR(SUM(G6,H6)/E6,0)</f>
        <v>0.56625612414715176</v>
      </c>
      <c r="L6" s="16">
        <f ca="1">IFERROR(SUM(G6,H6,I6)/E6,0)</f>
        <v>0.64647363410088787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262.21892500000001</v>
      </c>
      <c r="E7" s="21">
        <v>370.5183670000003</v>
      </c>
      <c r="F7" s="21">
        <f t="shared" ref="F7:F31" si="0">SUM(G7,H7,I7)</f>
        <v>248.52677260524609</v>
      </c>
      <c r="G7" s="21">
        <v>183.33903576524608</v>
      </c>
      <c r="H7" s="21">
        <v>29.145651890000014</v>
      </c>
      <c r="I7" s="21">
        <v>36.04208495000001</v>
      </c>
      <c r="J7" s="22">
        <f t="shared" ref="J7:J31" si="1">IFERROR(G7/E7,0)</f>
        <v>0.49481767192730269</v>
      </c>
      <c r="K7" s="22">
        <f t="shared" ref="K7:K31" si="2">IFERROR(SUM(G7,H7)/E7,0)</f>
        <v>0.57347949947983534</v>
      </c>
      <c r="L7" s="23">
        <f t="shared" ref="L7:L31" si="3">IFERROR(SUM(G7,H7,I7)/E7,0)</f>
        <v>0.67075425873623662</v>
      </c>
      <c r="M7" s="4"/>
      <c r="N7" t="s">
        <v>271</v>
      </c>
      <c r="O7" s="5">
        <v>88.228260966458308</v>
      </c>
      <c r="P7" s="71">
        <v>0.73676668112943167</v>
      </c>
    </row>
    <row r="8" spans="1:16" x14ac:dyDescent="0.25">
      <c r="A8" s="17"/>
      <c r="B8" s="55">
        <v>2</v>
      </c>
      <c r="C8" s="19" t="s">
        <v>250</v>
      </c>
      <c r="D8" s="20">
        <v>518.40876000000003</v>
      </c>
      <c r="E8" s="21">
        <v>538.14654900000028</v>
      </c>
      <c r="F8" s="21">
        <f t="shared" si="0"/>
        <v>375.87803430991329</v>
      </c>
      <c r="G8" s="21">
        <v>288.90817283991328</v>
      </c>
      <c r="H8" s="21">
        <v>40.188336740000018</v>
      </c>
      <c r="I8" s="21">
        <v>46.781524729999987</v>
      </c>
      <c r="J8" s="22">
        <f t="shared" si="1"/>
        <v>0.53685780086627133</v>
      </c>
      <c r="K8" s="22">
        <f t="shared" si="2"/>
        <v>0.61153696923533207</v>
      </c>
      <c r="L8" s="23">
        <f t="shared" si="3"/>
        <v>0.69846779656653168</v>
      </c>
      <c r="M8" s="4"/>
      <c r="N8" t="s">
        <v>255</v>
      </c>
      <c r="O8" s="5">
        <v>156.93927428440213</v>
      </c>
      <c r="P8" s="71">
        <v>0.73458611324483258</v>
      </c>
    </row>
    <row r="9" spans="1:16" x14ac:dyDescent="0.25">
      <c r="A9" s="17"/>
      <c r="B9" s="55">
        <v>3</v>
      </c>
      <c r="C9" s="19" t="s">
        <v>251</v>
      </c>
      <c r="D9" s="20">
        <v>374.96662499999991</v>
      </c>
      <c r="E9" s="21">
        <v>473.64020800000014</v>
      </c>
      <c r="F9" s="21">
        <f t="shared" si="0"/>
        <v>260.71861811911867</v>
      </c>
      <c r="G9" s="21">
        <v>195.45875701911865</v>
      </c>
      <c r="H9" s="21">
        <v>34.187465870000004</v>
      </c>
      <c r="I9" s="21">
        <v>31.072395229999998</v>
      </c>
      <c r="J9" s="22">
        <f t="shared" si="1"/>
        <v>0.4126734886897917</v>
      </c>
      <c r="K9" s="22">
        <f t="shared" si="2"/>
        <v>0.48485373287632411</v>
      </c>
      <c r="L9" s="23">
        <f t="shared" si="3"/>
        <v>0.55045710586952235</v>
      </c>
      <c r="M9" s="4"/>
      <c r="N9" t="s">
        <v>273</v>
      </c>
      <c r="O9" s="5">
        <v>175.8382694777402</v>
      </c>
      <c r="P9" s="71">
        <v>0.72001117878205501</v>
      </c>
    </row>
    <row r="10" spans="1:16" x14ac:dyDescent="0.25">
      <c r="A10" s="17"/>
      <c r="B10" s="55">
        <v>4</v>
      </c>
      <c r="C10" s="19" t="s">
        <v>252</v>
      </c>
      <c r="D10" s="20">
        <v>401.71434599999981</v>
      </c>
      <c r="E10" s="21">
        <v>431.38051000000013</v>
      </c>
      <c r="F10" s="21">
        <f t="shared" si="0"/>
        <v>297.72846346180734</v>
      </c>
      <c r="G10" s="21">
        <v>226.02287168180737</v>
      </c>
      <c r="H10" s="21">
        <v>34.75920433000001</v>
      </c>
      <c r="I10" s="21">
        <v>36.946387449999989</v>
      </c>
      <c r="J10" s="22">
        <f t="shared" si="1"/>
        <v>0.52395244208368918</v>
      </c>
      <c r="K10" s="22">
        <f t="shared" si="2"/>
        <v>0.60452911053354563</v>
      </c>
      <c r="L10" s="23">
        <f t="shared" si="3"/>
        <v>0.69017597355477944</v>
      </c>
      <c r="M10" s="4"/>
      <c r="N10" t="s">
        <v>272</v>
      </c>
      <c r="O10" s="5">
        <v>88.596462104627847</v>
      </c>
      <c r="P10" s="71">
        <v>0.71073330939923185</v>
      </c>
    </row>
    <row r="11" spans="1:16" x14ac:dyDescent="0.25">
      <c r="A11" s="17"/>
      <c r="B11" s="55">
        <v>5</v>
      </c>
      <c r="C11" s="19" t="s">
        <v>253</v>
      </c>
      <c r="D11" s="20">
        <v>619.67478799999958</v>
      </c>
      <c r="E11" s="21">
        <v>562.49510300000031</v>
      </c>
      <c r="F11" s="21">
        <f t="shared" si="0"/>
        <v>369.04695334596408</v>
      </c>
      <c r="G11" s="21">
        <v>283.89145772596413</v>
      </c>
      <c r="H11" s="21">
        <v>43.451137159999988</v>
      </c>
      <c r="I11" s="21">
        <v>41.704358460000002</v>
      </c>
      <c r="J11" s="22">
        <f t="shared" si="1"/>
        <v>0.50470031865497678</v>
      </c>
      <c r="K11" s="22">
        <f t="shared" si="2"/>
        <v>0.58194745721362118</v>
      </c>
      <c r="L11" s="23">
        <f t="shared" si="3"/>
        <v>0.65608918438168851</v>
      </c>
      <c r="M11" s="4"/>
      <c r="N11" t="s">
        <v>267</v>
      </c>
      <c r="O11" s="5">
        <v>114.42881779215077</v>
      </c>
      <c r="P11" s="71">
        <v>0.70978080858999815</v>
      </c>
    </row>
    <row r="12" spans="1:16" x14ac:dyDescent="0.25">
      <c r="A12" s="17"/>
      <c r="B12" s="55">
        <v>6</v>
      </c>
      <c r="C12" s="19" t="s">
        <v>254</v>
      </c>
      <c r="D12" s="20">
        <v>808.92843000000062</v>
      </c>
      <c r="E12" s="21">
        <v>890.68610899999965</v>
      </c>
      <c r="F12" s="21">
        <f t="shared" si="0"/>
        <v>591.00808437474825</v>
      </c>
      <c r="G12" s="21">
        <v>455.13210842474825</v>
      </c>
      <c r="H12" s="21">
        <v>69.718407319999997</v>
      </c>
      <c r="I12" s="21">
        <v>66.157568629999986</v>
      </c>
      <c r="J12" s="22">
        <f t="shared" si="1"/>
        <v>0.5109904643463441</v>
      </c>
      <c r="K12" s="22">
        <f t="shared" si="2"/>
        <v>0.58926541061026971</v>
      </c>
      <c r="L12" s="23">
        <f t="shared" si="3"/>
        <v>0.66354249651236952</v>
      </c>
      <c r="M12" s="4"/>
      <c r="N12" t="s">
        <v>257</v>
      </c>
      <c r="O12" s="5">
        <v>252.31713162224719</v>
      </c>
      <c r="P12" s="71">
        <v>0.70740803560081278</v>
      </c>
    </row>
    <row r="13" spans="1:16" x14ac:dyDescent="0.25">
      <c r="A13" s="17"/>
      <c r="B13" s="55">
        <v>7</v>
      </c>
      <c r="C13" s="19" t="s">
        <v>255</v>
      </c>
      <c r="D13" s="20">
        <v>215.04554400000004</v>
      </c>
      <c r="E13" s="21">
        <v>213.64312699999996</v>
      </c>
      <c r="F13" s="21">
        <f t="shared" si="0"/>
        <v>156.93927428440213</v>
      </c>
      <c r="G13" s="21">
        <v>118.98827024440212</v>
      </c>
      <c r="H13" s="21">
        <v>19.407368269999999</v>
      </c>
      <c r="I13" s="21">
        <v>18.543635770000002</v>
      </c>
      <c r="J13" s="22">
        <f t="shared" si="1"/>
        <v>0.55694873930768729</v>
      </c>
      <c r="K13" s="22">
        <f t="shared" si="2"/>
        <v>0.64778886387673096</v>
      </c>
      <c r="L13" s="23">
        <f t="shared" si="3"/>
        <v>0.73458611324483258</v>
      </c>
      <c r="M13" s="4"/>
      <c r="N13" t="s">
        <v>250</v>
      </c>
      <c r="O13" s="5">
        <v>375.87803430991329</v>
      </c>
      <c r="P13" s="71">
        <v>0.69846779656653168</v>
      </c>
    </row>
    <row r="14" spans="1:16" x14ac:dyDescent="0.25">
      <c r="A14" s="17"/>
      <c r="B14" s="55">
        <v>8</v>
      </c>
      <c r="C14" s="19" t="s">
        <v>256</v>
      </c>
      <c r="D14" s="20">
        <v>761.81571199999973</v>
      </c>
      <c r="E14" s="21">
        <v>736.00349899999947</v>
      </c>
      <c r="F14" s="21">
        <f t="shared" si="0"/>
        <v>483.50425982412355</v>
      </c>
      <c r="G14" s="21">
        <v>370.75564623412356</v>
      </c>
      <c r="H14" s="21">
        <v>51.020731489999996</v>
      </c>
      <c r="I14" s="21">
        <v>61.727882099999974</v>
      </c>
      <c r="J14" s="22">
        <f t="shared" si="1"/>
        <v>0.50374168973091227</v>
      </c>
      <c r="K14" s="22">
        <f t="shared" si="2"/>
        <v>0.57306300621829498</v>
      </c>
      <c r="L14" s="23">
        <f t="shared" si="3"/>
        <v>0.65693201252583167</v>
      </c>
      <c r="M14" s="4"/>
      <c r="N14" t="s">
        <v>252</v>
      </c>
      <c r="O14" s="5">
        <v>297.72846346180734</v>
      </c>
      <c r="P14" s="71">
        <v>0.69017597355477944</v>
      </c>
    </row>
    <row r="15" spans="1:16" x14ac:dyDescent="0.25">
      <c r="A15" s="17"/>
      <c r="B15" s="55">
        <v>9</v>
      </c>
      <c r="C15" s="19" t="s">
        <v>257</v>
      </c>
      <c r="D15" s="20">
        <v>374.71506199999976</v>
      </c>
      <c r="E15" s="21">
        <v>356.67835099999996</v>
      </c>
      <c r="F15" s="21">
        <f t="shared" si="0"/>
        <v>252.31713162224719</v>
      </c>
      <c r="G15" s="21">
        <v>191.75741122224719</v>
      </c>
      <c r="H15" s="21">
        <v>30.754025640000009</v>
      </c>
      <c r="I15" s="21">
        <v>29.805694759999998</v>
      </c>
      <c r="J15" s="22">
        <f t="shared" si="1"/>
        <v>0.53761998922734511</v>
      </c>
      <c r="K15" s="22">
        <f t="shared" si="2"/>
        <v>0.623843404676521</v>
      </c>
      <c r="L15" s="23">
        <f t="shared" si="3"/>
        <v>0.70740803560081278</v>
      </c>
      <c r="M15" s="4"/>
      <c r="N15" t="s">
        <v>259</v>
      </c>
      <c r="O15" s="5">
        <v>197.67908225571836</v>
      </c>
      <c r="P15" s="71">
        <v>0.68970195692157088</v>
      </c>
    </row>
    <row r="16" spans="1:16" x14ac:dyDescent="0.25">
      <c r="A16" s="17"/>
      <c r="B16" s="55">
        <v>10</v>
      </c>
      <c r="C16" s="19" t="s">
        <v>258</v>
      </c>
      <c r="D16" s="20">
        <v>450.65688299999999</v>
      </c>
      <c r="E16" s="21">
        <v>489.98303900000059</v>
      </c>
      <c r="F16" s="21">
        <f t="shared" si="0"/>
        <v>309.72708162686956</v>
      </c>
      <c r="G16" s="21">
        <v>236.73970531686953</v>
      </c>
      <c r="H16" s="21">
        <v>36.319555529999995</v>
      </c>
      <c r="I16" s="21">
        <v>36.667820780000035</v>
      </c>
      <c r="J16" s="22">
        <f t="shared" si="1"/>
        <v>0.48315897995169022</v>
      </c>
      <c r="K16" s="22">
        <f t="shared" si="2"/>
        <v>0.55728308760268985</v>
      </c>
      <c r="L16" s="23">
        <f t="shared" si="3"/>
        <v>0.63211796526464903</v>
      </c>
      <c r="M16" s="4"/>
      <c r="N16" t="s">
        <v>264</v>
      </c>
      <c r="O16" s="5">
        <v>409.38347909361897</v>
      </c>
      <c r="P16" s="71">
        <v>0.68162982959550455</v>
      </c>
    </row>
    <row r="17" spans="1:16" x14ac:dyDescent="0.25">
      <c r="A17" s="17"/>
      <c r="B17" s="55">
        <v>11</v>
      </c>
      <c r="C17" s="19" t="s">
        <v>259</v>
      </c>
      <c r="D17" s="20">
        <v>306.7689160000001</v>
      </c>
      <c r="E17" s="21">
        <v>286.61522600000006</v>
      </c>
      <c r="F17" s="21">
        <f t="shared" si="0"/>
        <v>197.67908225571836</v>
      </c>
      <c r="G17" s="21">
        <v>151.67896050571835</v>
      </c>
      <c r="H17" s="21">
        <v>22.107570130000013</v>
      </c>
      <c r="I17" s="21">
        <v>23.892551620000006</v>
      </c>
      <c r="J17" s="22">
        <f t="shared" si="1"/>
        <v>0.5292076161568553</v>
      </c>
      <c r="K17" s="22">
        <f t="shared" si="2"/>
        <v>0.60634088796007757</v>
      </c>
      <c r="L17" s="23">
        <f t="shared" si="3"/>
        <v>0.68970195692157088</v>
      </c>
      <c r="M17" s="4"/>
      <c r="N17" t="s">
        <v>269</v>
      </c>
      <c r="O17" s="5">
        <v>484.8818710017959</v>
      </c>
      <c r="P17" s="71">
        <v>0.67313118186038878</v>
      </c>
    </row>
    <row r="18" spans="1:16" x14ac:dyDescent="0.25">
      <c r="A18" s="17"/>
      <c r="B18" s="55">
        <v>12</v>
      </c>
      <c r="C18" s="19" t="s">
        <v>260</v>
      </c>
      <c r="D18" s="20">
        <v>606.0219069999996</v>
      </c>
      <c r="E18" s="21">
        <v>582.57015899999942</v>
      </c>
      <c r="F18" s="21">
        <f t="shared" si="0"/>
        <v>386.66247277833202</v>
      </c>
      <c r="G18" s="21">
        <v>299.884349248332</v>
      </c>
      <c r="H18" s="21">
        <v>41.231456760000022</v>
      </c>
      <c r="I18" s="21">
        <v>45.546666769999987</v>
      </c>
      <c r="J18" s="22">
        <f t="shared" si="1"/>
        <v>0.51476091697366244</v>
      </c>
      <c r="K18" s="22">
        <f t="shared" si="2"/>
        <v>0.5855360092488574</v>
      </c>
      <c r="L18" s="23">
        <f t="shared" si="3"/>
        <v>0.66371829522138703</v>
      </c>
      <c r="M18" s="4"/>
      <c r="N18" t="s">
        <v>249</v>
      </c>
      <c r="O18" s="5">
        <v>248.52677260524609</v>
      </c>
      <c r="P18" s="71">
        <v>0.67075425873623662</v>
      </c>
    </row>
    <row r="19" spans="1:16" x14ac:dyDescent="0.25">
      <c r="A19" s="17"/>
      <c r="B19" s="55">
        <v>13</v>
      </c>
      <c r="C19" s="19" t="s">
        <v>261</v>
      </c>
      <c r="D19" s="20">
        <v>740.18278199999872</v>
      </c>
      <c r="E19" s="21">
        <v>744.25826399999869</v>
      </c>
      <c r="F19" s="21">
        <f t="shared" si="0"/>
        <v>482.74871618382588</v>
      </c>
      <c r="G19" s="21">
        <v>372.30050712382587</v>
      </c>
      <c r="H19" s="21">
        <v>54.596479890000005</v>
      </c>
      <c r="I19" s="21">
        <v>55.851729169999999</v>
      </c>
      <c r="J19" s="22">
        <f t="shared" si="1"/>
        <v>0.50023026297740447</v>
      </c>
      <c r="K19" s="22">
        <f t="shared" si="2"/>
        <v>0.57358716411085309</v>
      </c>
      <c r="L19" s="23">
        <f t="shared" si="3"/>
        <v>0.64863064279502136</v>
      </c>
      <c r="M19" s="4"/>
      <c r="N19" t="s">
        <v>270</v>
      </c>
      <c r="O19" s="5">
        <v>300.68342817672584</v>
      </c>
      <c r="P19" s="71">
        <v>0.66452418812006919</v>
      </c>
    </row>
    <row r="20" spans="1:16" x14ac:dyDescent="0.25">
      <c r="A20" s="17"/>
      <c r="B20" s="55">
        <v>14</v>
      </c>
      <c r="C20" s="19" t="s">
        <v>262</v>
      </c>
      <c r="D20" s="20">
        <v>402.55985600000002</v>
      </c>
      <c r="E20" s="21">
        <v>417.13958100000019</v>
      </c>
      <c r="F20" s="21">
        <f t="shared" si="0"/>
        <v>275.36492684284786</v>
      </c>
      <c r="G20" s="21">
        <v>212.46113511284784</v>
      </c>
      <c r="H20" s="21">
        <v>33.02216700000001</v>
      </c>
      <c r="I20" s="21">
        <v>29.881624730000006</v>
      </c>
      <c r="J20" s="22">
        <f t="shared" si="1"/>
        <v>0.50932863911767645</v>
      </c>
      <c r="K20" s="22">
        <f t="shared" si="2"/>
        <v>0.58849198995778762</v>
      </c>
      <c r="L20" s="23">
        <f t="shared" si="3"/>
        <v>0.66012658444619698</v>
      </c>
      <c r="M20" s="4"/>
      <c r="N20" t="s">
        <v>260</v>
      </c>
      <c r="O20" s="5">
        <v>386.66247277833202</v>
      </c>
      <c r="P20" s="71">
        <v>0.66371829522138703</v>
      </c>
    </row>
    <row r="21" spans="1:16" x14ac:dyDescent="0.25">
      <c r="A21" s="17"/>
      <c r="B21" s="55">
        <v>15</v>
      </c>
      <c r="C21" s="19" t="s">
        <v>263</v>
      </c>
      <c r="D21" s="20">
        <v>3243.8559770000029</v>
      </c>
      <c r="E21" s="21">
        <v>3325.2227110000008</v>
      </c>
      <c r="F21" s="21">
        <f t="shared" si="0"/>
        <v>1973.1135949034542</v>
      </c>
      <c r="G21" s="21">
        <v>1414.0944385434541</v>
      </c>
      <c r="H21" s="21">
        <v>282.72571649000014</v>
      </c>
      <c r="I21" s="21">
        <v>276.29343987000004</v>
      </c>
      <c r="J21" s="22">
        <f t="shared" si="1"/>
        <v>0.4252630760236179</v>
      </c>
      <c r="K21" s="22">
        <f t="shared" si="2"/>
        <v>0.51028767168595635</v>
      </c>
      <c r="L21" s="23">
        <f t="shared" si="3"/>
        <v>0.59337787763096206</v>
      </c>
      <c r="M21" s="4"/>
      <c r="N21" t="s">
        <v>254</v>
      </c>
      <c r="O21" s="5">
        <v>591.00808437474825</v>
      </c>
      <c r="P21" s="71">
        <v>0.66354249651236952</v>
      </c>
    </row>
    <row r="22" spans="1:16" x14ac:dyDescent="0.25">
      <c r="A22" s="17"/>
      <c r="B22" s="55">
        <v>16</v>
      </c>
      <c r="C22" s="19" t="s">
        <v>264</v>
      </c>
      <c r="D22" s="20">
        <v>558.0271359999997</v>
      </c>
      <c r="E22" s="21">
        <v>600.59501699999976</v>
      </c>
      <c r="F22" s="21">
        <f t="shared" si="0"/>
        <v>409.38347909361897</v>
      </c>
      <c r="G22" s="21">
        <v>303.43452281361897</v>
      </c>
      <c r="H22" s="21">
        <v>50.372553460000013</v>
      </c>
      <c r="I22" s="21">
        <v>55.57640282000002</v>
      </c>
      <c r="J22" s="22">
        <f t="shared" si="1"/>
        <v>0.50522317739046296</v>
      </c>
      <c r="K22" s="22">
        <f t="shared" si="2"/>
        <v>0.58909425862522458</v>
      </c>
      <c r="L22" s="23">
        <f t="shared" si="3"/>
        <v>0.68162982959550455</v>
      </c>
      <c r="M22" s="4"/>
      <c r="N22" t="s">
        <v>266</v>
      </c>
      <c r="O22" s="5">
        <v>78.092176363515449</v>
      </c>
      <c r="P22" s="71">
        <v>0.66114713818271154</v>
      </c>
    </row>
    <row r="23" spans="1:16" x14ac:dyDescent="0.25">
      <c r="A23" s="17"/>
      <c r="B23" s="55">
        <v>17</v>
      </c>
      <c r="C23" s="19" t="s">
        <v>265</v>
      </c>
      <c r="D23" s="20">
        <v>131.29379000000003</v>
      </c>
      <c r="E23" s="21">
        <v>113.91641499999997</v>
      </c>
      <c r="F23" s="21">
        <f t="shared" si="0"/>
        <v>67.547428431474557</v>
      </c>
      <c r="G23" s="21">
        <v>48.266646151474561</v>
      </c>
      <c r="H23" s="21">
        <v>12.998014260000001</v>
      </c>
      <c r="I23" s="21">
        <v>6.282768019999998</v>
      </c>
      <c r="J23" s="22">
        <f t="shared" si="1"/>
        <v>0.4237022921716293</v>
      </c>
      <c r="K23" s="22">
        <f t="shared" si="2"/>
        <v>0.53780362041304219</v>
      </c>
      <c r="L23" s="23">
        <f t="shared" si="3"/>
        <v>0.59295605845281008</v>
      </c>
      <c r="M23" s="4"/>
      <c r="N23" t="s">
        <v>262</v>
      </c>
      <c r="O23" s="5">
        <v>275.36492684284786</v>
      </c>
      <c r="P23" s="71">
        <v>0.66012658444619698</v>
      </c>
    </row>
    <row r="24" spans="1:16" x14ac:dyDescent="0.25">
      <c r="A24" s="17"/>
      <c r="B24" s="55">
        <v>18</v>
      </c>
      <c r="C24" s="19" t="s">
        <v>266</v>
      </c>
      <c r="D24" s="20">
        <v>142.50449200000008</v>
      </c>
      <c r="E24" s="21">
        <v>118.11618300000001</v>
      </c>
      <c r="F24" s="21">
        <f t="shared" si="0"/>
        <v>78.092176363515449</v>
      </c>
      <c r="G24" s="21">
        <v>57.420690143515458</v>
      </c>
      <c r="H24" s="21">
        <v>10.12981587</v>
      </c>
      <c r="I24" s="21">
        <v>10.541670349999995</v>
      </c>
      <c r="J24" s="22">
        <f t="shared" si="1"/>
        <v>0.48613736649037714</v>
      </c>
      <c r="K24" s="22">
        <f t="shared" si="2"/>
        <v>0.5718988228185079</v>
      </c>
      <c r="L24" s="23">
        <f t="shared" si="3"/>
        <v>0.66114713818271154</v>
      </c>
      <c r="M24" s="4"/>
      <c r="N24" t="s">
        <v>256</v>
      </c>
      <c r="O24" s="5">
        <v>483.50425982412355</v>
      </c>
      <c r="P24" s="71">
        <v>0.65693201252583167</v>
      </c>
    </row>
    <row r="25" spans="1:16" x14ac:dyDescent="0.25">
      <c r="A25" s="17"/>
      <c r="B25" s="55">
        <v>19</v>
      </c>
      <c r="C25" s="19" t="s">
        <v>267</v>
      </c>
      <c r="D25" s="20">
        <v>170.08870399999995</v>
      </c>
      <c r="E25" s="21">
        <v>161.21711999999999</v>
      </c>
      <c r="F25" s="21">
        <f t="shared" si="0"/>
        <v>114.42881779215077</v>
      </c>
      <c r="G25" s="21">
        <v>88.20529723215077</v>
      </c>
      <c r="H25" s="21">
        <v>12.785206909999994</v>
      </c>
      <c r="I25" s="21">
        <v>13.43831365</v>
      </c>
      <c r="J25" s="22">
        <f t="shared" si="1"/>
        <v>0.54712115705919306</v>
      </c>
      <c r="K25" s="22">
        <f t="shared" si="2"/>
        <v>0.62642543262248307</v>
      </c>
      <c r="L25" s="23">
        <f t="shared" si="3"/>
        <v>0.70978080858999815</v>
      </c>
      <c r="M25" s="4"/>
      <c r="N25" t="s">
        <v>253</v>
      </c>
      <c r="O25" s="5">
        <v>369.04695334596408</v>
      </c>
      <c r="P25" s="71">
        <v>0.65608918438168851</v>
      </c>
    </row>
    <row r="26" spans="1:16" x14ac:dyDescent="0.25">
      <c r="A26" s="17"/>
      <c r="B26" s="55">
        <v>20</v>
      </c>
      <c r="C26" s="19" t="s">
        <v>268</v>
      </c>
      <c r="D26" s="20">
        <v>693.03915700000027</v>
      </c>
      <c r="E26" s="21">
        <v>780.97484999999972</v>
      </c>
      <c r="F26" s="21">
        <f t="shared" si="0"/>
        <v>488.4031550342483</v>
      </c>
      <c r="G26" s="21">
        <v>370.17828405424825</v>
      </c>
      <c r="H26" s="21">
        <v>60.364100120000046</v>
      </c>
      <c r="I26" s="21">
        <v>57.860770860000009</v>
      </c>
      <c r="J26" s="22">
        <f t="shared" si="1"/>
        <v>0.4739951408860969</v>
      </c>
      <c r="K26" s="22">
        <f t="shared" si="2"/>
        <v>0.55128841111112403</v>
      </c>
      <c r="L26" s="23">
        <f t="shared" si="3"/>
        <v>0.62537629097050751</v>
      </c>
      <c r="M26" s="4"/>
      <c r="N26" t="s">
        <v>261</v>
      </c>
      <c r="O26" s="5">
        <v>482.74871618382588</v>
      </c>
      <c r="P26" s="71">
        <v>0.64863064279502136</v>
      </c>
    </row>
    <row r="27" spans="1:16" x14ac:dyDescent="0.25">
      <c r="A27" s="17"/>
      <c r="B27" s="55">
        <v>21</v>
      </c>
      <c r="C27" s="19" t="s">
        <v>269</v>
      </c>
      <c r="D27" s="20">
        <v>696.87587700000017</v>
      </c>
      <c r="E27" s="21">
        <v>720.33785399999954</v>
      </c>
      <c r="F27" s="21">
        <f t="shared" si="0"/>
        <v>484.8818710017959</v>
      </c>
      <c r="G27" s="21">
        <v>375.18235278179594</v>
      </c>
      <c r="H27" s="21">
        <v>53.450228930000002</v>
      </c>
      <c r="I27" s="21">
        <v>56.24928929</v>
      </c>
      <c r="J27" s="22">
        <f t="shared" si="1"/>
        <v>0.52084220022372474</v>
      </c>
      <c r="K27" s="22">
        <f t="shared" si="2"/>
        <v>0.59504381080575031</v>
      </c>
      <c r="L27" s="23">
        <f t="shared" si="3"/>
        <v>0.67313118186038878</v>
      </c>
      <c r="M27" s="4"/>
      <c r="N27" t="s">
        <v>258</v>
      </c>
      <c r="O27" s="5">
        <v>309.72708162686956</v>
      </c>
      <c r="P27" s="71">
        <v>0.63211796526464903</v>
      </c>
    </row>
    <row r="28" spans="1:16" x14ac:dyDescent="0.25">
      <c r="A28" s="17"/>
      <c r="B28" s="55">
        <v>22</v>
      </c>
      <c r="C28" s="19" t="s">
        <v>270</v>
      </c>
      <c r="D28" s="20">
        <v>426.91322000000002</v>
      </c>
      <c r="E28" s="21">
        <v>452.47928299999973</v>
      </c>
      <c r="F28" s="21">
        <f t="shared" si="0"/>
        <v>300.68342817672584</v>
      </c>
      <c r="G28" s="21">
        <v>228.73889365672585</v>
      </c>
      <c r="H28" s="21">
        <v>35.621849489999981</v>
      </c>
      <c r="I28" s="21">
        <v>36.322685030000002</v>
      </c>
      <c r="J28" s="22">
        <f t="shared" si="1"/>
        <v>0.50552346206914844</v>
      </c>
      <c r="K28" s="22">
        <f t="shared" si="2"/>
        <v>0.58424938572651952</v>
      </c>
      <c r="L28" s="23">
        <f t="shared" si="3"/>
        <v>0.66452418812006919</v>
      </c>
      <c r="M28" s="4"/>
      <c r="N28" t="s">
        <v>268</v>
      </c>
      <c r="O28" s="5">
        <v>488.4031550342483</v>
      </c>
      <c r="P28" s="71">
        <v>0.62537629097050751</v>
      </c>
    </row>
    <row r="29" spans="1:16" x14ac:dyDescent="0.25">
      <c r="A29" s="17"/>
      <c r="B29" s="55">
        <v>23</v>
      </c>
      <c r="C29" s="19" t="s">
        <v>271</v>
      </c>
      <c r="D29" s="20">
        <v>138.03742900000006</v>
      </c>
      <c r="E29" s="21">
        <v>119.75061200000002</v>
      </c>
      <c r="F29" s="21">
        <f t="shared" si="0"/>
        <v>88.228260966458308</v>
      </c>
      <c r="G29" s="21">
        <v>69.613818676458322</v>
      </c>
      <c r="H29" s="21">
        <v>9.4573957699999962</v>
      </c>
      <c r="I29" s="21">
        <v>9.1570465199999997</v>
      </c>
      <c r="J29" s="22">
        <f t="shared" si="1"/>
        <v>0.58132328105728859</v>
      </c>
      <c r="K29" s="22">
        <f t="shared" si="2"/>
        <v>0.66029904253398142</v>
      </c>
      <c r="L29" s="23">
        <f t="shared" si="3"/>
        <v>0.73676668112943167</v>
      </c>
      <c r="M29" s="4"/>
      <c r="N29" t="s">
        <v>263</v>
      </c>
      <c r="O29" s="5">
        <v>1973.1135949034542</v>
      </c>
      <c r="P29" s="71">
        <v>0.59337787763096206</v>
      </c>
    </row>
    <row r="30" spans="1:16" x14ac:dyDescent="0.25">
      <c r="A30" s="17"/>
      <c r="B30" s="55">
        <v>24</v>
      </c>
      <c r="C30" s="19" t="s">
        <v>272</v>
      </c>
      <c r="D30" s="20">
        <v>140.66393500000009</v>
      </c>
      <c r="E30" s="21">
        <v>124.65500199999998</v>
      </c>
      <c r="F30" s="21">
        <f t="shared" si="0"/>
        <v>88.596462104627847</v>
      </c>
      <c r="G30" s="21">
        <v>68.287252754627843</v>
      </c>
      <c r="H30" s="21">
        <v>10.51107184</v>
      </c>
      <c r="I30" s="21">
        <v>9.7981375099999966</v>
      </c>
      <c r="J30" s="22">
        <f t="shared" si="1"/>
        <v>0.54780996878591248</v>
      </c>
      <c r="K30" s="22">
        <f t="shared" si="2"/>
        <v>0.63213126894521132</v>
      </c>
      <c r="L30" s="23">
        <f t="shared" si="3"/>
        <v>0.71073330939923185</v>
      </c>
      <c r="M30" s="4"/>
      <c r="N30" t="s">
        <v>265</v>
      </c>
      <c r="O30" s="5">
        <v>67.547428431474557</v>
      </c>
      <c r="P30" s="71">
        <v>0.59295605845281008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236.27284400000002</v>
      </c>
      <c r="E31" s="28">
        <v>244.21602700000003</v>
      </c>
      <c r="F31" s="28">
        <f t="shared" si="0"/>
        <v>175.8382694777402</v>
      </c>
      <c r="G31" s="28">
        <v>138.08863978774019</v>
      </c>
      <c r="H31" s="28">
        <v>18.459293050000003</v>
      </c>
      <c r="I31" s="28">
        <v>19.29033664</v>
      </c>
      <c r="J31" s="29">
        <f t="shared" si="1"/>
        <v>0.56543643545450106</v>
      </c>
      <c r="K31" s="29">
        <f t="shared" si="2"/>
        <v>0.64102235533354324</v>
      </c>
      <c r="L31" s="30">
        <f t="shared" si="3"/>
        <v>0.72001117878205501</v>
      </c>
      <c r="M31" s="4"/>
      <c r="N31" t="s">
        <v>251</v>
      </c>
      <c r="O31" s="5">
        <v>260.71861811911867</v>
      </c>
      <c r="P31" s="71">
        <v>0.55045710586952235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13421.251097</v>
      </c>
      <c r="E6" s="14">
        <v>13855.239165999999</v>
      </c>
      <c r="F6" s="14">
        <v>8957.0468149809749</v>
      </c>
      <c r="G6" s="14">
        <v>6748.8292250609747</v>
      </c>
      <c r="H6" s="14">
        <v>1096.7848042100002</v>
      </c>
      <c r="I6" s="14">
        <v>1111.4327857100004</v>
      </c>
      <c r="J6" s="15">
        <v>0.48709583026341641</v>
      </c>
      <c r="K6" s="15">
        <v>0.56625612414715176</v>
      </c>
      <c r="L6" s="16">
        <v>0.64647363410088787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12313.563361</v>
      </c>
      <c r="E7" s="38">
        <f ca="1">SUM(E8:OFFSET(E6,MATCH("PROYECTOS",$A$8:$A$50,0),0))</f>
        <v>11503.134673999999</v>
      </c>
      <c r="F7" s="38">
        <f ca="1">SUM(F8:OFFSET(F6,MATCH("PROYECTOS",$A$8:$A$50,0),0))</f>
        <v>7909.2015238564964</v>
      </c>
      <c r="G7" s="38">
        <f ca="1">SUM(G8:OFFSET(G6,MATCH("PROYECTOS",$A$8:$A$50,0),0))</f>
        <v>6013.2379483464965</v>
      </c>
      <c r="H7" s="38">
        <f ca="1">SUM(H8:OFFSET(H6,MATCH("PROYECTOS",$A$8:$A$50,0),0))</f>
        <v>974.70492666999985</v>
      </c>
      <c r="I7" s="38">
        <f ca="1">SUM(I8:OFFSET(I6,MATCH("PROYECTOS",$A$8:$A$50,0),0))</f>
        <v>921.25864884000077</v>
      </c>
      <c r="J7" s="39">
        <f ca="1">IFERROR(G7/E7,0)</f>
        <v>0.52274776561018088</v>
      </c>
      <c r="K7" s="39">
        <f ca="1">IFERROR(SUM(G7,H7)/E7,0)</f>
        <v>0.60748161897217623</v>
      </c>
      <c r="L7" s="40">
        <f ca="1">IFERROR(SUM(G7,H7,I7)/E7,0)</f>
        <v>0.68756923638678225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1613.51857</v>
      </c>
      <c r="E8" s="21">
        <v>137.75224</v>
      </c>
      <c r="F8" s="21">
        <f t="shared" ref="F8:F12" si="0">SUM(G8,H8,I8)</f>
        <v>72.001762588350843</v>
      </c>
      <c r="G8" s="21">
        <v>49.572628338350839</v>
      </c>
      <c r="H8" s="21">
        <v>10.085686669999996</v>
      </c>
      <c r="I8" s="21">
        <v>12.343447580000005</v>
      </c>
      <c r="J8" s="22">
        <f t="shared" ref="J8:J13" si="1">IFERROR(G8/E8,0)</f>
        <v>0.35986803799597622</v>
      </c>
      <c r="K8" s="22">
        <f t="shared" ref="K8:K13" si="2">IFERROR(SUM(G8,H8)/E8,0)</f>
        <v>0.43308417350128631</v>
      </c>
      <c r="L8" s="23">
        <f t="shared" ref="L8:L13" si="3">IFERROR(SUM(G8,H8,I8)/E8,0)</f>
        <v>0.52269032132145976</v>
      </c>
      <c r="M8" s="4"/>
    </row>
    <row r="9" spans="1:13" ht="38.25" x14ac:dyDescent="0.25">
      <c r="A9" s="17"/>
      <c r="B9" s="19">
        <v>3000385</v>
      </c>
      <c r="C9" s="19" t="s">
        <v>1377</v>
      </c>
      <c r="D9" s="20">
        <v>9640.9719150000019</v>
      </c>
      <c r="E9" s="21">
        <v>10204.539080999999</v>
      </c>
      <c r="F9" s="21">
        <f t="shared" si="0"/>
        <v>7214.6086247960411</v>
      </c>
      <c r="G9" s="21">
        <v>5554.065274296041</v>
      </c>
      <c r="H9" s="21">
        <v>823.44162531999984</v>
      </c>
      <c r="I9" s="21">
        <v>837.10172518000081</v>
      </c>
      <c r="J9" s="22">
        <f t="shared" si="1"/>
        <v>0.54427399711146651</v>
      </c>
      <c r="K9" s="22">
        <f t="shared" si="2"/>
        <v>0.6249676589009715</v>
      </c>
      <c r="L9" s="23">
        <f t="shared" si="3"/>
        <v>0.70699995046606667</v>
      </c>
      <c r="M9" s="4"/>
    </row>
    <row r="10" spans="1:13" ht="25.5" x14ac:dyDescent="0.25">
      <c r="A10" s="17"/>
      <c r="B10" s="19">
        <v>3000386</v>
      </c>
      <c r="C10" s="19" t="s">
        <v>1378</v>
      </c>
      <c r="D10" s="20">
        <v>410.16485700000032</v>
      </c>
      <c r="E10" s="21">
        <v>605.75457299999982</v>
      </c>
      <c r="F10" s="21">
        <f t="shared" si="0"/>
        <v>370.563073026111</v>
      </c>
      <c r="G10" s="21">
        <v>257.51661148611095</v>
      </c>
      <c r="H10" s="21">
        <v>67.466227570000058</v>
      </c>
      <c r="I10" s="21">
        <v>45.580233969999995</v>
      </c>
      <c r="J10" s="22">
        <f t="shared" si="1"/>
        <v>0.42511707375275731</v>
      </c>
      <c r="K10" s="22">
        <f t="shared" si="2"/>
        <v>0.53649258881634743</v>
      </c>
      <c r="L10" s="23">
        <f t="shared" si="3"/>
        <v>0.61173797036462674</v>
      </c>
      <c r="M10" s="4"/>
    </row>
    <row r="11" spans="1:13" ht="51" x14ac:dyDescent="0.25">
      <c r="A11" s="17"/>
      <c r="B11" s="19">
        <v>3000387</v>
      </c>
      <c r="C11" s="19" t="s">
        <v>1379</v>
      </c>
      <c r="D11" s="20">
        <v>576.3494829999986</v>
      </c>
      <c r="E11" s="21">
        <v>422.58893599999971</v>
      </c>
      <c r="F11" s="21">
        <f t="shared" si="0"/>
        <v>199.73278683224339</v>
      </c>
      <c r="G11" s="21">
        <v>140.04419113224338</v>
      </c>
      <c r="H11" s="21">
        <v>36.925011519999998</v>
      </c>
      <c r="I11" s="21">
        <v>22.763584180000006</v>
      </c>
      <c r="J11" s="22">
        <f t="shared" si="1"/>
        <v>0.3313957825252753</v>
      </c>
      <c r="K11" s="22">
        <f t="shared" si="2"/>
        <v>0.41877386646072418</v>
      </c>
      <c r="L11" s="23">
        <f t="shared" si="3"/>
        <v>0.47264083324756884</v>
      </c>
      <c r="M11" s="4"/>
    </row>
    <row r="12" spans="1:13" ht="25.5" x14ac:dyDescent="0.25">
      <c r="A12" s="17"/>
      <c r="B12" s="19">
        <v>3000388</v>
      </c>
      <c r="C12" s="19" t="s">
        <v>1380</v>
      </c>
      <c r="D12" s="20">
        <v>72.558536000000004</v>
      </c>
      <c r="E12" s="21">
        <v>132.499844</v>
      </c>
      <c r="F12" s="21">
        <f t="shared" si="0"/>
        <v>52.295276613749962</v>
      </c>
      <c r="G12" s="21">
        <v>12.039243093749974</v>
      </c>
      <c r="H12" s="21">
        <v>36.786375589999992</v>
      </c>
      <c r="I12" s="21">
        <v>3.4696579299999999</v>
      </c>
      <c r="J12" s="22">
        <f t="shared" si="1"/>
        <v>9.0862319005824449E-2</v>
      </c>
      <c r="K12" s="22">
        <f t="shared" si="2"/>
        <v>0.3684956692005612</v>
      </c>
      <c r="L12" s="23">
        <f t="shared" si="3"/>
        <v>0.39468179761592748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1107.6877359999999</v>
      </c>
      <c r="E13" s="45">
        <f t="shared" ref="E13:I13" ca="1" si="4">OFFSET(E13,-MATCH("PROYECTOS",$A$8:$A$50,0)-1,0)-(OFFSET(E13,-MATCH("PROYECTOS",$A$8:$A$50,0),0))</f>
        <v>2352.1044920000004</v>
      </c>
      <c r="F13" s="45">
        <f t="shared" ca="1" si="4"/>
        <v>1047.8452911244785</v>
      </c>
      <c r="G13" s="45">
        <f t="shared" ca="1" si="4"/>
        <v>735.59127671447823</v>
      </c>
      <c r="H13" s="45">
        <f t="shared" ca="1" si="4"/>
        <v>122.07987754000033</v>
      </c>
      <c r="I13" s="45">
        <f t="shared" ca="1" si="4"/>
        <v>190.17413686999964</v>
      </c>
      <c r="J13" s="46">
        <f t="shared" ca="1" si="1"/>
        <v>0.31273749921246191</v>
      </c>
      <c r="K13" s="46">
        <f t="shared" ca="1" si="2"/>
        <v>0.3646399031895044</v>
      </c>
      <c r="L13" s="47">
        <f t="shared" ca="1" si="3"/>
        <v>0.44549266186447889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1432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0.52269032132145976</v>
      </c>
    </row>
    <row r="20" spans="1:4" ht="51" x14ac:dyDescent="0.25">
      <c r="A20" s="17"/>
      <c r="B20" s="19">
        <v>3000387</v>
      </c>
      <c r="C20" s="19" t="s">
        <v>1379</v>
      </c>
      <c r="D20" s="23">
        <v>0.47264083324756884</v>
      </c>
    </row>
    <row r="21" spans="1:4" ht="26.25" thickBot="1" x14ac:dyDescent="0.3">
      <c r="A21" s="24"/>
      <c r="B21" s="26">
        <v>3000388</v>
      </c>
      <c r="C21" s="26" t="s">
        <v>1380</v>
      </c>
      <c r="D21" s="30">
        <v>0.39468179761592748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H54" sqref="H54:M5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1376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13421.251097</v>
      </c>
      <c r="I6" s="14">
        <v>13855.239165999999</v>
      </c>
      <c r="J6" s="14">
        <v>8957.0468149809749</v>
      </c>
      <c r="K6" s="14">
        <v>6748.8292250609747</v>
      </c>
      <c r="L6" s="14">
        <v>1096.7848042100002</v>
      </c>
      <c r="M6" s="14">
        <v>1111.4327857100004</v>
      </c>
      <c r="N6" s="15">
        <v>0.48709583026341641</v>
      </c>
      <c r="O6" s="15">
        <v>0.56625612414715176</v>
      </c>
      <c r="P6" s="16">
        <v>0.64647363410088787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SUM(H8:OFFSET(H6,MATCH("PROYECTOS",$A$8:$A$54,0),0))</f>
        <v>12313.563361</v>
      </c>
      <c r="I7" s="37">
        <f ca="1">SUM(I8:OFFSET(I6,MATCH("PROYECTOS",$A$8:$A$54,0),0))</f>
        <v>11503.134673999992</v>
      </c>
      <c r="J7" s="37">
        <f ca="1">SUM(J8:OFFSET(J6,MATCH("PROYECTOS",$A$8:$A$54,0),0))</f>
        <v>7909.2015238564954</v>
      </c>
      <c r="K7" s="37">
        <f ca="1">SUM(K8:OFFSET(K6,MATCH("PROYECTOS",$A$8:$A$54,0),0))</f>
        <v>6013.2379483464965</v>
      </c>
      <c r="L7" s="37">
        <f ca="1">SUM(L8:OFFSET(L6,MATCH("PROYECTOS",$A$8:$A$54,0),0))</f>
        <v>974.70492667000019</v>
      </c>
      <c r="M7" s="37">
        <f ca="1">SUM(M8:OFFSET(M6,MATCH("PROYECTOS",$A$8:$A$54,0),0))</f>
        <v>921.25864884000021</v>
      </c>
      <c r="N7" s="39">
        <f ca="1">IFERROR(K7/I7,0)</f>
        <v>0.52274776561018121</v>
      </c>
      <c r="O7" s="39">
        <f ca="1">IFERROR(SUM(K7,L7)/I7,0)</f>
        <v>0.60748161897217667</v>
      </c>
      <c r="P7" s="40">
        <f ca="1">IFERROR(SUM(K7,L7,M7)/I7,0)</f>
        <v>0.68756923638678269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1381</v>
      </c>
      <c r="D8" s="68">
        <v>3000388</v>
      </c>
      <c r="E8" s="19" t="s">
        <v>1380</v>
      </c>
      <c r="F8" s="69">
        <v>199</v>
      </c>
      <c r="G8" s="19" t="s">
        <v>1426</v>
      </c>
      <c r="H8" s="20">
        <v>49.400841999999997</v>
      </c>
      <c r="I8" s="21">
        <v>113.847784</v>
      </c>
      <c r="J8" s="21">
        <f t="shared" ref="J8:J53" si="0">SUM(K8,L8,M8)</f>
        <v>45.159148496192842</v>
      </c>
      <c r="K8" s="21">
        <v>8.89093683619285</v>
      </c>
      <c r="L8" s="21">
        <v>33.182471969999995</v>
      </c>
      <c r="M8" s="21">
        <v>3.0857396899999996</v>
      </c>
      <c r="N8" s="22">
        <f t="shared" ref="N8:N54" si="1">IFERROR(K8/I8,0)</f>
        <v>7.8094948569160119E-2</v>
      </c>
      <c r="O8" s="22">
        <f t="shared" ref="O8:O54" si="2">IFERROR(SUM(K8,L8)/I8,0)</f>
        <v>0.36955843432308566</v>
      </c>
      <c r="P8" s="23">
        <f t="shared" ref="P8:P54" si="3">IFERROR(SUM(K8,L8,M8)/I8,0)</f>
        <v>0.39666251647193096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1382</v>
      </c>
      <c r="D9" s="68">
        <v>3000388</v>
      </c>
      <c r="E9" s="19" t="s">
        <v>1380</v>
      </c>
      <c r="F9" s="69">
        <v>60</v>
      </c>
      <c r="G9" s="19" t="s">
        <v>309</v>
      </c>
      <c r="H9" s="20">
        <v>7.5492599999999994</v>
      </c>
      <c r="I9" s="21">
        <v>0.40260599999999996</v>
      </c>
      <c r="J9" s="21">
        <f t="shared" si="0"/>
        <v>0.28687848315482317</v>
      </c>
      <c r="K9" s="21">
        <v>0.22956060315482318</v>
      </c>
      <c r="L9" s="21">
        <v>2.5315799999999999E-2</v>
      </c>
      <c r="M9" s="21">
        <v>3.2002080000000002E-2</v>
      </c>
      <c r="N9" s="22">
        <f t="shared" si="1"/>
        <v>0.57018674126769897</v>
      </c>
      <c r="O9" s="22">
        <f t="shared" si="2"/>
        <v>0.63306657912406472</v>
      </c>
      <c r="P9" s="23">
        <f t="shared" si="3"/>
        <v>0.71255391910409482</v>
      </c>
      <c r="Q9" s="70">
        <v>0</v>
      </c>
      <c r="R9" s="21">
        <v>0</v>
      </c>
      <c r="S9" s="23">
        <f t="shared" ref="S9:S53" si="4">IFERROR(R9/Q9,0)</f>
        <v>0</v>
      </c>
    </row>
    <row r="10" spans="1:19" ht="25.5" x14ac:dyDescent="0.25">
      <c r="A10" s="17"/>
      <c r="B10" s="19">
        <v>5000253</v>
      </c>
      <c r="C10" s="19" t="s">
        <v>1383</v>
      </c>
      <c r="D10" s="68">
        <v>3000388</v>
      </c>
      <c r="E10" s="19" t="s">
        <v>1380</v>
      </c>
      <c r="F10" s="69">
        <v>60</v>
      </c>
      <c r="G10" s="19" t="s">
        <v>309</v>
      </c>
      <c r="H10" s="20">
        <v>11.459897999999999</v>
      </c>
      <c r="I10" s="21">
        <v>16.200295999999998</v>
      </c>
      <c r="J10" s="21">
        <f t="shared" si="0"/>
        <v>5.8175639173774636</v>
      </c>
      <c r="K10" s="21">
        <v>2.0492060973774642</v>
      </c>
      <c r="L10" s="21">
        <v>3.4807441199999998</v>
      </c>
      <c r="M10" s="21">
        <v>0.28761370000000003</v>
      </c>
      <c r="N10" s="22">
        <f t="shared" si="1"/>
        <v>0.1264918923319342</v>
      </c>
      <c r="O10" s="22">
        <f t="shared" si="2"/>
        <v>0.34134871470110573</v>
      </c>
      <c r="P10" s="23">
        <f t="shared" si="3"/>
        <v>0.3591023224129648</v>
      </c>
      <c r="Q10" s="70">
        <v>0</v>
      </c>
      <c r="R10" s="21">
        <v>0</v>
      </c>
      <c r="S10" s="23">
        <f t="shared" si="4"/>
        <v>0</v>
      </c>
    </row>
    <row r="11" spans="1:19" x14ac:dyDescent="0.25">
      <c r="A11" s="17"/>
      <c r="B11" s="19">
        <v>5000276</v>
      </c>
      <c r="C11" s="19" t="s">
        <v>512</v>
      </c>
      <c r="D11" s="68">
        <v>3000001</v>
      </c>
      <c r="E11" s="19" t="s">
        <v>275</v>
      </c>
      <c r="F11" s="69">
        <v>1</v>
      </c>
      <c r="G11" s="19" t="s">
        <v>531</v>
      </c>
      <c r="H11" s="20">
        <v>1508.1456790000007</v>
      </c>
      <c r="I11" s="21">
        <v>125.5045550000001</v>
      </c>
      <c r="J11" s="21">
        <f t="shared" si="0"/>
        <v>65.004213744264902</v>
      </c>
      <c r="K11" s="21">
        <v>44.559659004264901</v>
      </c>
      <c r="L11" s="21">
        <v>9.90594033</v>
      </c>
      <c r="M11" s="21">
        <v>10.538614410000003</v>
      </c>
      <c r="N11" s="22">
        <f t="shared" si="1"/>
        <v>0.35504415759463764</v>
      </c>
      <c r="O11" s="22">
        <f t="shared" si="2"/>
        <v>0.43397308834141407</v>
      </c>
      <c r="P11" s="23">
        <f t="shared" si="3"/>
        <v>0.51794306385345812</v>
      </c>
      <c r="Q11" s="70">
        <v>14723.334999999999</v>
      </c>
      <c r="R11" s="21">
        <v>6899.8070000000007</v>
      </c>
      <c r="S11" s="23">
        <f t="shared" si="4"/>
        <v>0.46863071444071613</v>
      </c>
    </row>
    <row r="12" spans="1:19" ht="38.25" x14ac:dyDescent="0.25">
      <c r="A12" s="17"/>
      <c r="B12" s="19">
        <v>5003106</v>
      </c>
      <c r="C12" s="19" t="s">
        <v>1384</v>
      </c>
      <c r="D12" s="68">
        <v>3000001</v>
      </c>
      <c r="E12" s="19" t="s">
        <v>275</v>
      </c>
      <c r="F12" s="69">
        <v>236</v>
      </c>
      <c r="G12" s="19" t="s">
        <v>1427</v>
      </c>
      <c r="H12" s="20">
        <v>11.999999999999998</v>
      </c>
      <c r="I12" s="21">
        <v>11.647223</v>
      </c>
      <c r="J12" s="21">
        <f t="shared" si="0"/>
        <v>6.4283753031659181</v>
      </c>
      <c r="K12" s="21">
        <v>4.4437957931659184</v>
      </c>
      <c r="L12" s="21">
        <v>0.17974634</v>
      </c>
      <c r="M12" s="21">
        <v>1.8048331699999998</v>
      </c>
      <c r="N12" s="22">
        <f t="shared" si="1"/>
        <v>0.38153264457681613</v>
      </c>
      <c r="O12" s="22">
        <f t="shared" si="2"/>
        <v>0.39696519360588517</v>
      </c>
      <c r="P12" s="23">
        <f t="shared" si="3"/>
        <v>0.5519234330076721</v>
      </c>
      <c r="Q12" s="70">
        <v>214</v>
      </c>
      <c r="R12" s="21">
        <v>214</v>
      </c>
      <c r="S12" s="23">
        <f t="shared" si="4"/>
        <v>1</v>
      </c>
    </row>
    <row r="13" spans="1:19" ht="51" x14ac:dyDescent="0.25">
      <c r="A13" s="17"/>
      <c r="B13" s="19">
        <v>5003107</v>
      </c>
      <c r="C13" s="19" t="s">
        <v>1385</v>
      </c>
      <c r="D13" s="68">
        <v>3000385</v>
      </c>
      <c r="E13" s="19" t="s">
        <v>1377</v>
      </c>
      <c r="F13" s="69">
        <v>236</v>
      </c>
      <c r="G13" s="19" t="s">
        <v>1427</v>
      </c>
      <c r="H13" s="20">
        <v>1315.1668350000002</v>
      </c>
      <c r="I13" s="21">
        <v>1529.1081469999999</v>
      </c>
      <c r="J13" s="21">
        <f t="shared" si="0"/>
        <v>1145.262341674309</v>
      </c>
      <c r="K13" s="21">
        <v>891.27119544430877</v>
      </c>
      <c r="L13" s="21">
        <v>127.01790632000009</v>
      </c>
      <c r="M13" s="21">
        <v>126.9732399100001</v>
      </c>
      <c r="N13" s="22">
        <f t="shared" si="1"/>
        <v>0.582869954092468</v>
      </c>
      <c r="O13" s="22">
        <f t="shared" si="2"/>
        <v>0.66593661394200188</v>
      </c>
      <c r="P13" s="23">
        <f t="shared" si="3"/>
        <v>0.74897406303225267</v>
      </c>
      <c r="Q13" s="70">
        <v>27475.427</v>
      </c>
      <c r="R13" s="21">
        <v>25348.182000000001</v>
      </c>
      <c r="S13" s="23">
        <f t="shared" si="4"/>
        <v>0.92257645349788375</v>
      </c>
    </row>
    <row r="14" spans="1:19" ht="38.25" x14ac:dyDescent="0.25">
      <c r="A14" s="17"/>
      <c r="B14" s="19">
        <v>5003108</v>
      </c>
      <c r="C14" s="19" t="s">
        <v>1386</v>
      </c>
      <c r="D14" s="68">
        <v>3000385</v>
      </c>
      <c r="E14" s="19" t="s">
        <v>1377</v>
      </c>
      <c r="F14" s="69">
        <v>236</v>
      </c>
      <c r="G14" s="19" t="s">
        <v>1427</v>
      </c>
      <c r="H14" s="20">
        <v>3583.4690359999972</v>
      </c>
      <c r="I14" s="21">
        <v>4141.7122449999988</v>
      </c>
      <c r="J14" s="21">
        <f t="shared" si="0"/>
        <v>2915.3809929750614</v>
      </c>
      <c r="K14" s="21">
        <v>2236.6701461650619</v>
      </c>
      <c r="L14" s="21">
        <v>337.65054076999974</v>
      </c>
      <c r="M14" s="21">
        <v>341.06030604000006</v>
      </c>
      <c r="N14" s="22">
        <f t="shared" si="1"/>
        <v>0.54003513857468932</v>
      </c>
      <c r="O14" s="22">
        <f t="shared" si="2"/>
        <v>0.62155952288642458</v>
      </c>
      <c r="P14" s="23">
        <f t="shared" si="3"/>
        <v>0.7039071815031569</v>
      </c>
      <c r="Q14" s="70">
        <v>31057.141000000003</v>
      </c>
      <c r="R14" s="21">
        <v>27840.46999999999</v>
      </c>
      <c r="S14" s="23">
        <f t="shared" si="4"/>
        <v>0.89642733051313339</v>
      </c>
    </row>
    <row r="15" spans="1:19" ht="38.25" x14ac:dyDescent="0.25">
      <c r="A15" s="17"/>
      <c r="B15" s="19">
        <v>5003109</v>
      </c>
      <c r="C15" s="19" t="s">
        <v>1387</v>
      </c>
      <c r="D15" s="68">
        <v>3000385</v>
      </c>
      <c r="E15" s="19" t="s">
        <v>1377</v>
      </c>
      <c r="F15" s="69">
        <v>236</v>
      </c>
      <c r="G15" s="19" t="s">
        <v>1427</v>
      </c>
      <c r="H15" s="20">
        <v>4101.765427000003</v>
      </c>
      <c r="I15" s="21">
        <v>3511.3884869999983</v>
      </c>
      <c r="J15" s="21">
        <f t="shared" si="0"/>
        <v>2512.4438771968566</v>
      </c>
      <c r="K15" s="21">
        <v>1884.9431293568566</v>
      </c>
      <c r="L15" s="21">
        <v>321.12882270000017</v>
      </c>
      <c r="M15" s="21">
        <v>306.37192513999992</v>
      </c>
      <c r="N15" s="22">
        <f t="shared" si="1"/>
        <v>0.53680848369110046</v>
      </c>
      <c r="O15" s="22">
        <f t="shared" si="2"/>
        <v>0.6282619995549521</v>
      </c>
      <c r="P15" s="23">
        <f t="shared" si="3"/>
        <v>0.71551293355848433</v>
      </c>
      <c r="Q15" s="70">
        <v>14520.505999999999</v>
      </c>
      <c r="R15" s="21">
        <v>11793.968000000001</v>
      </c>
      <c r="S15" s="23">
        <f t="shared" si="4"/>
        <v>0.81222844438065733</v>
      </c>
    </row>
    <row r="16" spans="1:19" ht="51" x14ac:dyDescent="0.25">
      <c r="A16" s="17"/>
      <c r="B16" s="19">
        <v>5003110</v>
      </c>
      <c r="C16" s="19" t="s">
        <v>1388</v>
      </c>
      <c r="D16" s="68">
        <v>3000385</v>
      </c>
      <c r="E16" s="19" t="s">
        <v>1377</v>
      </c>
      <c r="F16" s="69">
        <v>536</v>
      </c>
      <c r="G16" s="19" t="s">
        <v>1166</v>
      </c>
      <c r="H16" s="20">
        <v>137.571203</v>
      </c>
      <c r="I16" s="21">
        <v>189.54612099999989</v>
      </c>
      <c r="J16" s="21">
        <f t="shared" si="0"/>
        <v>94.935946195553669</v>
      </c>
      <c r="K16" s="21">
        <v>56.101789865553656</v>
      </c>
      <c r="L16" s="21">
        <v>4.5878111000000006</v>
      </c>
      <c r="M16" s="21">
        <v>34.246345230000003</v>
      </c>
      <c r="N16" s="22">
        <f t="shared" si="1"/>
        <v>0.29597962527312122</v>
      </c>
      <c r="O16" s="22">
        <f t="shared" si="2"/>
        <v>0.32018381935420193</v>
      </c>
      <c r="P16" s="23">
        <f t="shared" si="3"/>
        <v>0.50085934597181092</v>
      </c>
      <c r="Q16" s="70">
        <v>43736.996999999996</v>
      </c>
      <c r="R16" s="21">
        <v>41402.703999999991</v>
      </c>
      <c r="S16" s="23">
        <f t="shared" si="4"/>
        <v>0.9466288689184581</v>
      </c>
    </row>
    <row r="17" spans="1:19" ht="51" x14ac:dyDescent="0.25">
      <c r="A17" s="17"/>
      <c r="B17" s="19">
        <v>5003111</v>
      </c>
      <c r="C17" s="19" t="s">
        <v>1389</v>
      </c>
      <c r="D17" s="68">
        <v>3000385</v>
      </c>
      <c r="E17" s="19" t="s">
        <v>1377</v>
      </c>
      <c r="F17" s="69">
        <v>536</v>
      </c>
      <c r="G17" s="19" t="s">
        <v>1166</v>
      </c>
      <c r="H17" s="20">
        <v>76.208746999999889</v>
      </c>
      <c r="I17" s="21">
        <v>101.19247000000003</v>
      </c>
      <c r="J17" s="21">
        <f t="shared" si="0"/>
        <v>58.01095786732516</v>
      </c>
      <c r="K17" s="21">
        <v>37.327823307325161</v>
      </c>
      <c r="L17" s="21">
        <v>10.215314030000005</v>
      </c>
      <c r="M17" s="21">
        <v>10.467820529999996</v>
      </c>
      <c r="N17" s="22">
        <f t="shared" si="1"/>
        <v>0.36887945622164525</v>
      </c>
      <c r="O17" s="22">
        <f t="shared" si="2"/>
        <v>0.46982880581257824</v>
      </c>
      <c r="P17" s="23">
        <f t="shared" si="3"/>
        <v>0.57327346459005446</v>
      </c>
      <c r="Q17" s="70">
        <v>191349.49</v>
      </c>
      <c r="R17" s="21">
        <v>188385.54799999998</v>
      </c>
      <c r="S17" s="23">
        <f t="shared" si="4"/>
        <v>0.98451032192455801</v>
      </c>
    </row>
    <row r="18" spans="1:19" ht="51" x14ac:dyDescent="0.25">
      <c r="A18" s="17"/>
      <c r="B18" s="19">
        <v>5003112</v>
      </c>
      <c r="C18" s="19" t="s">
        <v>1390</v>
      </c>
      <c r="D18" s="68">
        <v>3000385</v>
      </c>
      <c r="E18" s="19" t="s">
        <v>1377</v>
      </c>
      <c r="F18" s="69">
        <v>536</v>
      </c>
      <c r="G18" s="19" t="s">
        <v>1166</v>
      </c>
      <c r="H18" s="20">
        <v>352.8510909999996</v>
      </c>
      <c r="I18" s="21">
        <v>635.09022200000015</v>
      </c>
      <c r="J18" s="21">
        <f t="shared" si="0"/>
        <v>449.78127159494505</v>
      </c>
      <c r="K18" s="21">
        <v>412.56025024494505</v>
      </c>
      <c r="L18" s="21">
        <v>20.329057179999992</v>
      </c>
      <c r="M18" s="21">
        <v>16.891964170000005</v>
      </c>
      <c r="N18" s="22">
        <f t="shared" si="1"/>
        <v>0.64960888383028037</v>
      </c>
      <c r="O18" s="22">
        <f t="shared" si="2"/>
        <v>0.68161859910503386</v>
      </c>
      <c r="P18" s="23">
        <f t="shared" si="3"/>
        <v>0.70821633842592047</v>
      </c>
      <c r="Q18" s="70">
        <v>137042.90399999998</v>
      </c>
      <c r="R18" s="21">
        <v>136415.19699999999</v>
      </c>
      <c r="S18" s="23">
        <f t="shared" si="4"/>
        <v>0.995419631504598</v>
      </c>
    </row>
    <row r="19" spans="1:19" ht="25.5" x14ac:dyDescent="0.25">
      <c r="A19" s="17"/>
      <c r="B19" s="19">
        <v>5003115</v>
      </c>
      <c r="C19" s="19" t="s">
        <v>1391</v>
      </c>
      <c r="D19" s="68">
        <v>3000386</v>
      </c>
      <c r="E19" s="19" t="s">
        <v>1378</v>
      </c>
      <c r="F19" s="69">
        <v>240</v>
      </c>
      <c r="G19" s="19" t="s">
        <v>1082</v>
      </c>
      <c r="H19" s="20">
        <v>19.947982999999997</v>
      </c>
      <c r="I19" s="21">
        <v>12.434177</v>
      </c>
      <c r="J19" s="21">
        <f t="shared" si="0"/>
        <v>5.9500084836534546</v>
      </c>
      <c r="K19" s="21">
        <v>4.1118044436534547</v>
      </c>
      <c r="L19" s="21">
        <v>0.85410032999999996</v>
      </c>
      <c r="M19" s="21">
        <v>0.98410371000000008</v>
      </c>
      <c r="N19" s="22">
        <f t="shared" si="1"/>
        <v>0.33068569344424281</v>
      </c>
      <c r="O19" s="22">
        <f t="shared" si="2"/>
        <v>0.39937542900132872</v>
      </c>
      <c r="P19" s="23">
        <f t="shared" si="3"/>
        <v>0.478520491034787</v>
      </c>
      <c r="Q19" s="70">
        <v>9099</v>
      </c>
      <c r="R19" s="21">
        <v>6606</v>
      </c>
      <c r="S19" s="23">
        <f t="shared" si="4"/>
        <v>0.72601384767556876</v>
      </c>
    </row>
    <row r="20" spans="1:19" ht="25.5" x14ac:dyDescent="0.25">
      <c r="A20" s="17"/>
      <c r="B20" s="19">
        <v>5003116</v>
      </c>
      <c r="C20" s="19" t="s">
        <v>1392</v>
      </c>
      <c r="D20" s="68">
        <v>3000386</v>
      </c>
      <c r="E20" s="19" t="s">
        <v>1378</v>
      </c>
      <c r="F20" s="69">
        <v>240</v>
      </c>
      <c r="G20" s="19" t="s">
        <v>1082</v>
      </c>
      <c r="H20" s="20">
        <v>45.562504000000004</v>
      </c>
      <c r="I20" s="21">
        <v>15.339058000000005</v>
      </c>
      <c r="J20" s="21">
        <f t="shared" si="0"/>
        <v>9.9105149258405767</v>
      </c>
      <c r="K20" s="21">
        <v>7.8448588158405776</v>
      </c>
      <c r="L20" s="21">
        <v>0.97499997999999999</v>
      </c>
      <c r="M20" s="21">
        <v>1.0906561299999999</v>
      </c>
      <c r="N20" s="22">
        <f t="shared" si="1"/>
        <v>0.51143028573466343</v>
      </c>
      <c r="O20" s="22">
        <f t="shared" si="2"/>
        <v>0.57499350976054553</v>
      </c>
      <c r="P20" s="23">
        <f t="shared" si="3"/>
        <v>0.64609671114357692</v>
      </c>
      <c r="Q20" s="70">
        <v>17289</v>
      </c>
      <c r="R20" s="21">
        <v>13956.343999999999</v>
      </c>
      <c r="S20" s="23">
        <f t="shared" si="4"/>
        <v>0.80723835965064483</v>
      </c>
    </row>
    <row r="21" spans="1:19" ht="25.5" x14ac:dyDescent="0.25">
      <c r="A21" s="17"/>
      <c r="B21" s="19">
        <v>5003117</v>
      </c>
      <c r="C21" s="19" t="s">
        <v>1393</v>
      </c>
      <c r="D21" s="68">
        <v>3000386</v>
      </c>
      <c r="E21" s="19" t="s">
        <v>1378</v>
      </c>
      <c r="F21" s="69">
        <v>240</v>
      </c>
      <c r="G21" s="19" t="s">
        <v>1082</v>
      </c>
      <c r="H21" s="20">
        <v>28.557143</v>
      </c>
      <c r="I21" s="21">
        <v>26.55921</v>
      </c>
      <c r="J21" s="21">
        <f t="shared" si="0"/>
        <v>14.784500426678552</v>
      </c>
      <c r="K21" s="21">
        <v>6.291408686678551</v>
      </c>
      <c r="L21" s="21">
        <v>6.4464998800000002</v>
      </c>
      <c r="M21" s="21">
        <v>2.0465918599999999</v>
      </c>
      <c r="N21" s="22">
        <f t="shared" si="1"/>
        <v>0.23688237288227137</v>
      </c>
      <c r="O21" s="22">
        <f t="shared" si="2"/>
        <v>0.4796041963100014</v>
      </c>
      <c r="P21" s="23">
        <f t="shared" si="3"/>
        <v>0.55666190472828636</v>
      </c>
      <c r="Q21" s="70">
        <v>17970</v>
      </c>
      <c r="R21" s="21">
        <v>11473</v>
      </c>
      <c r="S21" s="23">
        <f t="shared" si="4"/>
        <v>0.63845297718419591</v>
      </c>
    </row>
    <row r="22" spans="1:19" ht="38.25" x14ac:dyDescent="0.25">
      <c r="A22" s="17"/>
      <c r="B22" s="19">
        <v>5003118</v>
      </c>
      <c r="C22" s="19" t="s">
        <v>1394</v>
      </c>
      <c r="D22" s="68">
        <v>3000386</v>
      </c>
      <c r="E22" s="19" t="s">
        <v>1378</v>
      </c>
      <c r="F22" s="69">
        <v>240</v>
      </c>
      <c r="G22" s="19" t="s">
        <v>1082</v>
      </c>
      <c r="H22" s="20">
        <v>32.475549999999991</v>
      </c>
      <c r="I22" s="21">
        <v>9.2604500000000005</v>
      </c>
      <c r="J22" s="21">
        <f t="shared" si="0"/>
        <v>5.8183049275513206</v>
      </c>
      <c r="K22" s="21">
        <v>4.4206085775513202</v>
      </c>
      <c r="L22" s="21">
        <v>1.3711405800000001</v>
      </c>
      <c r="M22" s="21">
        <v>2.6555769999999999E-2</v>
      </c>
      <c r="N22" s="22">
        <f t="shared" si="1"/>
        <v>0.47736433732176298</v>
      </c>
      <c r="O22" s="22">
        <f t="shared" si="2"/>
        <v>0.62542847891315434</v>
      </c>
      <c r="P22" s="23">
        <f t="shared" si="3"/>
        <v>0.6282961332928011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5003119</v>
      </c>
      <c r="C23" s="19" t="s">
        <v>1395</v>
      </c>
      <c r="D23" s="68">
        <v>3000386</v>
      </c>
      <c r="E23" s="19" t="s">
        <v>1378</v>
      </c>
      <c r="F23" s="69">
        <v>240</v>
      </c>
      <c r="G23" s="19" t="s">
        <v>1082</v>
      </c>
      <c r="H23" s="20">
        <v>49.607331999999992</v>
      </c>
      <c r="I23" s="21">
        <v>23.978441999999998</v>
      </c>
      <c r="J23" s="21">
        <f t="shared" si="0"/>
        <v>17.443298891888329</v>
      </c>
      <c r="K23" s="21">
        <v>10.685762761888327</v>
      </c>
      <c r="L23" s="21">
        <v>6.6657136500000007</v>
      </c>
      <c r="M23" s="21">
        <v>9.1822479999999984E-2</v>
      </c>
      <c r="N23" s="22">
        <f t="shared" si="1"/>
        <v>0.44564041157838064</v>
      </c>
      <c r="O23" s="22">
        <f t="shared" si="2"/>
        <v>0.72362818284391994</v>
      </c>
      <c r="P23" s="23">
        <f t="shared" si="3"/>
        <v>0.72745755924794153</v>
      </c>
      <c r="Q23" s="70">
        <v>11597</v>
      </c>
      <c r="R23" s="21">
        <v>11820</v>
      </c>
      <c r="S23" s="23">
        <f t="shared" si="4"/>
        <v>1.0192291109769769</v>
      </c>
    </row>
    <row r="24" spans="1:19" ht="38.25" x14ac:dyDescent="0.25">
      <c r="A24" s="17"/>
      <c r="B24" s="19">
        <v>5003120</v>
      </c>
      <c r="C24" s="19" t="s">
        <v>1396</v>
      </c>
      <c r="D24" s="68">
        <v>3000386</v>
      </c>
      <c r="E24" s="19" t="s">
        <v>1378</v>
      </c>
      <c r="F24" s="69">
        <v>240</v>
      </c>
      <c r="G24" s="19" t="s">
        <v>1082</v>
      </c>
      <c r="H24" s="20">
        <v>26.517162000000003</v>
      </c>
      <c r="I24" s="21">
        <v>28.776541999999999</v>
      </c>
      <c r="J24" s="21">
        <f t="shared" si="0"/>
        <v>17.898625909601975</v>
      </c>
      <c r="K24" s="21">
        <v>11.941392199601978</v>
      </c>
      <c r="L24" s="21">
        <v>5.7548230399999998</v>
      </c>
      <c r="M24" s="21">
        <v>0.20241066999999999</v>
      </c>
      <c r="N24" s="22">
        <f t="shared" si="1"/>
        <v>0.41496967215873187</v>
      </c>
      <c r="O24" s="22">
        <f t="shared" si="2"/>
        <v>0.61495280564294263</v>
      </c>
      <c r="P24" s="23">
        <f t="shared" si="3"/>
        <v>0.62198668309771121</v>
      </c>
      <c r="Q24" s="70">
        <v>0</v>
      </c>
      <c r="R24" s="21">
        <v>0</v>
      </c>
      <c r="S24" s="23">
        <f t="shared" si="4"/>
        <v>0</v>
      </c>
    </row>
    <row r="25" spans="1:19" ht="38.25" x14ac:dyDescent="0.25">
      <c r="A25" s="17"/>
      <c r="B25" s="19">
        <v>5003123</v>
      </c>
      <c r="C25" s="19" t="s">
        <v>1397</v>
      </c>
      <c r="D25" s="68">
        <v>3000386</v>
      </c>
      <c r="E25" s="19" t="s">
        <v>1378</v>
      </c>
      <c r="F25" s="69">
        <v>236</v>
      </c>
      <c r="G25" s="19" t="s">
        <v>1427</v>
      </c>
      <c r="H25" s="20">
        <v>24.82743799999999</v>
      </c>
      <c r="I25" s="21">
        <v>33.660277999999998</v>
      </c>
      <c r="J25" s="21">
        <f t="shared" si="0"/>
        <v>18.687138777903705</v>
      </c>
      <c r="K25" s="21">
        <v>12.594339267903706</v>
      </c>
      <c r="L25" s="21">
        <v>2.86099996</v>
      </c>
      <c r="M25" s="21">
        <v>3.231799549999999</v>
      </c>
      <c r="N25" s="22">
        <f t="shared" si="1"/>
        <v>0.37416028673036233</v>
      </c>
      <c r="O25" s="22">
        <f t="shared" si="2"/>
        <v>0.45915661266682667</v>
      </c>
      <c r="P25" s="23">
        <f t="shared" si="3"/>
        <v>0.55516887822209038</v>
      </c>
      <c r="Q25" s="70">
        <v>3627.8490000000002</v>
      </c>
      <c r="R25" s="21">
        <v>2877.4639999999999</v>
      </c>
      <c r="S25" s="23">
        <f t="shared" si="4"/>
        <v>0.79315980350891113</v>
      </c>
    </row>
    <row r="26" spans="1:19" ht="38.25" x14ac:dyDescent="0.25">
      <c r="A26" s="17"/>
      <c r="B26" s="19">
        <v>5003124</v>
      </c>
      <c r="C26" s="19" t="s">
        <v>1398</v>
      </c>
      <c r="D26" s="68">
        <v>3000386</v>
      </c>
      <c r="E26" s="19" t="s">
        <v>1378</v>
      </c>
      <c r="F26" s="69">
        <v>236</v>
      </c>
      <c r="G26" s="19" t="s">
        <v>1427</v>
      </c>
      <c r="H26" s="20">
        <v>93.441494000000006</v>
      </c>
      <c r="I26" s="21">
        <v>94.729364000000047</v>
      </c>
      <c r="J26" s="21">
        <f t="shared" si="0"/>
        <v>57.700659489729162</v>
      </c>
      <c r="K26" s="21">
        <v>39.861631819729155</v>
      </c>
      <c r="L26" s="21">
        <v>8.093935210000005</v>
      </c>
      <c r="M26" s="21">
        <v>9.7450924599999986</v>
      </c>
      <c r="N26" s="22">
        <f t="shared" si="1"/>
        <v>0.42079488488626543</v>
      </c>
      <c r="O26" s="22">
        <f t="shared" si="2"/>
        <v>0.50623761212763063</v>
      </c>
      <c r="P26" s="23">
        <f t="shared" si="3"/>
        <v>0.60911059731942396</v>
      </c>
      <c r="Q26" s="70">
        <v>7573.2029999999995</v>
      </c>
      <c r="R26" s="21">
        <v>6572.6260000000002</v>
      </c>
      <c r="S26" s="23">
        <f t="shared" si="4"/>
        <v>0.86787928436620554</v>
      </c>
    </row>
    <row r="27" spans="1:19" ht="38.25" x14ac:dyDescent="0.25">
      <c r="A27" s="17"/>
      <c r="B27" s="19">
        <v>5003125</v>
      </c>
      <c r="C27" s="19" t="s">
        <v>1399</v>
      </c>
      <c r="D27" s="68">
        <v>3000386</v>
      </c>
      <c r="E27" s="19" t="s">
        <v>1378</v>
      </c>
      <c r="F27" s="69">
        <v>236</v>
      </c>
      <c r="G27" s="19" t="s">
        <v>1427</v>
      </c>
      <c r="H27" s="20">
        <v>7.4284630000000016</v>
      </c>
      <c r="I27" s="21">
        <v>11.500172999999998</v>
      </c>
      <c r="J27" s="21">
        <f t="shared" si="0"/>
        <v>5.7662517088181229</v>
      </c>
      <c r="K27" s="21">
        <v>3.6802936588181225</v>
      </c>
      <c r="L27" s="21">
        <v>0.94676832999999994</v>
      </c>
      <c r="M27" s="21">
        <v>1.1391897200000003</v>
      </c>
      <c r="N27" s="22">
        <f t="shared" si="1"/>
        <v>0.32002072132463771</v>
      </c>
      <c r="O27" s="22">
        <f t="shared" si="2"/>
        <v>0.40234716371815654</v>
      </c>
      <c r="P27" s="23">
        <f t="shared" si="3"/>
        <v>0.50140564918615782</v>
      </c>
      <c r="Q27" s="70">
        <v>1956</v>
      </c>
      <c r="R27" s="21">
        <v>1541.9739999999999</v>
      </c>
      <c r="S27" s="23">
        <f t="shared" si="4"/>
        <v>0.78833026584867072</v>
      </c>
    </row>
    <row r="28" spans="1:19" ht="38.25" x14ac:dyDescent="0.25">
      <c r="A28" s="17"/>
      <c r="B28" s="19">
        <v>5003126</v>
      </c>
      <c r="C28" s="19" t="s">
        <v>1400</v>
      </c>
      <c r="D28" s="68">
        <v>3000386</v>
      </c>
      <c r="E28" s="19" t="s">
        <v>1378</v>
      </c>
      <c r="F28" s="69">
        <v>236</v>
      </c>
      <c r="G28" s="19" t="s">
        <v>1427</v>
      </c>
      <c r="H28" s="20">
        <v>17.035064000000002</v>
      </c>
      <c r="I28" s="21">
        <v>29.458960000000001</v>
      </c>
      <c r="J28" s="21">
        <f t="shared" si="0"/>
        <v>16.37681288486862</v>
      </c>
      <c r="K28" s="21">
        <v>10.862492014868621</v>
      </c>
      <c r="L28" s="21">
        <v>2.7004167900000007</v>
      </c>
      <c r="M28" s="21">
        <v>2.8139040799999995</v>
      </c>
      <c r="N28" s="22">
        <f t="shared" si="1"/>
        <v>0.36873304471266538</v>
      </c>
      <c r="O28" s="22">
        <f t="shared" si="2"/>
        <v>0.46040012291230314</v>
      </c>
      <c r="P28" s="23">
        <f t="shared" si="3"/>
        <v>0.5559195872790017</v>
      </c>
      <c r="Q28" s="70">
        <v>3123.5</v>
      </c>
      <c r="R28" s="21">
        <v>2344.1129999999998</v>
      </c>
      <c r="S28" s="23">
        <f t="shared" si="4"/>
        <v>0.75047638866655986</v>
      </c>
    </row>
    <row r="29" spans="1:19" ht="25.5" x14ac:dyDescent="0.25">
      <c r="A29" s="17"/>
      <c r="B29" s="19">
        <v>5003127</v>
      </c>
      <c r="C29" s="19" t="s">
        <v>1401</v>
      </c>
      <c r="D29" s="68">
        <v>3000386</v>
      </c>
      <c r="E29" s="19" t="s">
        <v>1378</v>
      </c>
      <c r="F29" s="69">
        <v>240</v>
      </c>
      <c r="G29" s="19" t="s">
        <v>1082</v>
      </c>
      <c r="H29" s="20">
        <v>42.542811000000029</v>
      </c>
      <c r="I29" s="21">
        <v>43.15045700000001</v>
      </c>
      <c r="J29" s="21">
        <f t="shared" si="0"/>
        <v>22.357017399080075</v>
      </c>
      <c r="K29" s="21">
        <v>11.273964639080077</v>
      </c>
      <c r="L29" s="21">
        <v>6.7601567199999986</v>
      </c>
      <c r="M29" s="21">
        <v>4.3228960400000007</v>
      </c>
      <c r="N29" s="22">
        <f t="shared" si="1"/>
        <v>0.2612710368068657</v>
      </c>
      <c r="O29" s="22">
        <f t="shared" si="2"/>
        <v>0.41793581372915867</v>
      </c>
      <c r="P29" s="23">
        <f t="shared" si="3"/>
        <v>0.51811774320443627</v>
      </c>
      <c r="Q29" s="70">
        <v>2606</v>
      </c>
      <c r="R29" s="21">
        <v>2428.5</v>
      </c>
      <c r="S29" s="23">
        <f t="shared" si="4"/>
        <v>0.9318879508825787</v>
      </c>
    </row>
    <row r="30" spans="1:19" ht="25.5" x14ac:dyDescent="0.25">
      <c r="A30" s="17"/>
      <c r="B30" s="19">
        <v>5003128</v>
      </c>
      <c r="C30" s="19" t="s">
        <v>1402</v>
      </c>
      <c r="D30" s="68">
        <v>3000386</v>
      </c>
      <c r="E30" s="19" t="s">
        <v>1378</v>
      </c>
      <c r="F30" s="69">
        <v>200</v>
      </c>
      <c r="G30" s="19" t="s">
        <v>1428</v>
      </c>
      <c r="H30" s="20">
        <v>5.5700569999999976</v>
      </c>
      <c r="I30" s="21">
        <v>2.1833519999999997</v>
      </c>
      <c r="J30" s="21">
        <f t="shared" si="0"/>
        <v>1.7862785385658009</v>
      </c>
      <c r="K30" s="21">
        <v>1.5551305685658008</v>
      </c>
      <c r="L30" s="21">
        <v>0.12024406999999998</v>
      </c>
      <c r="M30" s="21">
        <v>0.11090389999999999</v>
      </c>
      <c r="N30" s="22">
        <f t="shared" si="1"/>
        <v>0.71226745323969798</v>
      </c>
      <c r="O30" s="22">
        <f t="shared" si="2"/>
        <v>0.76734060223262257</v>
      </c>
      <c r="P30" s="23">
        <f t="shared" si="3"/>
        <v>0.81813584734197742</v>
      </c>
      <c r="Q30" s="70">
        <v>0</v>
      </c>
      <c r="R30" s="21">
        <v>0</v>
      </c>
      <c r="S30" s="23">
        <f t="shared" si="4"/>
        <v>0</v>
      </c>
    </row>
    <row r="31" spans="1:19" ht="51" x14ac:dyDescent="0.25">
      <c r="A31" s="17"/>
      <c r="B31" s="19">
        <v>5003129</v>
      </c>
      <c r="C31" s="19" t="s">
        <v>1403</v>
      </c>
      <c r="D31" s="68">
        <v>3000387</v>
      </c>
      <c r="E31" s="19" t="s">
        <v>1379</v>
      </c>
      <c r="F31" s="69">
        <v>408</v>
      </c>
      <c r="G31" s="19" t="s">
        <v>857</v>
      </c>
      <c r="H31" s="20">
        <v>28.012432000000008</v>
      </c>
      <c r="I31" s="21">
        <v>28.688744000000003</v>
      </c>
      <c r="J31" s="21">
        <f t="shared" si="0"/>
        <v>16.148674432288562</v>
      </c>
      <c r="K31" s="21">
        <v>8.4476061222885619</v>
      </c>
      <c r="L31" s="21">
        <v>6.87616228</v>
      </c>
      <c r="M31" s="21">
        <v>0.82490602999999996</v>
      </c>
      <c r="N31" s="22">
        <f t="shared" si="1"/>
        <v>0.29445716139711664</v>
      </c>
      <c r="O31" s="22">
        <f t="shared" si="2"/>
        <v>0.53413869921557244</v>
      </c>
      <c r="P31" s="23">
        <f t="shared" si="3"/>
        <v>0.56289234663910559</v>
      </c>
      <c r="Q31" s="70">
        <v>752197.49399999995</v>
      </c>
      <c r="R31" s="21">
        <v>694770.75599999994</v>
      </c>
      <c r="S31" s="23">
        <f t="shared" si="4"/>
        <v>0.92365470709744213</v>
      </c>
    </row>
    <row r="32" spans="1:19" ht="51" x14ac:dyDescent="0.25">
      <c r="A32" s="17"/>
      <c r="B32" s="19">
        <v>5003130</v>
      </c>
      <c r="C32" s="19" t="s">
        <v>1404</v>
      </c>
      <c r="D32" s="68">
        <v>3000387</v>
      </c>
      <c r="E32" s="19" t="s">
        <v>1379</v>
      </c>
      <c r="F32" s="69">
        <v>408</v>
      </c>
      <c r="G32" s="19" t="s">
        <v>857</v>
      </c>
      <c r="H32" s="20">
        <v>125.436733</v>
      </c>
      <c r="I32" s="21">
        <v>82.848007999999993</v>
      </c>
      <c r="J32" s="21">
        <f t="shared" si="0"/>
        <v>49.047785108281303</v>
      </c>
      <c r="K32" s="21">
        <v>35.4438216482813</v>
      </c>
      <c r="L32" s="21">
        <v>4.4587551500000009</v>
      </c>
      <c r="M32" s="21">
        <v>9.1452083099999992</v>
      </c>
      <c r="N32" s="22">
        <f t="shared" si="1"/>
        <v>0.42781742740611584</v>
      </c>
      <c r="O32" s="22">
        <f t="shared" si="2"/>
        <v>0.4816359229576323</v>
      </c>
      <c r="P32" s="23">
        <f t="shared" si="3"/>
        <v>0.59202129649612467</v>
      </c>
      <c r="Q32" s="70">
        <v>6867150.1729999995</v>
      </c>
      <c r="R32" s="21">
        <v>4989805.1790000005</v>
      </c>
      <c r="S32" s="23">
        <f t="shared" si="4"/>
        <v>0.72661949328248665</v>
      </c>
    </row>
    <row r="33" spans="1:19" ht="51" x14ac:dyDescent="0.25">
      <c r="A33" s="17"/>
      <c r="B33" s="19">
        <v>5003131</v>
      </c>
      <c r="C33" s="19" t="s">
        <v>1405</v>
      </c>
      <c r="D33" s="68">
        <v>3000387</v>
      </c>
      <c r="E33" s="19" t="s">
        <v>1379</v>
      </c>
      <c r="F33" s="69">
        <v>408</v>
      </c>
      <c r="G33" s="19" t="s">
        <v>857</v>
      </c>
      <c r="H33" s="20">
        <v>44.604265000000034</v>
      </c>
      <c r="I33" s="21">
        <v>69.810773000000012</v>
      </c>
      <c r="J33" s="21">
        <f t="shared" si="0"/>
        <v>20.947320955768969</v>
      </c>
      <c r="K33" s="21">
        <v>17.305943545768969</v>
      </c>
      <c r="L33" s="21">
        <v>0.39118591000000003</v>
      </c>
      <c r="M33" s="21">
        <v>3.2501914999999997</v>
      </c>
      <c r="N33" s="22">
        <f t="shared" si="1"/>
        <v>0.24789789314851113</v>
      </c>
      <c r="O33" s="22">
        <f t="shared" si="2"/>
        <v>0.25350141096086942</v>
      </c>
      <c r="P33" s="23">
        <f t="shared" si="3"/>
        <v>0.30005857342059461</v>
      </c>
      <c r="Q33" s="70">
        <v>4441503.8080000002</v>
      </c>
      <c r="R33" s="21">
        <v>3154737.7179999994</v>
      </c>
      <c r="S33" s="23">
        <f t="shared" si="4"/>
        <v>0.71028594241385357</v>
      </c>
    </row>
    <row r="34" spans="1:19" ht="51" x14ac:dyDescent="0.25">
      <c r="A34" s="17"/>
      <c r="B34" s="19">
        <v>5003132</v>
      </c>
      <c r="C34" s="19" t="s">
        <v>1406</v>
      </c>
      <c r="D34" s="68">
        <v>3000387</v>
      </c>
      <c r="E34" s="19" t="s">
        <v>1379</v>
      </c>
      <c r="F34" s="69">
        <v>408</v>
      </c>
      <c r="G34" s="19" t="s">
        <v>857</v>
      </c>
      <c r="H34" s="20">
        <v>6.3511749999999996</v>
      </c>
      <c r="I34" s="21">
        <v>4.8717439999999987</v>
      </c>
      <c r="J34" s="21">
        <f t="shared" si="0"/>
        <v>2.8424642124692974</v>
      </c>
      <c r="K34" s="21">
        <v>2.7267220324692971</v>
      </c>
      <c r="L34" s="21">
        <v>1.2368860000000001E-2</v>
      </c>
      <c r="M34" s="21">
        <v>0.10337332</v>
      </c>
      <c r="N34" s="22">
        <f t="shared" si="1"/>
        <v>0.55970141954694208</v>
      </c>
      <c r="O34" s="22">
        <f t="shared" si="2"/>
        <v>0.56224031732153779</v>
      </c>
      <c r="P34" s="23">
        <f t="shared" si="3"/>
        <v>0.58345927299736977</v>
      </c>
      <c r="Q34" s="70">
        <v>223480.5</v>
      </c>
      <c r="R34" s="21">
        <v>41366.75</v>
      </c>
      <c r="S34" s="23">
        <f t="shared" si="4"/>
        <v>0.1851022796172373</v>
      </c>
    </row>
    <row r="35" spans="1:19" ht="51" x14ac:dyDescent="0.25">
      <c r="A35" s="17"/>
      <c r="B35" s="19">
        <v>5003133</v>
      </c>
      <c r="C35" s="19" t="s">
        <v>1407</v>
      </c>
      <c r="D35" s="68">
        <v>3000387</v>
      </c>
      <c r="E35" s="19" t="s">
        <v>1379</v>
      </c>
      <c r="F35" s="69">
        <v>408</v>
      </c>
      <c r="G35" s="19" t="s">
        <v>857</v>
      </c>
      <c r="H35" s="20">
        <v>19.368160999999997</v>
      </c>
      <c r="I35" s="21">
        <v>10.103342999999997</v>
      </c>
      <c r="J35" s="21">
        <f t="shared" si="0"/>
        <v>5.1738329098412859</v>
      </c>
      <c r="K35" s="21">
        <v>5.0472531898412853</v>
      </c>
      <c r="L35" s="21">
        <v>4.6676369999999995E-2</v>
      </c>
      <c r="M35" s="21">
        <v>7.9903349999999984E-2</v>
      </c>
      <c r="N35" s="22">
        <f t="shared" si="1"/>
        <v>0.49956268829448697</v>
      </c>
      <c r="O35" s="22">
        <f t="shared" si="2"/>
        <v>0.50418258192771315</v>
      </c>
      <c r="P35" s="23">
        <f t="shared" si="3"/>
        <v>0.51209118703000456</v>
      </c>
      <c r="Q35" s="70">
        <v>186988</v>
      </c>
      <c r="R35" s="21">
        <v>131179.25</v>
      </c>
      <c r="S35" s="23">
        <f t="shared" si="4"/>
        <v>0.70153833401073862</v>
      </c>
    </row>
    <row r="36" spans="1:19" ht="51" x14ac:dyDescent="0.25">
      <c r="A36" s="17"/>
      <c r="B36" s="19">
        <v>5003134</v>
      </c>
      <c r="C36" s="19" t="s">
        <v>1408</v>
      </c>
      <c r="D36" s="68">
        <v>3000387</v>
      </c>
      <c r="E36" s="19" t="s">
        <v>1379</v>
      </c>
      <c r="F36" s="69">
        <v>7</v>
      </c>
      <c r="G36" s="19" t="s">
        <v>1084</v>
      </c>
      <c r="H36" s="20">
        <v>58.858763000000003</v>
      </c>
      <c r="I36" s="21">
        <v>32.743169000000009</v>
      </c>
      <c r="J36" s="21">
        <f t="shared" si="0"/>
        <v>4.3471967162453717</v>
      </c>
      <c r="K36" s="21">
        <v>2.6477567262453725</v>
      </c>
      <c r="L36" s="21">
        <v>1.6103979399999997</v>
      </c>
      <c r="M36" s="21">
        <v>8.9042049999999998E-2</v>
      </c>
      <c r="N36" s="22">
        <f t="shared" si="1"/>
        <v>8.0864400334780415E-2</v>
      </c>
      <c r="O36" s="22">
        <f t="shared" si="2"/>
        <v>0.1300471150561319</v>
      </c>
      <c r="P36" s="23">
        <f t="shared" si="3"/>
        <v>0.13276652349213269</v>
      </c>
      <c r="Q36" s="70">
        <v>86334</v>
      </c>
      <c r="R36" s="21">
        <v>23222.058000000001</v>
      </c>
      <c r="S36" s="23">
        <f t="shared" si="4"/>
        <v>0.2689792897352144</v>
      </c>
    </row>
    <row r="37" spans="1:19" ht="51" x14ac:dyDescent="0.25">
      <c r="A37" s="17"/>
      <c r="B37" s="19">
        <v>5003135</v>
      </c>
      <c r="C37" s="19" t="s">
        <v>1409</v>
      </c>
      <c r="D37" s="68">
        <v>3000387</v>
      </c>
      <c r="E37" s="19" t="s">
        <v>1379</v>
      </c>
      <c r="F37" s="69">
        <v>7</v>
      </c>
      <c r="G37" s="19" t="s">
        <v>1084</v>
      </c>
      <c r="H37" s="20">
        <v>10.536573999999998</v>
      </c>
      <c r="I37" s="21">
        <v>29.135421000000001</v>
      </c>
      <c r="J37" s="21">
        <f t="shared" si="0"/>
        <v>20.949320633693262</v>
      </c>
      <c r="K37" s="21">
        <v>11.003147743693262</v>
      </c>
      <c r="L37" s="21">
        <v>9.7272471299999985</v>
      </c>
      <c r="M37" s="21">
        <v>0.21892576000000002</v>
      </c>
      <c r="N37" s="22">
        <f t="shared" si="1"/>
        <v>0.37765535441184328</v>
      </c>
      <c r="O37" s="22">
        <f t="shared" si="2"/>
        <v>0.71151863134887461</v>
      </c>
      <c r="P37" s="23">
        <f t="shared" si="3"/>
        <v>0.71903270708507216</v>
      </c>
      <c r="Q37" s="70">
        <v>135766.5</v>
      </c>
      <c r="R37" s="21">
        <v>124197.70600000001</v>
      </c>
      <c r="S37" s="23">
        <f t="shared" si="4"/>
        <v>0.9147890385330697</v>
      </c>
    </row>
    <row r="38" spans="1:19" ht="51" x14ac:dyDescent="0.25">
      <c r="A38" s="17"/>
      <c r="B38" s="19">
        <v>5003136</v>
      </c>
      <c r="C38" s="19" t="s">
        <v>1410</v>
      </c>
      <c r="D38" s="68">
        <v>3000387</v>
      </c>
      <c r="E38" s="19" t="s">
        <v>1379</v>
      </c>
      <c r="F38" s="69">
        <v>7</v>
      </c>
      <c r="G38" s="19" t="s">
        <v>1084</v>
      </c>
      <c r="H38" s="20">
        <v>23.754663999999977</v>
      </c>
      <c r="I38" s="21">
        <v>19.323276999999994</v>
      </c>
      <c r="J38" s="21">
        <f t="shared" si="0"/>
        <v>15.566805715529931</v>
      </c>
      <c r="K38" s="21">
        <v>15.62093195552993</v>
      </c>
      <c r="L38" s="21">
        <v>-0.54898935000000004</v>
      </c>
      <c r="M38" s="21">
        <v>0.49486310999999999</v>
      </c>
      <c r="N38" s="22">
        <f t="shared" si="1"/>
        <v>0.80839973238131058</v>
      </c>
      <c r="O38" s="22">
        <f t="shared" si="2"/>
        <v>0.77998895350565722</v>
      </c>
      <c r="P38" s="23">
        <f t="shared" si="3"/>
        <v>0.80559864227635591</v>
      </c>
      <c r="Q38" s="70">
        <v>42214.008000000002</v>
      </c>
      <c r="R38" s="21">
        <v>37587.230000000003</v>
      </c>
      <c r="S38" s="23">
        <f t="shared" si="4"/>
        <v>0.89039709283231294</v>
      </c>
    </row>
    <row r="39" spans="1:19" ht="51" x14ac:dyDescent="0.25">
      <c r="A39" s="17"/>
      <c r="B39" s="19">
        <v>5003137</v>
      </c>
      <c r="C39" s="19" t="s">
        <v>1411</v>
      </c>
      <c r="D39" s="68">
        <v>3000387</v>
      </c>
      <c r="E39" s="19" t="s">
        <v>1379</v>
      </c>
      <c r="F39" s="69">
        <v>7</v>
      </c>
      <c r="G39" s="19" t="s">
        <v>1084</v>
      </c>
      <c r="H39" s="20">
        <v>17.576309999999999</v>
      </c>
      <c r="I39" s="21">
        <v>17.951054000000006</v>
      </c>
      <c r="J39" s="21">
        <f t="shared" si="0"/>
        <v>12.125291225308215</v>
      </c>
      <c r="K39" s="21">
        <v>9.9171921653082151</v>
      </c>
      <c r="L39" s="21">
        <v>0.6669834899999999</v>
      </c>
      <c r="M39" s="21">
        <v>1.5411155700000003</v>
      </c>
      <c r="N39" s="22">
        <f t="shared" si="1"/>
        <v>0.55245737466492006</v>
      </c>
      <c r="O39" s="22">
        <f t="shared" si="2"/>
        <v>0.58961304752958854</v>
      </c>
      <c r="P39" s="23">
        <f t="shared" si="3"/>
        <v>0.67546402708766917</v>
      </c>
      <c r="Q39" s="70">
        <v>113490.539</v>
      </c>
      <c r="R39" s="21">
        <v>51980.876000000004</v>
      </c>
      <c r="S39" s="23">
        <f t="shared" si="4"/>
        <v>0.45801946539349858</v>
      </c>
    </row>
    <row r="40" spans="1:19" ht="51" x14ac:dyDescent="0.25">
      <c r="A40" s="17"/>
      <c r="B40" s="19">
        <v>5003138</v>
      </c>
      <c r="C40" s="19" t="s">
        <v>1412</v>
      </c>
      <c r="D40" s="68">
        <v>3000387</v>
      </c>
      <c r="E40" s="19" t="s">
        <v>1379</v>
      </c>
      <c r="F40" s="69">
        <v>236</v>
      </c>
      <c r="G40" s="19" t="s">
        <v>1427</v>
      </c>
      <c r="H40" s="20">
        <v>57.185883000000004</v>
      </c>
      <c r="I40" s="21">
        <v>31.263377999999996</v>
      </c>
      <c r="J40" s="21">
        <f t="shared" si="0"/>
        <v>22.109819669392834</v>
      </c>
      <c r="K40" s="21">
        <v>20.100804709392833</v>
      </c>
      <c r="L40" s="21">
        <v>6.9056049999999994E-2</v>
      </c>
      <c r="M40" s="21">
        <v>1.9399589100000001</v>
      </c>
      <c r="N40" s="22">
        <f t="shared" si="1"/>
        <v>0.64295050616068539</v>
      </c>
      <c r="O40" s="22">
        <f t="shared" si="2"/>
        <v>0.64515935416169157</v>
      </c>
      <c r="P40" s="23">
        <f t="shared" si="3"/>
        <v>0.70721147501696191</v>
      </c>
      <c r="Q40" s="70">
        <v>39772.044000000002</v>
      </c>
      <c r="R40" s="21">
        <v>7628.3169999999991</v>
      </c>
      <c r="S40" s="23">
        <f t="shared" si="4"/>
        <v>0.19180097960265755</v>
      </c>
    </row>
    <row r="41" spans="1:19" ht="51" x14ac:dyDescent="0.25">
      <c r="A41" s="17"/>
      <c r="B41" s="19">
        <v>5003139</v>
      </c>
      <c r="C41" s="19" t="s">
        <v>1413</v>
      </c>
      <c r="D41" s="68">
        <v>3000387</v>
      </c>
      <c r="E41" s="19" t="s">
        <v>1379</v>
      </c>
      <c r="F41" s="69">
        <v>236</v>
      </c>
      <c r="G41" s="19" t="s">
        <v>1427</v>
      </c>
      <c r="H41" s="20">
        <v>28.977625</v>
      </c>
      <c r="I41" s="21">
        <v>53.732984999999999</v>
      </c>
      <c r="J41" s="21">
        <f t="shared" si="0"/>
        <v>17.324536729940618</v>
      </c>
      <c r="K41" s="21">
        <v>1.8069127999406192</v>
      </c>
      <c r="L41" s="21">
        <v>11.666750860000001</v>
      </c>
      <c r="M41" s="21">
        <v>3.8508730700000005</v>
      </c>
      <c r="N41" s="22">
        <f t="shared" si="1"/>
        <v>3.3627627423650837E-2</v>
      </c>
      <c r="O41" s="22">
        <f t="shared" si="2"/>
        <v>0.25075218992469189</v>
      </c>
      <c r="P41" s="23">
        <f t="shared" si="3"/>
        <v>0.32241902678476952</v>
      </c>
      <c r="Q41" s="70">
        <v>4211.5</v>
      </c>
      <c r="R41" s="21">
        <v>2842.8409999999999</v>
      </c>
      <c r="S41" s="23">
        <f t="shared" si="4"/>
        <v>0.67501863943962959</v>
      </c>
    </row>
    <row r="42" spans="1:19" ht="51" x14ac:dyDescent="0.25">
      <c r="A42" s="17"/>
      <c r="B42" s="19">
        <v>5003140</v>
      </c>
      <c r="C42" s="19" t="s">
        <v>1414</v>
      </c>
      <c r="D42" s="68">
        <v>3000387</v>
      </c>
      <c r="E42" s="19" t="s">
        <v>1379</v>
      </c>
      <c r="F42" s="69">
        <v>236</v>
      </c>
      <c r="G42" s="19" t="s">
        <v>1427</v>
      </c>
      <c r="H42" s="20">
        <v>83.359079000000051</v>
      </c>
      <c r="I42" s="21">
        <v>28.951312000000005</v>
      </c>
      <c r="J42" s="21">
        <f t="shared" si="0"/>
        <v>3.8519862931637032</v>
      </c>
      <c r="K42" s="21">
        <v>3.1329409431637032</v>
      </c>
      <c r="L42" s="21">
        <v>0.62366394999999997</v>
      </c>
      <c r="M42" s="21">
        <v>9.5381400000000005E-2</v>
      </c>
      <c r="N42" s="22">
        <f t="shared" si="1"/>
        <v>0.10821412664005357</v>
      </c>
      <c r="O42" s="22">
        <f t="shared" si="2"/>
        <v>0.12975594657553699</v>
      </c>
      <c r="P42" s="23">
        <f t="shared" si="3"/>
        <v>0.13305049156886922</v>
      </c>
      <c r="Q42" s="70">
        <v>22045.046000000002</v>
      </c>
      <c r="R42" s="21">
        <v>13454.682999999999</v>
      </c>
      <c r="S42" s="23">
        <f t="shared" si="4"/>
        <v>0.61032682807738292</v>
      </c>
    </row>
    <row r="43" spans="1:19" ht="51" x14ac:dyDescent="0.25">
      <c r="A43" s="17"/>
      <c r="B43" s="19">
        <v>5003141</v>
      </c>
      <c r="C43" s="19" t="s">
        <v>1415</v>
      </c>
      <c r="D43" s="68">
        <v>3000387</v>
      </c>
      <c r="E43" s="19" t="s">
        <v>1379</v>
      </c>
      <c r="F43" s="69">
        <v>236</v>
      </c>
      <c r="G43" s="19" t="s">
        <v>1427</v>
      </c>
      <c r="H43" s="20">
        <v>3.5021640000000001</v>
      </c>
      <c r="I43" s="21">
        <v>2.4854579999999999</v>
      </c>
      <c r="J43" s="21">
        <f t="shared" si="0"/>
        <v>1.6804661310299776</v>
      </c>
      <c r="K43" s="21">
        <v>1.2543182410299778</v>
      </c>
      <c r="L43" s="21">
        <v>0.12688284999999999</v>
      </c>
      <c r="M43" s="21">
        <v>0.29926503999999998</v>
      </c>
      <c r="N43" s="22">
        <f t="shared" si="1"/>
        <v>0.50466281909812105</v>
      </c>
      <c r="O43" s="22">
        <f t="shared" si="2"/>
        <v>0.55571290725088807</v>
      </c>
      <c r="P43" s="23">
        <f t="shared" si="3"/>
        <v>0.67611930317469759</v>
      </c>
      <c r="Q43" s="70">
        <v>0</v>
      </c>
      <c r="R43" s="21">
        <v>0</v>
      </c>
      <c r="S43" s="23">
        <f t="shared" si="4"/>
        <v>0</v>
      </c>
    </row>
    <row r="44" spans="1:19" ht="51" x14ac:dyDescent="0.25">
      <c r="A44" s="17"/>
      <c r="B44" s="19">
        <v>5003142</v>
      </c>
      <c r="C44" s="19" t="s">
        <v>1416</v>
      </c>
      <c r="D44" s="68">
        <v>3000387</v>
      </c>
      <c r="E44" s="19" t="s">
        <v>1379</v>
      </c>
      <c r="F44" s="69">
        <v>236</v>
      </c>
      <c r="G44" s="19" t="s">
        <v>1427</v>
      </c>
      <c r="H44" s="20">
        <v>3.9612889999999998</v>
      </c>
      <c r="I44" s="21">
        <v>6.2151820000000004</v>
      </c>
      <c r="J44" s="21">
        <f t="shared" si="0"/>
        <v>4.1553439147081841</v>
      </c>
      <c r="K44" s="21">
        <v>3.133563834708184</v>
      </c>
      <c r="L44" s="21">
        <v>0.63256237999999998</v>
      </c>
      <c r="M44" s="21">
        <v>0.3892177</v>
      </c>
      <c r="N44" s="22">
        <f t="shared" si="1"/>
        <v>0.50417893389255275</v>
      </c>
      <c r="O44" s="22">
        <f t="shared" si="2"/>
        <v>0.60595590196846749</v>
      </c>
      <c r="P44" s="23">
        <f t="shared" si="3"/>
        <v>0.66857960309258579</v>
      </c>
      <c r="Q44" s="70">
        <v>3914</v>
      </c>
      <c r="R44" s="21">
        <v>3914</v>
      </c>
      <c r="S44" s="23">
        <f t="shared" si="4"/>
        <v>1</v>
      </c>
    </row>
    <row r="45" spans="1:19" ht="51" x14ac:dyDescent="0.25">
      <c r="A45" s="17"/>
      <c r="B45" s="19">
        <v>5003143</v>
      </c>
      <c r="C45" s="19" t="s">
        <v>1417</v>
      </c>
      <c r="D45" s="68">
        <v>3000387</v>
      </c>
      <c r="E45" s="19" t="s">
        <v>1379</v>
      </c>
      <c r="F45" s="69">
        <v>236</v>
      </c>
      <c r="G45" s="19" t="s">
        <v>1427</v>
      </c>
      <c r="H45" s="20">
        <v>64.864366000000004</v>
      </c>
      <c r="I45" s="21">
        <v>4.4650880000000006</v>
      </c>
      <c r="J45" s="21">
        <f t="shared" si="0"/>
        <v>3.4619421845818676</v>
      </c>
      <c r="K45" s="21">
        <v>2.4552754745818675</v>
      </c>
      <c r="L45" s="21">
        <v>0.56530765000000005</v>
      </c>
      <c r="M45" s="21">
        <v>0.44135906000000003</v>
      </c>
      <c r="N45" s="22">
        <f t="shared" si="1"/>
        <v>0.54988288575317379</v>
      </c>
      <c r="O45" s="22">
        <f t="shared" si="2"/>
        <v>0.67648904670677656</v>
      </c>
      <c r="P45" s="23">
        <f t="shared" si="3"/>
        <v>0.77533571221482467</v>
      </c>
      <c r="Q45" s="70">
        <v>0</v>
      </c>
      <c r="R45" s="21">
        <v>0</v>
      </c>
      <c r="S45" s="23">
        <f t="shared" si="4"/>
        <v>0</v>
      </c>
    </row>
    <row r="46" spans="1:19" ht="25.5" x14ac:dyDescent="0.25">
      <c r="A46" s="17"/>
      <c r="B46" s="19">
        <v>5003144</v>
      </c>
      <c r="C46" s="19" t="s">
        <v>1418</v>
      </c>
      <c r="D46" s="68">
        <v>3000386</v>
      </c>
      <c r="E46" s="19" t="s">
        <v>1378</v>
      </c>
      <c r="F46" s="69">
        <v>540</v>
      </c>
      <c r="G46" s="19" t="s">
        <v>1429</v>
      </c>
      <c r="H46" s="20">
        <v>6.5815400000000004</v>
      </c>
      <c r="I46" s="21">
        <v>6.5815399999999995</v>
      </c>
      <c r="J46" s="21">
        <f t="shared" si="0"/>
        <v>3.299549124969777</v>
      </c>
      <c r="K46" s="21">
        <v>2.4382245349697769</v>
      </c>
      <c r="L46" s="21">
        <v>0.46966057999999999</v>
      </c>
      <c r="M46" s="21">
        <v>0.39166400999999995</v>
      </c>
      <c r="N46" s="22">
        <f t="shared" si="1"/>
        <v>0.37046413680837265</v>
      </c>
      <c r="O46" s="22">
        <f t="shared" si="2"/>
        <v>0.44182442330666943</v>
      </c>
      <c r="P46" s="23">
        <f t="shared" si="3"/>
        <v>0.50133390133156941</v>
      </c>
      <c r="Q46" s="70">
        <v>9</v>
      </c>
      <c r="R46" s="21">
        <v>8</v>
      </c>
      <c r="S46" s="23">
        <f t="shared" si="4"/>
        <v>0.88888888888888884</v>
      </c>
    </row>
    <row r="47" spans="1:19" ht="38.25" x14ac:dyDescent="0.25">
      <c r="A47" s="17"/>
      <c r="B47" s="19">
        <v>5003145</v>
      </c>
      <c r="C47" s="19" t="s">
        <v>1419</v>
      </c>
      <c r="D47" s="68">
        <v>3000388</v>
      </c>
      <c r="E47" s="19" t="s">
        <v>1380</v>
      </c>
      <c r="F47" s="69">
        <v>60</v>
      </c>
      <c r="G47" s="19" t="s">
        <v>309</v>
      </c>
      <c r="H47" s="20">
        <v>2.5866279999999993</v>
      </c>
      <c r="I47" s="21">
        <v>1.3315630000000001</v>
      </c>
      <c r="J47" s="21">
        <f t="shared" si="0"/>
        <v>0.86171577132573929</v>
      </c>
      <c r="K47" s="21">
        <v>0.71335751132573932</v>
      </c>
      <c r="L47" s="21">
        <v>9.1239749999999994E-2</v>
      </c>
      <c r="M47" s="21">
        <v>5.7118509999999997E-2</v>
      </c>
      <c r="N47" s="22">
        <f t="shared" si="1"/>
        <v>0.53572944826924396</v>
      </c>
      <c r="O47" s="22">
        <f t="shared" si="2"/>
        <v>0.60425023924946797</v>
      </c>
      <c r="P47" s="23">
        <f t="shared" si="3"/>
        <v>0.64714607669763968</v>
      </c>
      <c r="Q47" s="70">
        <v>0</v>
      </c>
      <c r="R47" s="21">
        <v>0</v>
      </c>
      <c r="S47" s="23">
        <f t="shared" si="4"/>
        <v>0</v>
      </c>
    </row>
    <row r="48" spans="1:19" ht="38.25" x14ac:dyDescent="0.25">
      <c r="A48" s="17"/>
      <c r="B48" s="19">
        <v>5003146</v>
      </c>
      <c r="C48" s="19" t="s">
        <v>1420</v>
      </c>
      <c r="D48" s="68">
        <v>3000388</v>
      </c>
      <c r="E48" s="19" t="s">
        <v>1380</v>
      </c>
      <c r="F48" s="69">
        <v>60</v>
      </c>
      <c r="G48" s="19" t="s">
        <v>309</v>
      </c>
      <c r="H48" s="20">
        <v>1.5619079999999999</v>
      </c>
      <c r="I48" s="21">
        <v>0.71759499999999998</v>
      </c>
      <c r="J48" s="21">
        <f t="shared" si="0"/>
        <v>0.16996994569909721</v>
      </c>
      <c r="K48" s="21">
        <v>0.15618204569909722</v>
      </c>
      <c r="L48" s="21">
        <v>6.6039499999999999E-3</v>
      </c>
      <c r="M48" s="21">
        <v>7.1839499999999997E-3</v>
      </c>
      <c r="N48" s="22">
        <f t="shared" si="1"/>
        <v>0.21764650770852254</v>
      </c>
      <c r="O48" s="22">
        <f t="shared" si="2"/>
        <v>0.2268494007052686</v>
      </c>
      <c r="P48" s="23">
        <f t="shared" si="3"/>
        <v>0.23686054905496445</v>
      </c>
      <c r="Q48" s="70">
        <v>0</v>
      </c>
      <c r="R48" s="21">
        <v>0</v>
      </c>
      <c r="S48" s="23">
        <f t="shared" si="4"/>
        <v>0</v>
      </c>
    </row>
    <row r="49" spans="1:19" ht="38.25" x14ac:dyDescent="0.25">
      <c r="A49" s="17"/>
      <c r="B49" s="19">
        <v>5004408</v>
      </c>
      <c r="C49" s="19" t="s">
        <v>1421</v>
      </c>
      <c r="D49" s="68">
        <v>3000001</v>
      </c>
      <c r="E49" s="19" t="s">
        <v>275</v>
      </c>
      <c r="F49" s="69">
        <v>236</v>
      </c>
      <c r="G49" s="19" t="s">
        <v>1427</v>
      </c>
      <c r="H49" s="20">
        <v>93.372890999999996</v>
      </c>
      <c r="I49" s="21">
        <v>0.60046199999999994</v>
      </c>
      <c r="J49" s="21">
        <f t="shared" si="0"/>
        <v>0.56917354092001915</v>
      </c>
      <c r="K49" s="21">
        <v>0.56917354092001915</v>
      </c>
      <c r="L49" s="21">
        <v>0</v>
      </c>
      <c r="M49" s="21">
        <v>0</v>
      </c>
      <c r="N49" s="22">
        <f t="shared" si="1"/>
        <v>0.94789269082809435</v>
      </c>
      <c r="O49" s="22">
        <f t="shared" si="2"/>
        <v>0.94789269082809435</v>
      </c>
      <c r="P49" s="23">
        <f t="shared" si="3"/>
        <v>0.94789269082809435</v>
      </c>
      <c r="Q49" s="70">
        <v>0</v>
      </c>
      <c r="R49" s="21">
        <v>0</v>
      </c>
      <c r="S49" s="23">
        <f t="shared" si="4"/>
        <v>0</v>
      </c>
    </row>
    <row r="50" spans="1:19" ht="38.25" x14ac:dyDescent="0.25">
      <c r="A50" s="17"/>
      <c r="B50" s="19">
        <v>5004409</v>
      </c>
      <c r="C50" s="19" t="s">
        <v>1422</v>
      </c>
      <c r="D50" s="68">
        <v>3000385</v>
      </c>
      <c r="E50" s="19" t="s">
        <v>1377</v>
      </c>
      <c r="F50" s="69">
        <v>237</v>
      </c>
      <c r="G50" s="19" t="s">
        <v>1430</v>
      </c>
      <c r="H50" s="20">
        <v>73.939575999999988</v>
      </c>
      <c r="I50" s="21">
        <v>96.501388999999989</v>
      </c>
      <c r="J50" s="21">
        <f t="shared" si="0"/>
        <v>38.79323729199043</v>
      </c>
      <c r="K50" s="21">
        <v>35.190939911990426</v>
      </c>
      <c r="L50" s="21">
        <v>2.5121732200000002</v>
      </c>
      <c r="M50" s="21">
        <v>1.09012416</v>
      </c>
      <c r="N50" s="22">
        <f t="shared" si="1"/>
        <v>0.36466770350829281</v>
      </c>
      <c r="O50" s="22">
        <f t="shared" si="2"/>
        <v>0.39070021191084031</v>
      </c>
      <c r="P50" s="23">
        <f t="shared" si="3"/>
        <v>0.40199667273173068</v>
      </c>
      <c r="Q50" s="70">
        <v>0</v>
      </c>
      <c r="R50" s="21">
        <v>0</v>
      </c>
      <c r="S50" s="23">
        <f t="shared" si="4"/>
        <v>0</v>
      </c>
    </row>
    <row r="51" spans="1:19" ht="25.5" x14ac:dyDescent="0.25">
      <c r="A51" s="17"/>
      <c r="B51" s="19">
        <v>5004410</v>
      </c>
      <c r="C51" s="19" t="s">
        <v>1423</v>
      </c>
      <c r="D51" s="68">
        <v>3000386</v>
      </c>
      <c r="E51" s="19" t="s">
        <v>1378</v>
      </c>
      <c r="F51" s="69">
        <v>200</v>
      </c>
      <c r="G51" s="19" t="s">
        <v>1428</v>
      </c>
      <c r="H51" s="20">
        <v>3.0771099999999993</v>
      </c>
      <c r="I51" s="21">
        <v>24.601139</v>
      </c>
      <c r="J51" s="21">
        <f t="shared" si="0"/>
        <v>24.177980696004685</v>
      </c>
      <c r="K51" s="21">
        <v>23.962245906004682</v>
      </c>
      <c r="L51" s="21">
        <v>0.16254255000000001</v>
      </c>
      <c r="M51" s="21">
        <v>5.3192240000000002E-2</v>
      </c>
      <c r="N51" s="22">
        <f t="shared" si="1"/>
        <v>0.97402993845141406</v>
      </c>
      <c r="O51" s="22">
        <f t="shared" si="2"/>
        <v>0.98063705326833372</v>
      </c>
      <c r="P51" s="23">
        <f t="shared" si="3"/>
        <v>0.98279923933622282</v>
      </c>
      <c r="Q51" s="70">
        <v>0</v>
      </c>
      <c r="R51" s="21">
        <v>0</v>
      </c>
      <c r="S51" s="23">
        <f t="shared" si="4"/>
        <v>0</v>
      </c>
    </row>
    <row r="52" spans="1:19" ht="25.5" x14ac:dyDescent="0.25">
      <c r="A52" s="17"/>
      <c r="B52" s="19">
        <v>5004950</v>
      </c>
      <c r="C52" s="19" t="s">
        <v>1424</v>
      </c>
      <c r="D52" s="68">
        <v>3000386</v>
      </c>
      <c r="E52" s="19" t="s">
        <v>1378</v>
      </c>
      <c r="F52" s="69">
        <v>236</v>
      </c>
      <c r="G52" s="19" t="s">
        <v>1427</v>
      </c>
      <c r="H52" s="20">
        <v>6.9932059999999998</v>
      </c>
      <c r="I52" s="21">
        <v>1.2326980000000001</v>
      </c>
      <c r="J52" s="21">
        <f t="shared" si="0"/>
        <v>1.1043947404600047</v>
      </c>
      <c r="K52" s="21">
        <v>1.0295751504600048</v>
      </c>
      <c r="L52" s="21">
        <v>4.1227650000000005E-2</v>
      </c>
      <c r="M52" s="21">
        <v>3.3591940000000001E-2</v>
      </c>
      <c r="N52" s="22">
        <f t="shared" si="1"/>
        <v>0.83522091417362954</v>
      </c>
      <c r="O52" s="22">
        <f t="shared" si="2"/>
        <v>0.86866596721987432</v>
      </c>
      <c r="P52" s="23">
        <f t="shared" si="3"/>
        <v>0.89591671314466692</v>
      </c>
      <c r="Q52" s="70">
        <v>0</v>
      </c>
      <c r="R52" s="21">
        <v>0</v>
      </c>
      <c r="S52" s="23">
        <f t="shared" si="4"/>
        <v>0</v>
      </c>
    </row>
    <row r="53" spans="1:19" ht="38.25" x14ac:dyDescent="0.25">
      <c r="A53" s="17"/>
      <c r="B53" s="19">
        <v>5005547</v>
      </c>
      <c r="C53" s="19" t="s">
        <v>1425</v>
      </c>
      <c r="D53" s="68">
        <v>3000386</v>
      </c>
      <c r="E53" s="19" t="s">
        <v>1378</v>
      </c>
      <c r="F53" s="69">
        <v>236</v>
      </c>
      <c r="G53" s="19" t="s">
        <v>1427</v>
      </c>
      <c r="H53" s="20">
        <v>0</v>
      </c>
      <c r="I53" s="21">
        <v>242.30873300000005</v>
      </c>
      <c r="J53" s="21">
        <f t="shared" si="0"/>
        <v>147.50173610049677</v>
      </c>
      <c r="K53" s="21">
        <v>104.96287844049677</v>
      </c>
      <c r="L53" s="21">
        <v>23.242998249999992</v>
      </c>
      <c r="M53" s="21">
        <v>19.295859410000006</v>
      </c>
      <c r="N53" s="22">
        <f t="shared" si="1"/>
        <v>0.43317827278019216</v>
      </c>
      <c r="O53" s="22">
        <f t="shared" si="2"/>
        <v>0.52910134563947697</v>
      </c>
      <c r="P53" s="23">
        <f t="shared" si="3"/>
        <v>0.60873470912208827</v>
      </c>
      <c r="Q53" s="70">
        <v>3796.5</v>
      </c>
      <c r="R53" s="21">
        <v>3564.92</v>
      </c>
      <c r="S53" s="23">
        <f t="shared" si="4"/>
        <v>0.93900171210325301</v>
      </c>
    </row>
    <row r="54" spans="1:19" ht="15.75" thickBot="1" x14ac:dyDescent="0.3">
      <c r="A54" s="41" t="s">
        <v>293</v>
      </c>
      <c r="B54" s="43"/>
      <c r="C54" s="43"/>
      <c r="D54" s="65"/>
      <c r="E54" s="43"/>
      <c r="F54" s="66"/>
      <c r="G54" s="43"/>
      <c r="H54" s="44">
        <f ca="1">OFFSET(H54,-MATCH("PROYECTOS",$A$8:$A$54,0)-1,0)-(OFFSET(H54,-MATCH("PROYECTOS",$A$8:$A$54,0),0))</f>
        <v>1107.6877359999999</v>
      </c>
      <c r="I54" s="44">
        <f t="shared" ref="I54:M54" ca="1" si="5">OFFSET(I54,-MATCH("PROYECTOS",$A$8:$A$54,0)-1,0)-(OFFSET(I54,-MATCH("PROYECTOS",$A$8:$A$54,0),0))</f>
        <v>2352.1044920000077</v>
      </c>
      <c r="J54" s="44">
        <f t="shared" ca="1" si="5"/>
        <v>1047.8452911244794</v>
      </c>
      <c r="K54" s="44">
        <f t="shared" ca="1" si="5"/>
        <v>735.59127671447823</v>
      </c>
      <c r="L54" s="44">
        <f t="shared" ca="1" si="5"/>
        <v>122.07987753999998</v>
      </c>
      <c r="M54" s="44">
        <f t="shared" ca="1" si="5"/>
        <v>190.17413687000021</v>
      </c>
      <c r="N54" s="46">
        <f t="shared" ca="1" si="1"/>
        <v>0.31273749921246091</v>
      </c>
      <c r="O54" s="46">
        <f t="shared" ca="1" si="2"/>
        <v>0.36463990318950312</v>
      </c>
      <c r="P54" s="47">
        <f t="shared" ca="1" si="3"/>
        <v>0.44549266186447772</v>
      </c>
      <c r="Q54" s="67"/>
      <c r="R54" s="45"/>
      <c r="S5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669.03050599999983</v>
      </c>
      <c r="E6" s="14">
        <v>867.25551900000005</v>
      </c>
      <c r="F6" s="14">
        <v>360.92155502300534</v>
      </c>
      <c r="G6" s="14">
        <v>257.6728500630054</v>
      </c>
      <c r="H6" s="14">
        <v>52.209137200000015</v>
      </c>
      <c r="I6" s="14">
        <v>51.03956775999999</v>
      </c>
      <c r="J6" s="15">
        <v>0.29711295508400837</v>
      </c>
      <c r="K6" s="15">
        <v>0.35731336437076666</v>
      </c>
      <c r="L6" s="16">
        <v>0.41616518674815761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357.13514499999985</v>
      </c>
      <c r="E7" s="38">
        <f ca="1">SUM(E8:OFFSET(E6,MATCH("GOBIERNOS REGIONALES",$A$8:$A$50,0),0))</f>
        <v>93.540583000000055</v>
      </c>
      <c r="F7" s="38">
        <f ca="1">SUM(F8:OFFSET(F6,MATCH("GOBIERNOS REGIONALES",$A$8:$A$50,0),0))</f>
        <v>48.186469780511246</v>
      </c>
      <c r="G7" s="38">
        <f ca="1">SUM(G8:OFFSET(G6,MATCH("GOBIERNOS REGIONALES",$A$8:$A$50,0),0))</f>
        <v>30.944086030511244</v>
      </c>
      <c r="H7" s="38">
        <f ca="1">SUM(H8:OFFSET(H6,MATCH("GOBIERNOS REGIONALES",$A$8:$A$50,0),0))</f>
        <v>10.503622640000001</v>
      </c>
      <c r="I7" s="38">
        <f ca="1">SUM(I8:OFFSET(I6,MATCH("GOBIERNOS REGIONALES",$A$8:$A$50,0),0))</f>
        <v>6.7387611100000004</v>
      </c>
      <c r="J7" s="39">
        <f ca="1">IFERROR(G7/E7,0)</f>
        <v>0.33080920642232076</v>
      </c>
      <c r="K7" s="39">
        <f ca="1">IFERROR(SUM(G7,H7)/E7,0)</f>
        <v>0.44309867804128633</v>
      </c>
      <c r="L7" s="40">
        <f ca="1">IFERROR(SUM(G7,H7,I7)/E7,0)</f>
        <v>0.51513972048379486</v>
      </c>
      <c r="M7" s="4"/>
    </row>
    <row r="8" spans="1:13" x14ac:dyDescent="0.25">
      <c r="A8" s="17"/>
      <c r="B8" s="18">
        <v>10</v>
      </c>
      <c r="C8" s="19" t="s">
        <v>110</v>
      </c>
      <c r="D8" s="20">
        <v>357.13514499999985</v>
      </c>
      <c r="E8" s="21">
        <v>93.540583000000055</v>
      </c>
      <c r="F8" s="21">
        <f t="shared" ref="F8:F35" si="0">SUM(G8,H8,I8)</f>
        <v>48.186469780511246</v>
      </c>
      <c r="G8" s="21">
        <v>30.944086030511244</v>
      </c>
      <c r="H8" s="21">
        <v>10.503622640000001</v>
      </c>
      <c r="I8" s="21">
        <v>6.7387611100000004</v>
      </c>
      <c r="J8" s="22">
        <f t="shared" ref="J8:J35" si="1">IFERROR(G8/E8,0)</f>
        <v>0.33080920642232076</v>
      </c>
      <c r="K8" s="22">
        <f t="shared" ref="K8:K35" si="2">IFERROR(SUM(G8,H8)/E8,0)</f>
        <v>0.44309867804128633</v>
      </c>
      <c r="L8" s="23">
        <f t="shared" ref="L8:L35" si="3">IFERROR(SUM(G8,H8,I8)/E8,0)</f>
        <v>0.51513972048379486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654.80233299999986</v>
      </c>
      <c r="F9" s="38">
        <f ca="1">SUM(F10:OFFSET(F8,(MATCH("GOBIERNOS LOCALES",$A$8:$A$50,0)-MATCH("GOBIERNOS REGIONALES",$A$8:$A$50,0)),0))</f>
        <v>276.26605729600391</v>
      </c>
      <c r="G9" s="38">
        <f ca="1">SUM(G10:OFFSET(G8,(MATCH("GOBIERNOS LOCALES",$A$8:$A$50,0)-MATCH("GOBIERNOS REGIONALES",$A$8:$A$50,0)),0))</f>
        <v>202.49120286600393</v>
      </c>
      <c r="H9" s="38">
        <f ca="1">SUM(H10:OFFSET(H8,(MATCH("GOBIERNOS LOCALES",$A$8:$A$50,0)-MATCH("GOBIERNOS REGIONALES",$A$8:$A$50,0)),0))</f>
        <v>36.876443620000003</v>
      </c>
      <c r="I9" s="38">
        <f ca="1">SUM(I10:OFFSET(I8,(MATCH("GOBIERNOS LOCALES",$A$8:$A$50,0)-MATCH("GOBIERNOS REGIONALES",$A$8:$A$50,0)),0))</f>
        <v>36.898410809999994</v>
      </c>
      <c r="J9" s="39">
        <f t="shared" ca="1" si="1"/>
        <v>0.30924019763076194</v>
      </c>
      <c r="K9" s="39">
        <f t="shared" ca="1" si="2"/>
        <v>0.36555710696590321</v>
      </c>
      <c r="L9" s="40">
        <f t="shared" ca="1" si="3"/>
        <v>0.42190756411981806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13.292252000000001</v>
      </c>
      <c r="E10" s="21">
        <v>28.550788999999998</v>
      </c>
      <c r="F10" s="21">
        <f t="shared" si="0"/>
        <v>18.385904674095066</v>
      </c>
      <c r="G10" s="21">
        <v>12.439855994095065</v>
      </c>
      <c r="H10" s="21">
        <v>3.2962734300000007</v>
      </c>
      <c r="I10" s="21">
        <v>2.6497752500000002</v>
      </c>
      <c r="J10" s="22">
        <f t="shared" si="1"/>
        <v>0.43570970995215108</v>
      </c>
      <c r="K10" s="22">
        <f t="shared" si="2"/>
        <v>0.55116268149700054</v>
      </c>
      <c r="L10" s="23">
        <f t="shared" si="3"/>
        <v>0.64397185920483901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4.3484050000000014</v>
      </c>
      <c r="E11" s="21">
        <v>49.250068999999996</v>
      </c>
      <c r="F11" s="21">
        <f t="shared" si="0"/>
        <v>14.179025401121114</v>
      </c>
      <c r="G11" s="21">
        <v>10.992781691121113</v>
      </c>
      <c r="H11" s="21">
        <v>1.89687849</v>
      </c>
      <c r="I11" s="21">
        <v>1.2893652199999999</v>
      </c>
      <c r="J11" s="22">
        <f t="shared" si="1"/>
        <v>0.22320337644849014</v>
      </c>
      <c r="K11" s="22">
        <f t="shared" si="2"/>
        <v>0.26171862177738503</v>
      </c>
      <c r="L11" s="23">
        <f t="shared" si="3"/>
        <v>0.28789858956585657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0.81610899999999997</v>
      </c>
      <c r="E12" s="21">
        <v>11.150677999999997</v>
      </c>
      <c r="F12" s="21">
        <f t="shared" si="0"/>
        <v>3.4663852641471293</v>
      </c>
      <c r="G12" s="21">
        <v>0.68503669414712931</v>
      </c>
      <c r="H12" s="21">
        <v>1.24122274</v>
      </c>
      <c r="I12" s="21">
        <v>1.54012583</v>
      </c>
      <c r="J12" s="22">
        <f t="shared" si="1"/>
        <v>6.1434532872990277E-2</v>
      </c>
      <c r="K12" s="22">
        <f t="shared" si="2"/>
        <v>0.17274818931612318</v>
      </c>
      <c r="L12" s="23">
        <f t="shared" si="3"/>
        <v>0.31086766779088504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1.1125239999999998</v>
      </c>
      <c r="E13" s="21">
        <v>42.017029999999977</v>
      </c>
      <c r="F13" s="21">
        <f t="shared" si="0"/>
        <v>18.621064923666285</v>
      </c>
      <c r="G13" s="21">
        <v>13.751480413666286</v>
      </c>
      <c r="H13" s="21">
        <v>2.7064412</v>
      </c>
      <c r="I13" s="21">
        <v>2.1631433100000002</v>
      </c>
      <c r="J13" s="22">
        <f t="shared" si="1"/>
        <v>0.32728349466076717</v>
      </c>
      <c r="K13" s="22">
        <f t="shared" si="2"/>
        <v>0.39169645293030697</v>
      </c>
      <c r="L13" s="23">
        <f t="shared" si="3"/>
        <v>0.44317899013010426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1.6558280000000001</v>
      </c>
      <c r="E14" s="21">
        <v>51.124079999999978</v>
      </c>
      <c r="F14" s="21">
        <f t="shared" si="0"/>
        <v>25.975292822256179</v>
      </c>
      <c r="G14" s="21">
        <v>18.914418142256181</v>
      </c>
      <c r="H14" s="21">
        <v>3.8758199699999993</v>
      </c>
      <c r="I14" s="21">
        <v>3.1850547100000006</v>
      </c>
      <c r="J14" s="22">
        <f t="shared" si="1"/>
        <v>0.36997082670741832</v>
      </c>
      <c r="K14" s="22">
        <f t="shared" si="2"/>
        <v>0.44578285051303007</v>
      </c>
      <c r="L14" s="23">
        <f t="shared" si="3"/>
        <v>0.50808333024782437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1.6744669999999997</v>
      </c>
      <c r="E15" s="21">
        <v>16.107506999999995</v>
      </c>
      <c r="F15" s="21">
        <f t="shared" si="0"/>
        <v>8.0595362122267158</v>
      </c>
      <c r="G15" s="21">
        <v>6.5733166622267163</v>
      </c>
      <c r="H15" s="21">
        <v>0.51578346999999991</v>
      </c>
      <c r="I15" s="21">
        <v>0.97043607999999981</v>
      </c>
      <c r="J15" s="22">
        <f t="shared" si="1"/>
        <v>0.40809025643923164</v>
      </c>
      <c r="K15" s="22">
        <f t="shared" si="2"/>
        <v>0.44011156613042096</v>
      </c>
      <c r="L15" s="23">
        <f t="shared" si="3"/>
        <v>0.50035900727696214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14.245693000000003</v>
      </c>
      <c r="E16" s="21">
        <v>48.980237999999993</v>
      </c>
      <c r="F16" s="21">
        <f t="shared" si="0"/>
        <v>21.75388674848951</v>
      </c>
      <c r="G16" s="21">
        <v>12.770150438489509</v>
      </c>
      <c r="H16" s="21">
        <v>3.2988943800000006</v>
      </c>
      <c r="I16" s="21">
        <v>5.6848419300000019</v>
      </c>
      <c r="J16" s="22">
        <f t="shared" si="1"/>
        <v>0.26072046523108994</v>
      </c>
      <c r="K16" s="22">
        <f t="shared" si="2"/>
        <v>0.32807200362091976</v>
      </c>
      <c r="L16" s="23">
        <f t="shared" si="3"/>
        <v>0.4441359951842111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43.055362000000002</v>
      </c>
      <c r="E17" s="21">
        <v>58.366097999999994</v>
      </c>
      <c r="F17" s="21">
        <f t="shared" si="0"/>
        <v>38.514038250511639</v>
      </c>
      <c r="G17" s="21">
        <v>32.365813950511637</v>
      </c>
      <c r="H17" s="21">
        <v>3.0759234800000002</v>
      </c>
      <c r="I17" s="21">
        <v>3.072300820000001</v>
      </c>
      <c r="J17" s="22">
        <f t="shared" si="1"/>
        <v>0.55453105586245699</v>
      </c>
      <c r="K17" s="22">
        <f t="shared" si="2"/>
        <v>0.60723157183664467</v>
      </c>
      <c r="L17" s="23">
        <f t="shared" si="3"/>
        <v>0.65987001993026229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18.054775000000003</v>
      </c>
      <c r="E18" s="21">
        <v>50.307600000000022</v>
      </c>
      <c r="F18" s="21">
        <f t="shared" si="0"/>
        <v>22.444618113200974</v>
      </c>
      <c r="G18" s="21">
        <v>16.493052973200975</v>
      </c>
      <c r="H18" s="21">
        <v>3.2462974100000013</v>
      </c>
      <c r="I18" s="21">
        <v>2.7052677299999992</v>
      </c>
      <c r="J18" s="22">
        <f t="shared" si="1"/>
        <v>0.32784416217829843</v>
      </c>
      <c r="K18" s="22">
        <f t="shared" si="2"/>
        <v>0.3923731281794593</v>
      </c>
      <c r="L18" s="23">
        <f t="shared" si="3"/>
        <v>0.44614766184832838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4.3590309999999999</v>
      </c>
      <c r="E19" s="21">
        <v>4.4998180000000003</v>
      </c>
      <c r="F19" s="21">
        <f t="shared" si="0"/>
        <v>0.32860193055105358</v>
      </c>
      <c r="G19" s="21">
        <v>0.18665849055105355</v>
      </c>
      <c r="H19" s="21">
        <v>6.261535E-2</v>
      </c>
      <c r="I19" s="21">
        <v>7.932808999999999E-2</v>
      </c>
      <c r="J19" s="22">
        <f t="shared" si="1"/>
        <v>4.1481342256743166E-2</v>
      </c>
      <c r="K19" s="22">
        <f t="shared" si="2"/>
        <v>5.5396427266848021E-2</v>
      </c>
      <c r="L19" s="23">
        <f t="shared" si="3"/>
        <v>7.3025604713580314E-2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6.7697349999999998</v>
      </c>
      <c r="E20" s="21">
        <v>65.883063000000021</v>
      </c>
      <c r="F20" s="21">
        <f t="shared" si="0"/>
        <v>27.532078231472077</v>
      </c>
      <c r="G20" s="21">
        <v>23.06400041147208</v>
      </c>
      <c r="H20" s="21">
        <v>1.8541769400000001</v>
      </c>
      <c r="I20" s="21">
        <v>2.6139008799999996</v>
      </c>
      <c r="J20" s="22">
        <f t="shared" si="1"/>
        <v>0.35007480468040886</v>
      </c>
      <c r="K20" s="22">
        <f t="shared" si="2"/>
        <v>0.37821825848430984</v>
      </c>
      <c r="L20" s="23">
        <f t="shared" si="3"/>
        <v>0.41789311209577595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1.3713149999999998</v>
      </c>
      <c r="E21" s="21">
        <v>3.0906180000000001</v>
      </c>
      <c r="F21" s="21">
        <f t="shared" si="0"/>
        <v>0.59524639896673581</v>
      </c>
      <c r="G21" s="21">
        <v>0.29053750896673591</v>
      </c>
      <c r="H21" s="21">
        <v>9.2000619999999991E-2</v>
      </c>
      <c r="I21" s="21">
        <v>0.21270826999999998</v>
      </c>
      <c r="J21" s="22">
        <f t="shared" si="1"/>
        <v>9.4006282551494846E-2</v>
      </c>
      <c r="K21" s="22">
        <f t="shared" si="2"/>
        <v>0.12377399243993786</v>
      </c>
      <c r="L21" s="23">
        <f t="shared" si="3"/>
        <v>0.19259785549904124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63.187972999999992</v>
      </c>
      <c r="E22" s="21">
        <v>74.599231999999972</v>
      </c>
      <c r="F22" s="21">
        <f t="shared" si="0"/>
        <v>19.724337949053265</v>
      </c>
      <c r="G22" s="21">
        <v>13.598946259053264</v>
      </c>
      <c r="H22" s="21">
        <v>3.3799956399999997</v>
      </c>
      <c r="I22" s="21">
        <v>2.7453960499999996</v>
      </c>
      <c r="J22" s="22">
        <f t="shared" si="1"/>
        <v>0.18229338150630384</v>
      </c>
      <c r="K22" s="22">
        <f t="shared" si="2"/>
        <v>0.22760210050223131</v>
      </c>
      <c r="L22" s="23">
        <f t="shared" si="3"/>
        <v>0.26440403500472059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2.1637480000000004</v>
      </c>
      <c r="E23" s="21">
        <v>6.023528999999999</v>
      </c>
      <c r="F23" s="21">
        <f t="shared" si="0"/>
        <v>1.7914807134464084</v>
      </c>
      <c r="G23" s="21">
        <v>1.3941216234464082</v>
      </c>
      <c r="H23" s="21">
        <v>0.24653607999999996</v>
      </c>
      <c r="I23" s="21">
        <v>0.15082301000000001</v>
      </c>
      <c r="J23" s="22">
        <f t="shared" si="1"/>
        <v>0.23144598846397327</v>
      </c>
      <c r="K23" s="22">
        <f t="shared" si="2"/>
        <v>0.27237483266809348</v>
      </c>
      <c r="L23" s="23">
        <f t="shared" si="3"/>
        <v>0.29741381064927364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35.724995</v>
      </c>
      <c r="E24" s="21">
        <v>32.898963000000002</v>
      </c>
      <c r="F24" s="21">
        <f t="shared" si="0"/>
        <v>12.341715413927034</v>
      </c>
      <c r="G24" s="21">
        <v>9.297978363927033</v>
      </c>
      <c r="H24" s="21">
        <v>1.4158780700000002</v>
      </c>
      <c r="I24" s="21">
        <v>1.6278589800000005</v>
      </c>
      <c r="J24" s="22">
        <f t="shared" si="1"/>
        <v>0.28262223231556061</v>
      </c>
      <c r="K24" s="22">
        <f t="shared" si="2"/>
        <v>0.32565939643529285</v>
      </c>
      <c r="L24" s="23">
        <f t="shared" si="3"/>
        <v>0.37513995240296882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0.266401</v>
      </c>
      <c r="E25" s="21">
        <v>0.56908700000000001</v>
      </c>
      <c r="F25" s="21">
        <f t="shared" si="0"/>
        <v>0.28103488999008952</v>
      </c>
      <c r="G25" s="21">
        <v>0.16822510999008955</v>
      </c>
      <c r="H25" s="21">
        <v>3.3228319999999999E-2</v>
      </c>
      <c r="I25" s="21">
        <v>7.9581459999999993E-2</v>
      </c>
      <c r="J25" s="22">
        <f t="shared" si="1"/>
        <v>0.29560525893244716</v>
      </c>
      <c r="K25" s="22">
        <f t="shared" si="2"/>
        <v>0.35399408173107022</v>
      </c>
      <c r="L25" s="23">
        <f t="shared" si="3"/>
        <v>0.49383466849548402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13.19685</v>
      </c>
      <c r="E26" s="21">
        <v>4.9121230000000011</v>
      </c>
      <c r="F26" s="21">
        <f t="shared" si="0"/>
        <v>1.8927768923318329</v>
      </c>
      <c r="G26" s="21">
        <v>1.1498783723318327</v>
      </c>
      <c r="H26" s="21">
        <v>0.50029818000000004</v>
      </c>
      <c r="I26" s="21">
        <v>0.24260034</v>
      </c>
      <c r="J26" s="22">
        <f t="shared" si="1"/>
        <v>0.23408989806074326</v>
      </c>
      <c r="K26" s="22">
        <f t="shared" si="2"/>
        <v>0.33593958301366483</v>
      </c>
      <c r="L26" s="23">
        <f t="shared" si="3"/>
        <v>0.38532766633323973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0.60624000000000011</v>
      </c>
      <c r="E27" s="21">
        <v>3.4379709999999997</v>
      </c>
      <c r="F27" s="21">
        <f t="shared" si="0"/>
        <v>1.3219039419962146</v>
      </c>
      <c r="G27" s="21">
        <v>0.63264008199621458</v>
      </c>
      <c r="H27" s="21">
        <v>0.31662701999999998</v>
      </c>
      <c r="I27" s="21">
        <v>0.37263683999999997</v>
      </c>
      <c r="J27" s="22">
        <f t="shared" si="1"/>
        <v>0.1840155376517762</v>
      </c>
      <c r="K27" s="22">
        <f t="shared" si="2"/>
        <v>0.27611259722557713</v>
      </c>
      <c r="L27" s="23">
        <f t="shared" si="3"/>
        <v>0.38450119038124952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0.73226400000000014</v>
      </c>
      <c r="E28" s="21">
        <v>44.620121999999995</v>
      </c>
      <c r="F28" s="21">
        <f t="shared" si="0"/>
        <v>18.144119187849341</v>
      </c>
      <c r="G28" s="21">
        <v>12.913179497849342</v>
      </c>
      <c r="H28" s="21">
        <v>2.9753733999999987</v>
      </c>
      <c r="I28" s="21">
        <v>2.25556629</v>
      </c>
      <c r="J28" s="22">
        <f t="shared" si="1"/>
        <v>0.28940260400563994</v>
      </c>
      <c r="K28" s="22">
        <f t="shared" si="2"/>
        <v>0.35608492728570629</v>
      </c>
      <c r="L28" s="23">
        <f t="shared" si="3"/>
        <v>0.40663535585692356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2.3042260000000008</v>
      </c>
      <c r="E29" s="21">
        <v>32.676621000000004</v>
      </c>
      <c r="F29" s="21">
        <f t="shared" si="0"/>
        <v>9.7774636263042485</v>
      </c>
      <c r="G29" s="21">
        <v>8.0416559863042494</v>
      </c>
      <c r="H29" s="21">
        <v>0.90877073999999991</v>
      </c>
      <c r="I29" s="21">
        <v>0.82703689999999996</v>
      </c>
      <c r="J29" s="22">
        <f t="shared" si="1"/>
        <v>0.24609815030459387</v>
      </c>
      <c r="K29" s="22">
        <f t="shared" si="2"/>
        <v>0.27390918804928599</v>
      </c>
      <c r="L29" s="23">
        <f t="shared" si="3"/>
        <v>0.29921893167302233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11.873145000000005</v>
      </c>
      <c r="E30" s="21">
        <v>7.4482030000000012</v>
      </c>
      <c r="F30" s="21">
        <f t="shared" si="0"/>
        <v>4.7874291467170247</v>
      </c>
      <c r="G30" s="21">
        <v>3.1481164267170243</v>
      </c>
      <c r="H30" s="21">
        <v>1.0190391999999999</v>
      </c>
      <c r="I30" s="21">
        <v>0.62027352000000013</v>
      </c>
      <c r="J30" s="22">
        <f t="shared" si="1"/>
        <v>0.42266791422266869</v>
      </c>
      <c r="K30" s="22">
        <f t="shared" si="2"/>
        <v>0.55948470076836299</v>
      </c>
      <c r="L30" s="23">
        <f t="shared" si="3"/>
        <v>0.64276297876373989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4.8306420000000001</v>
      </c>
      <c r="E31" s="21">
        <v>3.7465069999999998</v>
      </c>
      <c r="F31" s="21">
        <f t="shared" si="0"/>
        <v>1.0901842537104109</v>
      </c>
      <c r="G31" s="21">
        <v>0.911491793710411</v>
      </c>
      <c r="H31" s="21">
        <v>4.2951610000000001E-2</v>
      </c>
      <c r="I31" s="21">
        <v>0.13574085</v>
      </c>
      <c r="J31" s="22">
        <f t="shared" si="1"/>
        <v>0.24329109586887493</v>
      </c>
      <c r="K31" s="22">
        <f t="shared" si="2"/>
        <v>0.25475553728056854</v>
      </c>
      <c r="L31" s="23">
        <f t="shared" si="3"/>
        <v>0.29098684553649867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6.0702779999999992</v>
      </c>
      <c r="E32" s="21">
        <v>7.0887279999999997</v>
      </c>
      <c r="F32" s="21">
        <f t="shared" si="0"/>
        <v>4.1057273999697488</v>
      </c>
      <c r="G32" s="21">
        <v>2.3504509599697485</v>
      </c>
      <c r="H32" s="21">
        <v>0.81221597000000012</v>
      </c>
      <c r="I32" s="21">
        <v>0.94306047000000015</v>
      </c>
      <c r="J32" s="22">
        <f t="shared" si="1"/>
        <v>0.33157584265749068</v>
      </c>
      <c r="K32" s="22">
        <f t="shared" si="2"/>
        <v>0.44615436365589828</v>
      </c>
      <c r="L32" s="23">
        <f t="shared" si="3"/>
        <v>0.57919099166588828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0.40072900000000006</v>
      </c>
      <c r="E33" s="21">
        <v>1.9798989999999999</v>
      </c>
      <c r="F33" s="21">
        <f t="shared" si="0"/>
        <v>0.49611706243270337</v>
      </c>
      <c r="G33" s="21">
        <v>0.20876866243270342</v>
      </c>
      <c r="H33" s="21">
        <v>3.0579799999999997E-2</v>
      </c>
      <c r="I33" s="21">
        <v>0.25676859999999996</v>
      </c>
      <c r="J33" s="22">
        <f t="shared" si="1"/>
        <v>0.10544409711439999</v>
      </c>
      <c r="K33" s="22">
        <f t="shared" si="2"/>
        <v>0.12088922840645075</v>
      </c>
      <c r="L33" s="23">
        <f t="shared" si="3"/>
        <v>0.25057695490159015</v>
      </c>
      <c r="M33" s="4"/>
    </row>
    <row r="34" spans="1:13" x14ac:dyDescent="0.25">
      <c r="A34" s="17"/>
      <c r="B34" s="18">
        <v>464</v>
      </c>
      <c r="C34" s="19" t="s">
        <v>230</v>
      </c>
      <c r="D34" s="20">
        <v>7.6642079999999986</v>
      </c>
      <c r="E34" s="21">
        <v>5.4737600000000004</v>
      </c>
      <c r="F34" s="21">
        <f t="shared" si="0"/>
        <v>0.65608784757112404</v>
      </c>
      <c r="G34" s="21">
        <v>0.1486463575711241</v>
      </c>
      <c r="H34" s="21">
        <v>3.2622109999999996E-2</v>
      </c>
      <c r="I34" s="21">
        <v>0.47481937999999996</v>
      </c>
      <c r="J34" s="22">
        <f t="shared" si="1"/>
        <v>2.7156170086215708E-2</v>
      </c>
      <c r="K34" s="22">
        <f t="shared" si="2"/>
        <v>3.31158961246244E-2</v>
      </c>
      <c r="L34" s="23">
        <f t="shared" si="3"/>
        <v>0.11986054331412484</v>
      </c>
      <c r="M34" s="4"/>
    </row>
    <row r="35" spans="1:13" ht="15.75" thickBot="1" x14ac:dyDescent="0.3">
      <c r="A35" s="41" t="s">
        <v>232</v>
      </c>
      <c r="B35" s="58"/>
      <c r="C35" s="43"/>
      <c r="D35" s="44">
        <v>52.118166000000038</v>
      </c>
      <c r="E35" s="45">
        <v>118.91260299999996</v>
      </c>
      <c r="F35" s="45">
        <f t="shared" si="0"/>
        <v>36.469027946490193</v>
      </c>
      <c r="G35" s="45">
        <v>24.237561166490195</v>
      </c>
      <c r="H35" s="45">
        <v>4.8290709399999985</v>
      </c>
      <c r="I35" s="45">
        <v>7.4023958399999996</v>
      </c>
      <c r="J35" s="46">
        <f t="shared" si="1"/>
        <v>0.20382668073030244</v>
      </c>
      <c r="K35" s="46">
        <f t="shared" si="2"/>
        <v>0.24443693412791748</v>
      </c>
      <c r="L35" s="47">
        <f t="shared" si="3"/>
        <v>0.30668765989833902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1434</v>
      </c>
      <c r="N2" s="72" t="s">
        <v>1459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669.03050599999983</v>
      </c>
      <c r="E6" s="14">
        <f ca="1">SUM(E7:OFFSET(E7,50,0))</f>
        <v>867.25551900000005</v>
      </c>
      <c r="F6" s="14">
        <f ca="1">SUM(F7:OFFSET(F7,50,0))</f>
        <v>360.92155502300534</v>
      </c>
      <c r="G6" s="14">
        <f ca="1">SUM(G7:OFFSET(G7,50,0))</f>
        <v>257.6728500630054</v>
      </c>
      <c r="H6" s="14">
        <f ca="1">SUM(H7:OFFSET(H7,50,0))</f>
        <v>52.209137200000015</v>
      </c>
      <c r="I6" s="14">
        <f ca="1">SUM(I7:OFFSET(I7,50,0))</f>
        <v>51.03956775999999</v>
      </c>
      <c r="J6" s="15">
        <f ca="1">IFERROR(G6/E6,0)</f>
        <v>0.29711295508400837</v>
      </c>
      <c r="K6" s="15">
        <f ca="1">IFERROR(SUM(G6,H6)/E6,0)</f>
        <v>0.35731336437076666</v>
      </c>
      <c r="L6" s="16">
        <f ca="1">IFERROR(SUM(G6,H6,I6)/E6,0)</f>
        <v>0.41616518674815761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36.297460999999998</v>
      </c>
      <c r="E7" s="21">
        <v>28.730406000000006</v>
      </c>
      <c r="F7" s="21">
        <f t="shared" ref="F7:F31" si="0">SUM(G7,H7,I7)</f>
        <v>18.385904674095066</v>
      </c>
      <c r="G7" s="21">
        <v>12.439855994095065</v>
      </c>
      <c r="H7" s="21">
        <v>3.2962734300000003</v>
      </c>
      <c r="I7" s="21">
        <v>2.6497752500000002</v>
      </c>
      <c r="J7" s="22">
        <f t="shared" ref="J7:J31" si="1">IFERROR(G7/E7,0)</f>
        <v>0.43298573622993919</v>
      </c>
      <c r="K7" s="22">
        <f t="shared" ref="K7:K31" si="2">IFERROR(SUM(G7,H7)/E7,0)</f>
        <v>0.54771691789162535</v>
      </c>
      <c r="L7" s="23">
        <f t="shared" ref="L7:L31" si="3">IFERROR(SUM(G7,H7,I7)/E7,0)</f>
        <v>0.63994587038188955</v>
      </c>
      <c r="M7" s="4"/>
      <c r="N7" t="s">
        <v>257</v>
      </c>
      <c r="O7" s="5">
        <v>48.326811053787132</v>
      </c>
      <c r="P7" s="71">
        <v>0.65305184730312049</v>
      </c>
    </row>
    <row r="8" spans="1:16" x14ac:dyDescent="0.25">
      <c r="A8" s="17"/>
      <c r="B8" s="55">
        <v>2</v>
      </c>
      <c r="C8" s="19" t="s">
        <v>250</v>
      </c>
      <c r="D8" s="20">
        <v>17.371022000000004</v>
      </c>
      <c r="E8" s="21">
        <v>50.206813000000004</v>
      </c>
      <c r="F8" s="21">
        <f t="shared" si="0"/>
        <v>14.335999300873116</v>
      </c>
      <c r="G8" s="21">
        <v>11.033442920873117</v>
      </c>
      <c r="H8" s="21">
        <v>1.8974284899999998</v>
      </c>
      <c r="I8" s="21">
        <v>1.4051278899999997</v>
      </c>
      <c r="J8" s="22">
        <f t="shared" si="1"/>
        <v>0.21975987443921438</v>
      </c>
      <c r="K8" s="22">
        <f t="shared" si="2"/>
        <v>0.25755212566217089</v>
      </c>
      <c r="L8" s="23">
        <f t="shared" si="3"/>
        <v>0.2855389227926719</v>
      </c>
      <c r="M8" s="4"/>
      <c r="N8" t="s">
        <v>249</v>
      </c>
      <c r="O8" s="5">
        <v>18.385904674095066</v>
      </c>
      <c r="P8" s="71">
        <v>0.63994587038188955</v>
      </c>
    </row>
    <row r="9" spans="1:16" x14ac:dyDescent="0.25">
      <c r="A9" s="17"/>
      <c r="B9" s="55">
        <v>3</v>
      </c>
      <c r="C9" s="19" t="s">
        <v>251</v>
      </c>
      <c r="D9" s="20">
        <v>0.90624499999999997</v>
      </c>
      <c r="E9" s="21">
        <v>21.938583000000005</v>
      </c>
      <c r="F9" s="21">
        <f t="shared" si="0"/>
        <v>3.5113852622099784</v>
      </c>
      <c r="G9" s="21">
        <v>0.73003669220997836</v>
      </c>
      <c r="H9" s="21">
        <v>1.24122274</v>
      </c>
      <c r="I9" s="21">
        <v>1.54012583</v>
      </c>
      <c r="J9" s="22">
        <f t="shared" si="1"/>
        <v>3.3276383083172607E-2</v>
      </c>
      <c r="K9" s="22">
        <f t="shared" si="2"/>
        <v>8.985354396908761E-2</v>
      </c>
      <c r="L9" s="23">
        <f t="shared" si="3"/>
        <v>0.16005524432503127</v>
      </c>
      <c r="M9" s="4"/>
      <c r="N9" t="s">
        <v>264</v>
      </c>
      <c r="O9" s="5">
        <v>13.406944367853843</v>
      </c>
      <c r="P9" s="71">
        <v>0.57402894929247961</v>
      </c>
    </row>
    <row r="10" spans="1:16" x14ac:dyDescent="0.25">
      <c r="A10" s="17"/>
      <c r="B10" s="55">
        <v>4</v>
      </c>
      <c r="C10" s="19" t="s">
        <v>252</v>
      </c>
      <c r="D10" s="20">
        <v>33.57924400000001</v>
      </c>
      <c r="E10" s="21">
        <v>52.292061999999994</v>
      </c>
      <c r="F10" s="21">
        <f t="shared" si="0"/>
        <v>20.647066586506668</v>
      </c>
      <c r="G10" s="21">
        <v>14.884710276506667</v>
      </c>
      <c r="H10" s="21">
        <v>3.1589455000000006</v>
      </c>
      <c r="I10" s="21">
        <v>2.6034108099999997</v>
      </c>
      <c r="J10" s="22">
        <f t="shared" si="1"/>
        <v>0.28464569395841893</v>
      </c>
      <c r="K10" s="22">
        <f t="shared" si="2"/>
        <v>0.3450553503991996</v>
      </c>
      <c r="L10" s="23">
        <f t="shared" si="3"/>
        <v>0.39484131619263113</v>
      </c>
      <c r="M10" s="4"/>
      <c r="N10" t="s">
        <v>271</v>
      </c>
      <c r="O10" s="5">
        <v>4.8020714867170247</v>
      </c>
      <c r="P10" s="71">
        <v>0.53155934261600357</v>
      </c>
    </row>
    <row r="11" spans="1:16" x14ac:dyDescent="0.25">
      <c r="A11" s="17"/>
      <c r="B11" s="55">
        <v>5</v>
      </c>
      <c r="C11" s="19" t="s">
        <v>253</v>
      </c>
      <c r="D11" s="20">
        <v>36.330171999999983</v>
      </c>
      <c r="E11" s="21">
        <v>76.718196999999947</v>
      </c>
      <c r="F11" s="21">
        <f t="shared" si="0"/>
        <v>37.222396925973477</v>
      </c>
      <c r="G11" s="21">
        <v>26.826694645973475</v>
      </c>
      <c r="H11" s="21">
        <v>6.6566563800000011</v>
      </c>
      <c r="I11" s="21">
        <v>3.7390458999999998</v>
      </c>
      <c r="J11" s="22">
        <f t="shared" si="1"/>
        <v>0.34967837742554736</v>
      </c>
      <c r="K11" s="22">
        <f t="shared" si="2"/>
        <v>0.43644601066385202</v>
      </c>
      <c r="L11" s="23">
        <f t="shared" si="3"/>
        <v>0.4851834164712383</v>
      </c>
      <c r="M11" s="4"/>
      <c r="N11" t="s">
        <v>273</v>
      </c>
      <c r="O11" s="5">
        <v>8.3912133333180723</v>
      </c>
      <c r="P11" s="71">
        <v>0.51996058372150644</v>
      </c>
    </row>
    <row r="12" spans="1:16" x14ac:dyDescent="0.25">
      <c r="A12" s="17"/>
      <c r="B12" s="55">
        <v>6</v>
      </c>
      <c r="C12" s="19" t="s">
        <v>254</v>
      </c>
      <c r="D12" s="20">
        <v>26.432997999999998</v>
      </c>
      <c r="E12" s="21">
        <v>23.600939</v>
      </c>
      <c r="F12" s="21">
        <f t="shared" si="0"/>
        <v>8.334113925128916</v>
      </c>
      <c r="G12" s="21">
        <v>7.0280642451289168</v>
      </c>
      <c r="H12" s="21">
        <v>0.5172848699999999</v>
      </c>
      <c r="I12" s="21">
        <v>0.78876480999999965</v>
      </c>
      <c r="J12" s="22">
        <f t="shared" si="1"/>
        <v>0.29778748401192495</v>
      </c>
      <c r="K12" s="22">
        <f t="shared" si="2"/>
        <v>0.31970546236015934</v>
      </c>
      <c r="L12" s="23">
        <f t="shared" si="3"/>
        <v>0.35312637031640631</v>
      </c>
      <c r="M12" s="4"/>
      <c r="N12" t="s">
        <v>253</v>
      </c>
      <c r="O12" s="5">
        <v>37.222396925973477</v>
      </c>
      <c r="P12" s="71">
        <v>0.4851834164712383</v>
      </c>
    </row>
    <row r="13" spans="1:16" x14ac:dyDescent="0.25">
      <c r="A13" s="17"/>
      <c r="B13" s="55">
        <v>7</v>
      </c>
      <c r="C13" s="19" t="s">
        <v>255</v>
      </c>
      <c r="D13" s="20">
        <v>7.6642080000000004</v>
      </c>
      <c r="E13" s="21">
        <v>5.4737600000000004</v>
      </c>
      <c r="F13" s="21">
        <f t="shared" si="0"/>
        <v>0.65608784757112404</v>
      </c>
      <c r="G13" s="21">
        <v>0.1486463575711241</v>
      </c>
      <c r="H13" s="21">
        <v>3.2622110000000003E-2</v>
      </c>
      <c r="I13" s="21">
        <v>0.47481937999999996</v>
      </c>
      <c r="J13" s="22">
        <f t="shared" si="1"/>
        <v>2.7156170086215708E-2</v>
      </c>
      <c r="K13" s="22">
        <f t="shared" si="2"/>
        <v>3.3115896124624407E-2</v>
      </c>
      <c r="L13" s="23">
        <f t="shared" si="3"/>
        <v>0.11986054331412484</v>
      </c>
      <c r="M13" s="4"/>
      <c r="N13" t="s">
        <v>258</v>
      </c>
      <c r="O13" s="5">
        <v>30.003729250112524</v>
      </c>
      <c r="P13" s="71">
        <v>0.47271708586779987</v>
      </c>
    </row>
    <row r="14" spans="1:16" x14ac:dyDescent="0.25">
      <c r="A14" s="17"/>
      <c r="B14" s="55">
        <v>8</v>
      </c>
      <c r="C14" s="19" t="s">
        <v>256</v>
      </c>
      <c r="D14" s="20">
        <v>54.407440999999992</v>
      </c>
      <c r="E14" s="21">
        <v>66.094163999999964</v>
      </c>
      <c r="F14" s="21">
        <f t="shared" si="0"/>
        <v>27.7863461332269</v>
      </c>
      <c r="G14" s="21">
        <v>17.127930743226898</v>
      </c>
      <c r="H14" s="21">
        <v>4.2108824700000005</v>
      </c>
      <c r="I14" s="21">
        <v>6.4475329199999987</v>
      </c>
      <c r="J14" s="22">
        <f t="shared" si="1"/>
        <v>0.25914437382439554</v>
      </c>
      <c r="K14" s="22">
        <f t="shared" si="2"/>
        <v>0.3228547260727424</v>
      </c>
      <c r="L14" s="23">
        <f t="shared" si="3"/>
        <v>0.4204054405352175</v>
      </c>
      <c r="M14" s="4"/>
      <c r="N14" t="s">
        <v>268</v>
      </c>
      <c r="O14" s="5">
        <v>2.6806181131718385</v>
      </c>
      <c r="P14" s="71">
        <v>0.4475097921398738</v>
      </c>
    </row>
    <row r="15" spans="1:16" x14ac:dyDescent="0.25">
      <c r="A15" s="17"/>
      <c r="B15" s="55">
        <v>9</v>
      </c>
      <c r="C15" s="19" t="s">
        <v>257</v>
      </c>
      <c r="D15" s="20">
        <v>59.990651</v>
      </c>
      <c r="E15" s="21">
        <v>74.001492000000056</v>
      </c>
      <c r="F15" s="21">
        <f t="shared" si="0"/>
        <v>48.326811053787132</v>
      </c>
      <c r="G15" s="21">
        <v>37.845966783787134</v>
      </c>
      <c r="H15" s="21">
        <v>5.3819939200000002</v>
      </c>
      <c r="I15" s="21">
        <v>5.0988503500000002</v>
      </c>
      <c r="J15" s="22">
        <f t="shared" si="1"/>
        <v>0.5114216721980025</v>
      </c>
      <c r="K15" s="22">
        <f t="shared" si="2"/>
        <v>0.5841498534081867</v>
      </c>
      <c r="L15" s="23">
        <f t="shared" si="3"/>
        <v>0.65305184730312049</v>
      </c>
      <c r="M15" s="4"/>
      <c r="N15" t="s">
        <v>263</v>
      </c>
      <c r="O15" s="5">
        <v>25.478977031885158</v>
      </c>
      <c r="P15" s="71">
        <v>0.44272505557065706</v>
      </c>
    </row>
    <row r="16" spans="1:16" x14ac:dyDescent="0.25">
      <c r="A16" s="17"/>
      <c r="B16" s="55">
        <v>10</v>
      </c>
      <c r="C16" s="19" t="s">
        <v>258</v>
      </c>
      <c r="D16" s="20">
        <v>20.786595000000002</v>
      </c>
      <c r="E16" s="21">
        <v>63.470795000000003</v>
      </c>
      <c r="F16" s="21">
        <f t="shared" si="0"/>
        <v>30.003729250112524</v>
      </c>
      <c r="G16" s="21">
        <v>22.925780930112523</v>
      </c>
      <c r="H16" s="21">
        <v>3.7909122200000009</v>
      </c>
      <c r="I16" s="21">
        <v>3.287036099999999</v>
      </c>
      <c r="J16" s="22">
        <f t="shared" si="1"/>
        <v>0.36120204465868944</v>
      </c>
      <c r="K16" s="22">
        <f t="shared" si="2"/>
        <v>0.42092891935751753</v>
      </c>
      <c r="L16" s="23">
        <f t="shared" si="3"/>
        <v>0.47271708586779987</v>
      </c>
      <c r="M16" s="4"/>
      <c r="N16" t="s">
        <v>256</v>
      </c>
      <c r="O16" s="5">
        <v>27.7863461332269</v>
      </c>
      <c r="P16" s="71">
        <v>0.4204054405352175</v>
      </c>
    </row>
    <row r="17" spans="1:16" x14ac:dyDescent="0.25">
      <c r="A17" s="17"/>
      <c r="B17" s="55">
        <v>11</v>
      </c>
      <c r="C17" s="19" t="s">
        <v>259</v>
      </c>
      <c r="D17" s="20">
        <v>4.544531000000001</v>
      </c>
      <c r="E17" s="21">
        <v>4.6799689999999998</v>
      </c>
      <c r="F17" s="21">
        <f t="shared" si="0"/>
        <v>0.33060193055105358</v>
      </c>
      <c r="G17" s="21">
        <v>0.18665849055105355</v>
      </c>
      <c r="H17" s="21">
        <v>6.4615350000000002E-2</v>
      </c>
      <c r="I17" s="21">
        <v>7.932808999999999E-2</v>
      </c>
      <c r="J17" s="22">
        <f t="shared" si="1"/>
        <v>3.988455704536794E-2</v>
      </c>
      <c r="K17" s="22">
        <f t="shared" si="2"/>
        <v>5.3691347218550713E-2</v>
      </c>
      <c r="L17" s="23">
        <f t="shared" si="3"/>
        <v>7.0641906079090183E-2</v>
      </c>
      <c r="M17" s="4"/>
      <c r="N17" t="s">
        <v>260</v>
      </c>
      <c r="O17" s="5">
        <v>27.931726580476319</v>
      </c>
      <c r="P17" s="71">
        <v>0.41238384601833783</v>
      </c>
    </row>
    <row r="18" spans="1:16" x14ac:dyDescent="0.25">
      <c r="A18" s="17"/>
      <c r="B18" s="55">
        <v>12</v>
      </c>
      <c r="C18" s="19" t="s">
        <v>260</v>
      </c>
      <c r="D18" s="20">
        <v>12.683562999999999</v>
      </c>
      <c r="E18" s="21">
        <v>67.732348999999999</v>
      </c>
      <c r="F18" s="21">
        <f t="shared" si="0"/>
        <v>27.931726580476319</v>
      </c>
      <c r="G18" s="21">
        <v>23.418298760476318</v>
      </c>
      <c r="H18" s="21">
        <v>1.8835103400000002</v>
      </c>
      <c r="I18" s="21">
        <v>2.6299174799999991</v>
      </c>
      <c r="J18" s="22">
        <f t="shared" si="1"/>
        <v>0.34574762438072715</v>
      </c>
      <c r="K18" s="22">
        <f t="shared" si="2"/>
        <v>0.37355575989954698</v>
      </c>
      <c r="L18" s="23">
        <f t="shared" si="3"/>
        <v>0.41238384601833783</v>
      </c>
      <c r="M18" s="4"/>
      <c r="N18" t="s">
        <v>252</v>
      </c>
      <c r="O18" s="5">
        <v>20.647066586506668</v>
      </c>
      <c r="P18" s="71">
        <v>0.39484131619263113</v>
      </c>
    </row>
    <row r="19" spans="1:16" x14ac:dyDescent="0.25">
      <c r="A19" s="17"/>
      <c r="B19" s="55">
        <v>13</v>
      </c>
      <c r="C19" s="19" t="s">
        <v>261</v>
      </c>
      <c r="D19" s="20">
        <v>5.7977910000000001</v>
      </c>
      <c r="E19" s="21">
        <v>10.173700999999998</v>
      </c>
      <c r="F19" s="21">
        <f t="shared" si="0"/>
        <v>2.885650791422409</v>
      </c>
      <c r="G19" s="21">
        <v>2.0159945514224091</v>
      </c>
      <c r="H19" s="21">
        <v>0.64554796999999997</v>
      </c>
      <c r="I19" s="21">
        <v>0.22410826999999997</v>
      </c>
      <c r="J19" s="22">
        <f t="shared" si="1"/>
        <v>0.19815744058356047</v>
      </c>
      <c r="K19" s="22">
        <f t="shared" si="2"/>
        <v>0.26161005925202735</v>
      </c>
      <c r="L19" s="23">
        <f t="shared" si="3"/>
        <v>0.28363825430120365</v>
      </c>
      <c r="M19" s="4"/>
      <c r="N19" t="s">
        <v>267</v>
      </c>
      <c r="O19" s="5">
        <v>1.8927768923318324</v>
      </c>
      <c r="P19" s="71">
        <v>0.38532766633323962</v>
      </c>
    </row>
    <row r="20" spans="1:16" x14ac:dyDescent="0.25">
      <c r="A20" s="17"/>
      <c r="B20" s="55">
        <v>14</v>
      </c>
      <c r="C20" s="19" t="s">
        <v>262</v>
      </c>
      <c r="D20" s="20">
        <v>69.430457000000018</v>
      </c>
      <c r="E20" s="21">
        <v>77.641729999999981</v>
      </c>
      <c r="F20" s="21">
        <f t="shared" si="0"/>
        <v>21.030503765059372</v>
      </c>
      <c r="G20" s="21">
        <v>14.852985405059371</v>
      </c>
      <c r="H20" s="21">
        <v>3.3950413900000003</v>
      </c>
      <c r="I20" s="21">
        <v>2.7824769699999994</v>
      </c>
      <c r="J20" s="22">
        <f t="shared" si="1"/>
        <v>0.19130157719385407</v>
      </c>
      <c r="K20" s="22">
        <f t="shared" si="2"/>
        <v>0.23502859602766935</v>
      </c>
      <c r="L20" s="23">
        <f t="shared" si="3"/>
        <v>0.27086598617855856</v>
      </c>
      <c r="M20" s="4"/>
      <c r="N20" t="s">
        <v>265</v>
      </c>
      <c r="O20" s="5">
        <v>12.381506803295508</v>
      </c>
      <c r="P20" s="71">
        <v>0.37589480243851076</v>
      </c>
    </row>
    <row r="21" spans="1:16" x14ac:dyDescent="0.25">
      <c r="A21" s="17"/>
      <c r="B21" s="55">
        <v>15</v>
      </c>
      <c r="C21" s="19" t="s">
        <v>263</v>
      </c>
      <c r="D21" s="20">
        <v>136.60242899999994</v>
      </c>
      <c r="E21" s="21">
        <v>57.550339000000015</v>
      </c>
      <c r="F21" s="21">
        <f t="shared" si="0"/>
        <v>25.478977031885158</v>
      </c>
      <c r="G21" s="21">
        <v>16.436135101885156</v>
      </c>
      <c r="H21" s="21">
        <v>4.9092657299999996</v>
      </c>
      <c r="I21" s="21">
        <v>4.1335761999999994</v>
      </c>
      <c r="J21" s="22">
        <f t="shared" si="1"/>
        <v>0.2855957999115375</v>
      </c>
      <c r="K21" s="22">
        <f t="shared" si="2"/>
        <v>0.37089965415990256</v>
      </c>
      <c r="L21" s="23">
        <f t="shared" si="3"/>
        <v>0.44272505557065706</v>
      </c>
      <c r="M21" s="4"/>
      <c r="N21" t="s">
        <v>269</v>
      </c>
      <c r="O21" s="5">
        <v>18.360200287644624</v>
      </c>
      <c r="P21" s="71">
        <v>0.37324986981923763</v>
      </c>
    </row>
    <row r="22" spans="1:16" x14ac:dyDescent="0.25">
      <c r="A22" s="17"/>
      <c r="B22" s="55">
        <v>16</v>
      </c>
      <c r="C22" s="19" t="s">
        <v>264</v>
      </c>
      <c r="D22" s="20">
        <v>18.352981999999997</v>
      </c>
      <c r="E22" s="21">
        <v>23.355867999999994</v>
      </c>
      <c r="F22" s="21">
        <f t="shared" si="0"/>
        <v>13.406944367853843</v>
      </c>
      <c r="G22" s="21">
        <v>5.932660637853842</v>
      </c>
      <c r="H22" s="21">
        <v>2.3183825300000005</v>
      </c>
      <c r="I22" s="21">
        <v>5.1559011999999997</v>
      </c>
      <c r="J22" s="22">
        <f t="shared" si="1"/>
        <v>0.25401156736516251</v>
      </c>
      <c r="K22" s="22">
        <f t="shared" si="2"/>
        <v>0.35327495290921512</v>
      </c>
      <c r="L22" s="23">
        <f t="shared" si="3"/>
        <v>0.57402894929247961</v>
      </c>
      <c r="M22" s="4"/>
      <c r="N22" t="s">
        <v>254</v>
      </c>
      <c r="O22" s="5">
        <v>8.334113925128916</v>
      </c>
      <c r="P22" s="71">
        <v>0.35312637031640631</v>
      </c>
    </row>
    <row r="23" spans="1:16" x14ac:dyDescent="0.25">
      <c r="A23" s="17"/>
      <c r="B23" s="55">
        <v>17</v>
      </c>
      <c r="C23" s="19" t="s">
        <v>265</v>
      </c>
      <c r="D23" s="20">
        <v>41.942955000000005</v>
      </c>
      <c r="E23" s="21">
        <v>32.938755</v>
      </c>
      <c r="F23" s="21">
        <f t="shared" si="0"/>
        <v>12.381506803295508</v>
      </c>
      <c r="G23" s="21">
        <v>9.3377697532955075</v>
      </c>
      <c r="H23" s="21">
        <v>1.4158780699999998</v>
      </c>
      <c r="I23" s="21">
        <v>1.6278589800000001</v>
      </c>
      <c r="J23" s="22">
        <f t="shared" si="1"/>
        <v>0.28348884932947549</v>
      </c>
      <c r="K23" s="22">
        <f t="shared" si="2"/>
        <v>0.32647402196274594</v>
      </c>
      <c r="L23" s="23">
        <f t="shared" si="3"/>
        <v>0.37589480243851076</v>
      </c>
      <c r="M23" s="4"/>
      <c r="N23" t="s">
        <v>270</v>
      </c>
      <c r="O23" s="5">
        <v>10.241234537902235</v>
      </c>
      <c r="P23" s="71">
        <v>0.30223601834523334</v>
      </c>
    </row>
    <row r="24" spans="1:16" x14ac:dyDescent="0.25">
      <c r="A24" s="17"/>
      <c r="B24" s="55">
        <v>18</v>
      </c>
      <c r="C24" s="19" t="s">
        <v>266</v>
      </c>
      <c r="D24" s="20">
        <v>1.4664009999999998</v>
      </c>
      <c r="E24" s="21">
        <v>7.3185090000000015</v>
      </c>
      <c r="F24" s="21">
        <f t="shared" si="0"/>
        <v>0.80750388818076946</v>
      </c>
      <c r="G24" s="21">
        <v>0.58888554818076955</v>
      </c>
      <c r="H24" s="21">
        <v>8.1566940000000004E-2</v>
      </c>
      <c r="I24" s="21">
        <v>0.13705139999999999</v>
      </c>
      <c r="J24" s="22">
        <f t="shared" si="1"/>
        <v>8.0465235224930307E-2</v>
      </c>
      <c r="K24" s="22">
        <f t="shared" si="2"/>
        <v>9.161052998373978E-2</v>
      </c>
      <c r="L24" s="23">
        <f t="shared" si="3"/>
        <v>0.11033721324668308</v>
      </c>
      <c r="M24" s="4"/>
      <c r="N24" t="s">
        <v>250</v>
      </c>
      <c r="O24" s="5">
        <v>14.335999300873116</v>
      </c>
      <c r="P24" s="71">
        <v>0.2855389227926719</v>
      </c>
    </row>
    <row r="25" spans="1:16" x14ac:dyDescent="0.25">
      <c r="A25" s="17"/>
      <c r="B25" s="55">
        <v>19</v>
      </c>
      <c r="C25" s="19" t="s">
        <v>267</v>
      </c>
      <c r="D25" s="20">
        <v>16.248715000000001</v>
      </c>
      <c r="E25" s="21">
        <v>4.9121230000000011</v>
      </c>
      <c r="F25" s="21">
        <f t="shared" si="0"/>
        <v>1.8927768923318324</v>
      </c>
      <c r="G25" s="21">
        <v>1.1498783723318327</v>
      </c>
      <c r="H25" s="21">
        <v>0.50029817999999993</v>
      </c>
      <c r="I25" s="21">
        <v>0.24260033999999994</v>
      </c>
      <c r="J25" s="22">
        <f t="shared" si="1"/>
        <v>0.23408989806074326</v>
      </c>
      <c r="K25" s="22">
        <f t="shared" si="2"/>
        <v>0.33593958301366478</v>
      </c>
      <c r="L25" s="23">
        <f t="shared" si="3"/>
        <v>0.38532766633323962</v>
      </c>
      <c r="M25" s="4"/>
      <c r="N25" t="s">
        <v>261</v>
      </c>
      <c r="O25" s="5">
        <v>2.885650791422409</v>
      </c>
      <c r="P25" s="71">
        <v>0.28363825430120365</v>
      </c>
    </row>
    <row r="26" spans="1:16" x14ac:dyDescent="0.25">
      <c r="A26" s="17"/>
      <c r="B26" s="55">
        <v>20</v>
      </c>
      <c r="C26" s="19" t="s">
        <v>268</v>
      </c>
      <c r="D26" s="20">
        <v>5.2040189999999988</v>
      </c>
      <c r="E26" s="21">
        <v>5.9900769999999994</v>
      </c>
      <c r="F26" s="21">
        <f t="shared" si="0"/>
        <v>2.6806181131718385</v>
      </c>
      <c r="G26" s="21">
        <v>1.9572731331718387</v>
      </c>
      <c r="H26" s="21">
        <v>0.33242702000000002</v>
      </c>
      <c r="I26" s="21">
        <v>0.39091796000000001</v>
      </c>
      <c r="J26" s="22">
        <f t="shared" si="1"/>
        <v>0.32675258317578204</v>
      </c>
      <c r="K26" s="22">
        <f t="shared" si="2"/>
        <v>0.38224886811502401</v>
      </c>
      <c r="L26" s="23">
        <f t="shared" si="3"/>
        <v>0.4475097921398738</v>
      </c>
      <c r="M26" s="4"/>
      <c r="N26" t="s">
        <v>262</v>
      </c>
      <c r="O26" s="5">
        <v>21.030503765059372</v>
      </c>
      <c r="P26" s="71">
        <v>0.27086598617855856</v>
      </c>
    </row>
    <row r="27" spans="1:16" x14ac:dyDescent="0.25">
      <c r="A27" s="17"/>
      <c r="B27" s="55">
        <v>21</v>
      </c>
      <c r="C27" s="19" t="s">
        <v>269</v>
      </c>
      <c r="D27" s="20">
        <v>23.607355000000005</v>
      </c>
      <c r="E27" s="21">
        <v>49.190104999999981</v>
      </c>
      <c r="F27" s="21">
        <f t="shared" si="0"/>
        <v>18.360200287644624</v>
      </c>
      <c r="G27" s="21">
        <v>13.083835097644624</v>
      </c>
      <c r="H27" s="21">
        <v>2.9753733999999992</v>
      </c>
      <c r="I27" s="21">
        <v>2.3009917899999994</v>
      </c>
      <c r="J27" s="22">
        <f t="shared" si="1"/>
        <v>0.26598510203718062</v>
      </c>
      <c r="K27" s="22">
        <f t="shared" si="2"/>
        <v>0.32647233620754884</v>
      </c>
      <c r="L27" s="23">
        <f t="shared" si="3"/>
        <v>0.37324986981923763</v>
      </c>
      <c r="M27" s="4"/>
      <c r="N27" t="s">
        <v>272</v>
      </c>
      <c r="O27" s="5">
        <v>1.0901842537104112</v>
      </c>
      <c r="P27" s="71">
        <v>0.26032466639549978</v>
      </c>
    </row>
    <row r="28" spans="1:16" x14ac:dyDescent="0.25">
      <c r="A28" s="17"/>
      <c r="B28" s="55">
        <v>22</v>
      </c>
      <c r="C28" s="19" t="s">
        <v>270</v>
      </c>
      <c r="D28" s="20">
        <v>7.9152600000000017</v>
      </c>
      <c r="E28" s="21">
        <v>33.88489100000001</v>
      </c>
      <c r="F28" s="21">
        <f t="shared" si="0"/>
        <v>10.241234537902235</v>
      </c>
      <c r="G28" s="21">
        <v>8.1942111279022356</v>
      </c>
      <c r="H28" s="21">
        <v>1.1053342099999997</v>
      </c>
      <c r="I28" s="21">
        <v>0.9416892</v>
      </c>
      <c r="J28" s="22">
        <f t="shared" si="1"/>
        <v>0.2418249221430942</v>
      </c>
      <c r="K28" s="22">
        <f t="shared" si="2"/>
        <v>0.27444518968357406</v>
      </c>
      <c r="L28" s="23">
        <f t="shared" si="3"/>
        <v>0.30223601834523334</v>
      </c>
      <c r="M28" s="4"/>
      <c r="N28" t="s">
        <v>251</v>
      </c>
      <c r="O28" s="5">
        <v>3.5113852622099784</v>
      </c>
      <c r="P28" s="71">
        <v>0.16005524432503127</v>
      </c>
    </row>
    <row r="29" spans="1:16" x14ac:dyDescent="0.25">
      <c r="A29" s="17"/>
      <c r="B29" s="55">
        <v>23</v>
      </c>
      <c r="C29" s="19" t="s">
        <v>271</v>
      </c>
      <c r="D29" s="20">
        <v>13.571462000000002</v>
      </c>
      <c r="E29" s="21">
        <v>9.0339330000000064</v>
      </c>
      <c r="F29" s="21">
        <f t="shared" si="0"/>
        <v>4.8020714867170247</v>
      </c>
      <c r="G29" s="21">
        <v>3.1481164267170243</v>
      </c>
      <c r="H29" s="21">
        <v>1.0206923699999999</v>
      </c>
      <c r="I29" s="21">
        <v>0.63326269000000013</v>
      </c>
      <c r="J29" s="22">
        <f t="shared" si="1"/>
        <v>0.34847684023304382</v>
      </c>
      <c r="K29" s="22">
        <f t="shared" si="2"/>
        <v>0.46146111518837046</v>
      </c>
      <c r="L29" s="23">
        <f t="shared" si="3"/>
        <v>0.53155934261600357</v>
      </c>
      <c r="M29" s="4"/>
      <c r="N29" t="s">
        <v>255</v>
      </c>
      <c r="O29" s="5">
        <v>0.65608784757112404</v>
      </c>
      <c r="P29" s="71">
        <v>0.11986054331412484</v>
      </c>
    </row>
    <row r="30" spans="1:16" x14ac:dyDescent="0.25">
      <c r="A30" s="17"/>
      <c r="B30" s="55">
        <v>24</v>
      </c>
      <c r="C30" s="19" t="s">
        <v>272</v>
      </c>
      <c r="D30" s="20">
        <v>7.8376419999999989</v>
      </c>
      <c r="E30" s="21">
        <v>4.187787000000001</v>
      </c>
      <c r="F30" s="21">
        <f t="shared" si="0"/>
        <v>1.0901842537104112</v>
      </c>
      <c r="G30" s="21">
        <v>0.911491793710411</v>
      </c>
      <c r="H30" s="21">
        <v>4.2951610000000001E-2</v>
      </c>
      <c r="I30" s="21">
        <v>0.13574085000000002</v>
      </c>
      <c r="J30" s="22">
        <f t="shared" si="1"/>
        <v>0.21765476460727606</v>
      </c>
      <c r="K30" s="22">
        <f t="shared" si="2"/>
        <v>0.22791116255683749</v>
      </c>
      <c r="L30" s="23">
        <f t="shared" si="3"/>
        <v>0.26032466639549978</v>
      </c>
      <c r="M30" s="4"/>
      <c r="N30" t="s">
        <v>266</v>
      </c>
      <c r="O30" s="5">
        <v>0.80750388818076946</v>
      </c>
      <c r="P30" s="71">
        <v>0.11033721324668308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10.058907</v>
      </c>
      <c r="E31" s="28">
        <v>16.138172000000001</v>
      </c>
      <c r="F31" s="28">
        <f t="shared" si="0"/>
        <v>8.3912133333180723</v>
      </c>
      <c r="G31" s="28">
        <v>5.4675262733180716</v>
      </c>
      <c r="H31" s="28">
        <v>1.3340299600000001</v>
      </c>
      <c r="I31" s="28">
        <v>1.5896570999999997</v>
      </c>
      <c r="J31" s="29">
        <f t="shared" si="1"/>
        <v>0.33879464621631689</v>
      </c>
      <c r="K31" s="29">
        <f t="shared" si="2"/>
        <v>0.4214576615813781</v>
      </c>
      <c r="L31" s="30">
        <f t="shared" si="3"/>
        <v>0.51996058372150644</v>
      </c>
      <c r="M31" s="4"/>
      <c r="N31" t="s">
        <v>259</v>
      </c>
      <c r="O31" s="5">
        <v>0.33060193055105358</v>
      </c>
      <c r="P31" s="71">
        <v>7.0641906079090183E-2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669.03050599999983</v>
      </c>
      <c r="E6" s="14">
        <v>867.25551900000005</v>
      </c>
      <c r="F6" s="14">
        <v>360.92155502300534</v>
      </c>
      <c r="G6" s="14">
        <v>257.6728500630054</v>
      </c>
      <c r="H6" s="14">
        <v>52.209137200000015</v>
      </c>
      <c r="I6" s="14">
        <v>51.03956775999999</v>
      </c>
      <c r="J6" s="15">
        <v>0.29711295508400837</v>
      </c>
      <c r="K6" s="15">
        <v>0.35731336437076666</v>
      </c>
      <c r="L6" s="16">
        <v>0.41616518674815761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269.28549700000002</v>
      </c>
      <c r="E7" s="38">
        <f ca="1">SUM(E8:OFFSET(E6,MATCH("PROYECTOS",$A$8:$A$50,0),0))</f>
        <v>78.214258999999998</v>
      </c>
      <c r="F7" s="38">
        <f ca="1">SUM(F8:OFFSET(F6,MATCH("PROYECTOS",$A$8:$A$50,0),0))</f>
        <v>29.604470587297328</v>
      </c>
      <c r="G7" s="38">
        <f ca="1">SUM(G8:OFFSET(G6,MATCH("PROYECTOS",$A$8:$A$50,0),0))</f>
        <v>16.807237717297326</v>
      </c>
      <c r="H7" s="38">
        <f ca="1">SUM(H8:OFFSET(H6,MATCH("PROYECTOS",$A$8:$A$50,0),0))</f>
        <v>6.8236471100000005</v>
      </c>
      <c r="I7" s="38">
        <f ca="1">SUM(I8:OFFSET(I6,MATCH("PROYECTOS",$A$8:$A$50,0),0))</f>
        <v>5.9735857599999989</v>
      </c>
      <c r="J7" s="39">
        <f ca="1">IFERROR(G7/E7,0)</f>
        <v>0.21488713096799045</v>
      </c>
      <c r="K7" s="39">
        <f ca="1">IFERROR(SUM(G7,H7)/E7,0)</f>
        <v>0.30213013751491691</v>
      </c>
      <c r="L7" s="40">
        <f ca="1">IFERROR(SUM(G7,H7,I7)/E7,0)</f>
        <v>0.3785047760574875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220.89008699999999</v>
      </c>
      <c r="E8" s="21">
        <v>5.3006030000000006</v>
      </c>
      <c r="F8" s="21">
        <f t="shared" ref="F8:F11" si="0">SUM(G8,H8,I8)</f>
        <v>2.7239220577738368</v>
      </c>
      <c r="G8" s="21">
        <v>1.5563264777738368</v>
      </c>
      <c r="H8" s="21">
        <v>0.50520759999999998</v>
      </c>
      <c r="I8" s="21">
        <v>0.6623879800000001</v>
      </c>
      <c r="J8" s="22">
        <f t="shared" ref="J8:J12" si="1">IFERROR(G8/E8,0)</f>
        <v>0.29361309982540412</v>
      </c>
      <c r="K8" s="22">
        <f t="shared" ref="K8:K12" si="2">IFERROR(SUM(G8,H8)/E8,0)</f>
        <v>0.38892444459127318</v>
      </c>
      <c r="L8" s="23">
        <f t="shared" ref="L8:L12" si="3">IFERROR(SUM(G8,H8,I8)/E8,0)</f>
        <v>0.51388909106640068</v>
      </c>
      <c r="M8" s="4"/>
    </row>
    <row r="9" spans="1:13" ht="38.25" x14ac:dyDescent="0.25">
      <c r="A9" s="17"/>
      <c r="B9" s="19">
        <v>3000275</v>
      </c>
      <c r="C9" s="19" t="s">
        <v>1437</v>
      </c>
      <c r="D9" s="20">
        <v>5.2483239999999993</v>
      </c>
      <c r="E9" s="21">
        <v>11.904207999999999</v>
      </c>
      <c r="F9" s="21">
        <f t="shared" si="0"/>
        <v>1.5574951712513478</v>
      </c>
      <c r="G9" s="21">
        <v>1.3157794012513477</v>
      </c>
      <c r="H9" s="21">
        <v>0.15398913</v>
      </c>
      <c r="I9" s="21">
        <v>8.7726639999999995E-2</v>
      </c>
      <c r="J9" s="22">
        <f t="shared" si="1"/>
        <v>0.11053061247345039</v>
      </c>
      <c r="K9" s="22">
        <f t="shared" si="2"/>
        <v>0.12346630126517849</v>
      </c>
      <c r="L9" s="23">
        <f t="shared" si="3"/>
        <v>0.13083568190772105</v>
      </c>
      <c r="M9" s="4"/>
    </row>
    <row r="10" spans="1:13" x14ac:dyDescent="0.25">
      <c r="A10" s="17"/>
      <c r="B10" s="19">
        <v>3000514</v>
      </c>
      <c r="C10" s="19" t="s">
        <v>1438</v>
      </c>
      <c r="D10" s="20">
        <v>15.880120000000002</v>
      </c>
      <c r="E10" s="21">
        <v>9.4574119999999997</v>
      </c>
      <c r="F10" s="21">
        <f t="shared" si="0"/>
        <v>5.9058132239019523</v>
      </c>
      <c r="G10" s="21">
        <v>2.8541190339019522</v>
      </c>
      <c r="H10" s="21">
        <v>2.1043675199999998</v>
      </c>
      <c r="I10" s="21">
        <v>0.94732666999999993</v>
      </c>
      <c r="J10" s="22">
        <f t="shared" si="1"/>
        <v>0.30178647540172221</v>
      </c>
      <c r="K10" s="22">
        <f t="shared" si="2"/>
        <v>0.52429634596673513</v>
      </c>
      <c r="L10" s="23">
        <f t="shared" si="3"/>
        <v>0.62446398908094014</v>
      </c>
      <c r="M10" s="4"/>
    </row>
    <row r="11" spans="1:13" ht="38.25" x14ac:dyDescent="0.25">
      <c r="A11" s="17"/>
      <c r="B11" s="19">
        <v>3000515</v>
      </c>
      <c r="C11" s="19" t="s">
        <v>1439</v>
      </c>
      <c r="D11" s="20">
        <v>27.266966000000021</v>
      </c>
      <c r="E11" s="21">
        <v>51.552035999999994</v>
      </c>
      <c r="F11" s="21">
        <f t="shared" si="0"/>
        <v>19.417240134370189</v>
      </c>
      <c r="G11" s="21">
        <v>11.081012804370189</v>
      </c>
      <c r="H11" s="21">
        <v>4.0600828600000005</v>
      </c>
      <c r="I11" s="21">
        <v>4.2761444699999993</v>
      </c>
      <c r="J11" s="22">
        <f t="shared" si="1"/>
        <v>0.2149481119304423</v>
      </c>
      <c r="K11" s="22">
        <f t="shared" si="2"/>
        <v>0.29370509565073616</v>
      </c>
      <c r="L11" s="23">
        <f t="shared" si="3"/>
        <v>0.37665321568230964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399.74500899999981</v>
      </c>
      <c r="E12" s="45">
        <f t="shared" ref="E12:I12" ca="1" si="4">OFFSET(E12,-MATCH("PROYECTOS",$A$8:$A$50,0)-1,0)-(OFFSET(E12,-MATCH("PROYECTOS",$A$8:$A$50,0),0))</f>
        <v>789.04126000000008</v>
      </c>
      <c r="F12" s="45">
        <f t="shared" ca="1" si="4"/>
        <v>331.31708443570801</v>
      </c>
      <c r="G12" s="45">
        <f t="shared" ca="1" si="4"/>
        <v>240.86561234570809</v>
      </c>
      <c r="H12" s="45">
        <f t="shared" ca="1" si="4"/>
        <v>45.385490090000012</v>
      </c>
      <c r="I12" s="45">
        <f t="shared" ca="1" si="4"/>
        <v>45.065981999999991</v>
      </c>
      <c r="J12" s="46">
        <f t="shared" ca="1" si="1"/>
        <v>0.30526364660031602</v>
      </c>
      <c r="K12" s="46">
        <f t="shared" ca="1" si="2"/>
        <v>0.36278343978578265</v>
      </c>
      <c r="L12" s="47">
        <f t="shared" ca="1" si="3"/>
        <v>0.41989830092751818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1460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0.51388909106640068</v>
      </c>
    </row>
    <row r="19" spans="1:4" ht="38.25" x14ac:dyDescent="0.25">
      <c r="A19" s="17"/>
      <c r="B19" s="19">
        <v>3000275</v>
      </c>
      <c r="C19" s="19" t="s">
        <v>1437</v>
      </c>
      <c r="D19" s="23">
        <v>0.13083568190772105</v>
      </c>
    </row>
    <row r="20" spans="1:4" ht="39" thickBot="1" x14ac:dyDescent="0.3">
      <c r="A20" s="24"/>
      <c r="B20" s="26">
        <v>3000515</v>
      </c>
      <c r="C20" s="26" t="s">
        <v>1439</v>
      </c>
      <c r="D20" s="30">
        <v>0.37665321568230964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H9" sqref="H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1436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669.03050599999983</v>
      </c>
      <c r="I6" s="14">
        <v>867.25551900000005</v>
      </c>
      <c r="J6" s="14">
        <v>360.92155502300534</v>
      </c>
      <c r="K6" s="14">
        <v>257.6728500630054</v>
      </c>
      <c r="L6" s="14">
        <v>52.209137200000015</v>
      </c>
      <c r="M6" s="14">
        <v>51.03956775999999</v>
      </c>
      <c r="N6" s="15">
        <v>0.29711295508400837</v>
      </c>
      <c r="O6" s="15">
        <v>0.35731336437076666</v>
      </c>
      <c r="P6" s="16">
        <v>0.41616518674815761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269.28549699999996</v>
      </c>
      <c r="I7" s="37">
        <f ca="1">SUM(I8:OFFSET(I6,MATCH("PROYECTOS",$A$8:$A$24,0),0))</f>
        <v>78.214258999999998</v>
      </c>
      <c r="J7" s="37">
        <f ca="1">SUM(J8:OFFSET(J6,MATCH("PROYECTOS",$A$8:$A$24,0),0))</f>
        <v>29.604470587297321</v>
      </c>
      <c r="K7" s="37">
        <f ca="1">SUM(K8:OFFSET(K6,MATCH("PROYECTOS",$A$8:$A$24,0),0))</f>
        <v>16.807237717297326</v>
      </c>
      <c r="L7" s="37">
        <f ca="1">SUM(L8:OFFSET(L6,MATCH("PROYECTOS",$A$8:$A$24,0),0))</f>
        <v>6.8236471099999987</v>
      </c>
      <c r="M7" s="37">
        <f ca="1">SUM(M8:OFFSET(M6,MATCH("PROYECTOS",$A$8:$A$24,0),0))</f>
        <v>5.973585759999998</v>
      </c>
      <c r="N7" s="39">
        <f ca="1">IFERROR(K7/I7,0)</f>
        <v>0.21488713096799045</v>
      </c>
      <c r="O7" s="39">
        <f ca="1">IFERROR(SUM(K7,L7)/I7,0)</f>
        <v>0.30213013751491691</v>
      </c>
      <c r="P7" s="40">
        <f ca="1">IFERROR(SUM(K7,L7,M7)/I7,0)</f>
        <v>0.3785047760574875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220.89008699999999</v>
      </c>
      <c r="I8" s="21">
        <v>5.3006030000000006</v>
      </c>
      <c r="J8" s="21">
        <f t="shared" ref="J8:J23" si="0">SUM(K8,L8,M8)</f>
        <v>2.7239220577738368</v>
      </c>
      <c r="K8" s="21">
        <v>1.5563264777738368</v>
      </c>
      <c r="L8" s="21">
        <v>0.50520759999999998</v>
      </c>
      <c r="M8" s="21">
        <v>0.6623879800000001</v>
      </c>
      <c r="N8" s="22">
        <f t="shared" ref="N8:N24" si="1">IFERROR(K8/I8,0)</f>
        <v>0.29361309982540412</v>
      </c>
      <c r="O8" s="22">
        <f t="shared" ref="O8:O24" si="2">IFERROR(SUM(K8,L8)/I8,0)</f>
        <v>0.38892444459127318</v>
      </c>
      <c r="P8" s="23">
        <f t="shared" ref="P8:P24" si="3">IFERROR(SUM(K8,L8,M8)/I8,0)</f>
        <v>0.51388909106640068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5002775</v>
      </c>
      <c r="C9" s="19" t="s">
        <v>1440</v>
      </c>
      <c r="D9" s="68">
        <v>3000275</v>
      </c>
      <c r="E9" s="19" t="s">
        <v>1437</v>
      </c>
      <c r="F9" s="69">
        <v>240</v>
      </c>
      <c r="G9" s="19" t="s">
        <v>1082</v>
      </c>
      <c r="H9" s="20">
        <v>0.66712000000000005</v>
      </c>
      <c r="I9" s="21">
        <v>4.7953929999999998</v>
      </c>
      <c r="J9" s="21">
        <f t="shared" si="0"/>
        <v>0.2248311330224341</v>
      </c>
      <c r="K9" s="21">
        <v>0.21975542302243412</v>
      </c>
      <c r="L9" s="21">
        <v>2.15284E-3</v>
      </c>
      <c r="M9" s="21">
        <v>2.9228699999999997E-3</v>
      </c>
      <c r="N9" s="22">
        <f t="shared" si="1"/>
        <v>4.582636355819724E-2</v>
      </c>
      <c r="O9" s="22">
        <f t="shared" si="2"/>
        <v>4.6275302779654165E-2</v>
      </c>
      <c r="P9" s="23">
        <f t="shared" si="3"/>
        <v>4.6884819038279887E-2</v>
      </c>
      <c r="Q9" s="70">
        <v>0</v>
      </c>
      <c r="R9" s="21">
        <v>0</v>
      </c>
      <c r="S9" s="23">
        <f t="shared" ref="S9:S23" si="4">IFERROR(R9/Q9,0)</f>
        <v>0</v>
      </c>
    </row>
    <row r="10" spans="1:19" ht="38.25" x14ac:dyDescent="0.25">
      <c r="A10" s="17"/>
      <c r="B10" s="19">
        <v>5002776</v>
      </c>
      <c r="C10" s="19" t="s">
        <v>1441</v>
      </c>
      <c r="D10" s="68">
        <v>3000275</v>
      </c>
      <c r="E10" s="19" t="s">
        <v>1437</v>
      </c>
      <c r="F10" s="69">
        <v>291</v>
      </c>
      <c r="G10" s="19" t="s">
        <v>1455</v>
      </c>
      <c r="H10" s="20">
        <v>1.068154</v>
      </c>
      <c r="I10" s="21">
        <v>5.8552049999999998</v>
      </c>
      <c r="J10" s="21">
        <f t="shared" si="0"/>
        <v>0.48086678398375526</v>
      </c>
      <c r="K10" s="21">
        <v>0.39488014398375526</v>
      </c>
      <c r="L10" s="21">
        <v>4.7473290000000001E-2</v>
      </c>
      <c r="M10" s="21">
        <v>3.8513350000000002E-2</v>
      </c>
      <c r="N10" s="22">
        <f t="shared" si="1"/>
        <v>6.7440874227931435E-2</v>
      </c>
      <c r="O10" s="22">
        <f t="shared" si="2"/>
        <v>7.5548752602813268E-2</v>
      </c>
      <c r="P10" s="23">
        <f t="shared" si="3"/>
        <v>8.2126378834516511E-2</v>
      </c>
      <c r="Q10" s="70">
        <v>209</v>
      </c>
      <c r="R10" s="21">
        <v>209</v>
      </c>
      <c r="S10" s="23">
        <f t="shared" si="4"/>
        <v>1</v>
      </c>
    </row>
    <row r="11" spans="1:19" ht="38.25" x14ac:dyDescent="0.25">
      <c r="A11" s="17"/>
      <c r="B11" s="19">
        <v>5002778</v>
      </c>
      <c r="C11" s="19" t="s">
        <v>1442</v>
      </c>
      <c r="D11" s="68">
        <v>3000275</v>
      </c>
      <c r="E11" s="19" t="s">
        <v>1437</v>
      </c>
      <c r="F11" s="69">
        <v>291</v>
      </c>
      <c r="G11" s="19" t="s">
        <v>1455</v>
      </c>
      <c r="H11" s="20">
        <v>2.3030499999999998</v>
      </c>
      <c r="I11" s="21">
        <v>0.91506200000000004</v>
      </c>
      <c r="J11" s="21">
        <f t="shared" si="0"/>
        <v>0.82629835382815275</v>
      </c>
      <c r="K11" s="21">
        <v>0.67564493382815272</v>
      </c>
      <c r="L11" s="21">
        <v>0.10436299999999998</v>
      </c>
      <c r="M11" s="21">
        <v>4.6290420000000006E-2</v>
      </c>
      <c r="N11" s="22">
        <f t="shared" si="1"/>
        <v>0.73835973281389966</v>
      </c>
      <c r="O11" s="22">
        <f t="shared" si="2"/>
        <v>0.85240992831977791</v>
      </c>
      <c r="P11" s="23">
        <f t="shared" si="3"/>
        <v>0.90299712350436656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5002779</v>
      </c>
      <c r="C12" s="19" t="s">
        <v>1443</v>
      </c>
      <c r="D12" s="68">
        <v>3000515</v>
      </c>
      <c r="E12" s="19" t="s">
        <v>1439</v>
      </c>
      <c r="F12" s="69">
        <v>216</v>
      </c>
      <c r="G12" s="19" t="s">
        <v>1456</v>
      </c>
      <c r="H12" s="20">
        <v>6.3300270000000003</v>
      </c>
      <c r="I12" s="21">
        <v>13.994069999999997</v>
      </c>
      <c r="J12" s="21">
        <f t="shared" si="0"/>
        <v>5.4361303364405842</v>
      </c>
      <c r="K12" s="21">
        <v>3.1200947264405841</v>
      </c>
      <c r="L12" s="21">
        <v>1.2367217699999999</v>
      </c>
      <c r="M12" s="21">
        <v>1.0793138399999997</v>
      </c>
      <c r="N12" s="22">
        <f t="shared" si="1"/>
        <v>0.22295834781736726</v>
      </c>
      <c r="O12" s="22">
        <f t="shared" si="2"/>
        <v>0.31133305010197782</v>
      </c>
      <c r="P12" s="23">
        <f t="shared" si="3"/>
        <v>0.38845956440410728</v>
      </c>
      <c r="Q12" s="70">
        <v>461</v>
      </c>
      <c r="R12" s="21">
        <v>324.19800000000004</v>
      </c>
      <c r="S12" s="23">
        <f t="shared" si="4"/>
        <v>0.70324945770065084</v>
      </c>
    </row>
    <row r="13" spans="1:19" ht="38.25" x14ac:dyDescent="0.25">
      <c r="A13" s="17"/>
      <c r="B13" s="19">
        <v>5002780</v>
      </c>
      <c r="C13" s="19" t="s">
        <v>1444</v>
      </c>
      <c r="D13" s="68">
        <v>3000515</v>
      </c>
      <c r="E13" s="19" t="s">
        <v>1439</v>
      </c>
      <c r="F13" s="69">
        <v>216</v>
      </c>
      <c r="G13" s="19" t="s">
        <v>1456</v>
      </c>
      <c r="H13" s="20">
        <v>3.4521309999999996</v>
      </c>
      <c r="I13" s="21">
        <v>5.269597000000001</v>
      </c>
      <c r="J13" s="21">
        <f t="shared" si="0"/>
        <v>2.0753376809434552</v>
      </c>
      <c r="K13" s="21">
        <v>1.188140850943455</v>
      </c>
      <c r="L13" s="21">
        <v>0.41375187999999996</v>
      </c>
      <c r="M13" s="21">
        <v>0.47344495000000003</v>
      </c>
      <c r="N13" s="22">
        <f t="shared" si="1"/>
        <v>0.22547091379918707</v>
      </c>
      <c r="O13" s="22">
        <f t="shared" si="2"/>
        <v>0.30398771119375062</v>
      </c>
      <c r="P13" s="23">
        <f t="shared" si="3"/>
        <v>0.3938323330879866</v>
      </c>
      <c r="Q13" s="70">
        <v>109</v>
      </c>
      <c r="R13" s="21">
        <v>81.5</v>
      </c>
      <c r="S13" s="23">
        <f t="shared" si="4"/>
        <v>0.74770642201834858</v>
      </c>
    </row>
    <row r="14" spans="1:19" ht="38.25" x14ac:dyDescent="0.25">
      <c r="A14" s="17"/>
      <c r="B14" s="19">
        <v>5002783</v>
      </c>
      <c r="C14" s="19" t="s">
        <v>1445</v>
      </c>
      <c r="D14" s="68">
        <v>3000515</v>
      </c>
      <c r="E14" s="19" t="s">
        <v>1439</v>
      </c>
      <c r="F14" s="69">
        <v>534</v>
      </c>
      <c r="G14" s="19" t="s">
        <v>1457</v>
      </c>
      <c r="H14" s="20">
        <v>4.2336430000000007</v>
      </c>
      <c r="I14" s="21">
        <v>6.0523319999999998</v>
      </c>
      <c r="J14" s="21">
        <f t="shared" si="0"/>
        <v>1.7514630410556846</v>
      </c>
      <c r="K14" s="21">
        <v>1.1160712310556846</v>
      </c>
      <c r="L14" s="21">
        <v>0.22117027</v>
      </c>
      <c r="M14" s="21">
        <v>0.41422154</v>
      </c>
      <c r="N14" s="22">
        <f t="shared" si="1"/>
        <v>0.18440350447656947</v>
      </c>
      <c r="O14" s="22">
        <f t="shared" si="2"/>
        <v>0.22094648823886143</v>
      </c>
      <c r="P14" s="23">
        <f t="shared" si="3"/>
        <v>0.28938647798165806</v>
      </c>
      <c r="Q14" s="70">
        <v>386</v>
      </c>
      <c r="R14" s="21">
        <v>289</v>
      </c>
      <c r="S14" s="23">
        <f t="shared" si="4"/>
        <v>0.74870466321243523</v>
      </c>
    </row>
    <row r="15" spans="1:19" ht="51" x14ac:dyDescent="0.25">
      <c r="A15" s="17"/>
      <c r="B15" s="19">
        <v>5002784</v>
      </c>
      <c r="C15" s="19" t="s">
        <v>1446</v>
      </c>
      <c r="D15" s="68">
        <v>3000515</v>
      </c>
      <c r="E15" s="19" t="s">
        <v>1439</v>
      </c>
      <c r="F15" s="69">
        <v>534</v>
      </c>
      <c r="G15" s="19" t="s">
        <v>1457</v>
      </c>
      <c r="H15" s="20">
        <v>0.5537700000000001</v>
      </c>
      <c r="I15" s="21">
        <v>0.44404699999999997</v>
      </c>
      <c r="J15" s="21">
        <f t="shared" si="0"/>
        <v>0.20566617038642304</v>
      </c>
      <c r="K15" s="21">
        <v>0.19135208038642304</v>
      </c>
      <c r="L15" s="21">
        <v>6.1799999999999997E-3</v>
      </c>
      <c r="M15" s="21">
        <v>8.1340900000000001E-3</v>
      </c>
      <c r="N15" s="22">
        <f t="shared" si="1"/>
        <v>0.43092753782014753</v>
      </c>
      <c r="O15" s="22">
        <f t="shared" si="2"/>
        <v>0.44484498349594309</v>
      </c>
      <c r="P15" s="23">
        <f t="shared" si="3"/>
        <v>0.46316306694206483</v>
      </c>
      <c r="Q15" s="70">
        <v>24</v>
      </c>
      <c r="R15" s="21">
        <v>17.5</v>
      </c>
      <c r="S15" s="23">
        <f t="shared" si="4"/>
        <v>0.72916666666666663</v>
      </c>
    </row>
    <row r="16" spans="1:19" ht="51" x14ac:dyDescent="0.25">
      <c r="A16" s="17"/>
      <c r="B16" s="19">
        <v>5002785</v>
      </c>
      <c r="C16" s="19" t="s">
        <v>1447</v>
      </c>
      <c r="D16" s="68">
        <v>3000515</v>
      </c>
      <c r="E16" s="19" t="s">
        <v>1439</v>
      </c>
      <c r="F16" s="69">
        <v>56</v>
      </c>
      <c r="G16" s="19" t="s">
        <v>419</v>
      </c>
      <c r="H16" s="20">
        <v>7.2080010000000012</v>
      </c>
      <c r="I16" s="21">
        <v>4.8804040000000004</v>
      </c>
      <c r="J16" s="21">
        <f t="shared" si="0"/>
        <v>2.2945247479012951</v>
      </c>
      <c r="K16" s="21">
        <v>1.4836166879012951</v>
      </c>
      <c r="L16" s="21">
        <v>0.37919841999999998</v>
      </c>
      <c r="M16" s="21">
        <v>0.43170963999999995</v>
      </c>
      <c r="N16" s="22">
        <f t="shared" si="1"/>
        <v>0.30399464632462703</v>
      </c>
      <c r="O16" s="22">
        <f t="shared" si="2"/>
        <v>0.38169280819811124</v>
      </c>
      <c r="P16" s="23">
        <f t="shared" si="3"/>
        <v>0.47015057521903819</v>
      </c>
      <c r="Q16" s="70">
        <v>11144.5</v>
      </c>
      <c r="R16" s="21">
        <v>7434</v>
      </c>
      <c r="S16" s="23">
        <f t="shared" si="4"/>
        <v>0.66705549822782539</v>
      </c>
    </row>
    <row r="17" spans="1:19" ht="51" x14ac:dyDescent="0.25">
      <c r="A17" s="17"/>
      <c r="B17" s="19">
        <v>5002786</v>
      </c>
      <c r="C17" s="19" t="s">
        <v>1448</v>
      </c>
      <c r="D17" s="68">
        <v>3000515</v>
      </c>
      <c r="E17" s="19" t="s">
        <v>1439</v>
      </c>
      <c r="F17" s="69">
        <v>56</v>
      </c>
      <c r="G17" s="19" t="s">
        <v>419</v>
      </c>
      <c r="H17" s="20">
        <v>2.95574</v>
      </c>
      <c r="I17" s="21">
        <v>2.5569930000000003</v>
      </c>
      <c r="J17" s="21">
        <f t="shared" si="0"/>
        <v>0.57319920043833694</v>
      </c>
      <c r="K17" s="21">
        <v>0.26600315043833689</v>
      </c>
      <c r="L17" s="21">
        <v>0.10830099999999999</v>
      </c>
      <c r="M17" s="21">
        <v>0.19889505000000005</v>
      </c>
      <c r="N17" s="22">
        <f t="shared" si="1"/>
        <v>0.10402967487135743</v>
      </c>
      <c r="O17" s="22">
        <f t="shared" si="2"/>
        <v>0.14638450337499431</v>
      </c>
      <c r="P17" s="23">
        <f t="shared" si="3"/>
        <v>0.22416924897265533</v>
      </c>
      <c r="Q17" s="70">
        <v>3409.5</v>
      </c>
      <c r="R17" s="21">
        <v>2724</v>
      </c>
      <c r="S17" s="23">
        <f t="shared" si="4"/>
        <v>0.79894412670479542</v>
      </c>
    </row>
    <row r="18" spans="1:19" ht="38.25" x14ac:dyDescent="0.25">
      <c r="A18" s="17"/>
      <c r="B18" s="19">
        <v>5003038</v>
      </c>
      <c r="C18" s="19" t="s">
        <v>1449</v>
      </c>
      <c r="D18" s="68">
        <v>3000515</v>
      </c>
      <c r="E18" s="19" t="s">
        <v>1439</v>
      </c>
      <c r="F18" s="69">
        <v>475</v>
      </c>
      <c r="G18" s="19" t="s">
        <v>1458</v>
      </c>
      <c r="H18" s="20">
        <v>2.1502779999999992</v>
      </c>
      <c r="I18" s="21">
        <v>17.728577000000016</v>
      </c>
      <c r="J18" s="21">
        <f t="shared" si="0"/>
        <v>6.8990033268091349</v>
      </c>
      <c r="K18" s="21">
        <v>3.629159856809137</v>
      </c>
      <c r="L18" s="21">
        <v>1.6470900999999991</v>
      </c>
      <c r="M18" s="21">
        <v>1.6227533699999994</v>
      </c>
      <c r="N18" s="22">
        <f t="shared" si="1"/>
        <v>0.20470677690652408</v>
      </c>
      <c r="O18" s="22">
        <f t="shared" si="2"/>
        <v>0.29761271628338426</v>
      </c>
      <c r="P18" s="23">
        <f t="shared" si="3"/>
        <v>0.3891459154792361</v>
      </c>
      <c r="Q18" s="70">
        <v>4251.1589999999997</v>
      </c>
      <c r="R18" s="21">
        <v>2777.5210000000006</v>
      </c>
      <c r="S18" s="23">
        <f t="shared" si="4"/>
        <v>0.65335617886792774</v>
      </c>
    </row>
    <row r="19" spans="1:19" ht="38.25" x14ac:dyDescent="0.25">
      <c r="A19" s="17"/>
      <c r="B19" s="19">
        <v>5003039</v>
      </c>
      <c r="C19" s="19" t="s">
        <v>1450</v>
      </c>
      <c r="D19" s="68">
        <v>3000515</v>
      </c>
      <c r="E19" s="19" t="s">
        <v>1439</v>
      </c>
      <c r="F19" s="69">
        <v>475</v>
      </c>
      <c r="G19" s="19" t="s">
        <v>1458</v>
      </c>
      <c r="H19" s="20">
        <v>0.38337599999999988</v>
      </c>
      <c r="I19" s="21">
        <v>0.62601599999999968</v>
      </c>
      <c r="J19" s="21">
        <f t="shared" si="0"/>
        <v>0.18191563039527381</v>
      </c>
      <c r="K19" s="21">
        <v>8.6574220395273821E-2</v>
      </c>
      <c r="L19" s="21">
        <v>4.7669419999999997E-2</v>
      </c>
      <c r="M19" s="21">
        <v>4.767198999999999E-2</v>
      </c>
      <c r="N19" s="22">
        <f t="shared" si="1"/>
        <v>0.13829394200032247</v>
      </c>
      <c r="O19" s="22">
        <f t="shared" si="2"/>
        <v>0.21444122897062357</v>
      </c>
      <c r="P19" s="23">
        <f t="shared" si="3"/>
        <v>0.29059262126730612</v>
      </c>
      <c r="Q19" s="70">
        <v>964.63499999999999</v>
      </c>
      <c r="R19" s="21">
        <v>632.875</v>
      </c>
      <c r="S19" s="23">
        <f t="shared" si="4"/>
        <v>0.65607716908467972</v>
      </c>
    </row>
    <row r="20" spans="1:19" ht="25.5" x14ac:dyDescent="0.25">
      <c r="A20" s="17"/>
      <c r="B20" s="19">
        <v>5004139</v>
      </c>
      <c r="C20" s="19" t="s">
        <v>1451</v>
      </c>
      <c r="D20" s="68">
        <v>3000514</v>
      </c>
      <c r="E20" s="19" t="s">
        <v>1438</v>
      </c>
      <c r="F20" s="69">
        <v>46</v>
      </c>
      <c r="G20" s="19" t="s">
        <v>736</v>
      </c>
      <c r="H20" s="20">
        <v>10.833200000000001</v>
      </c>
      <c r="I20" s="21">
        <v>4.5654139999999996</v>
      </c>
      <c r="J20" s="21">
        <f t="shared" si="0"/>
        <v>2.2814408460208617</v>
      </c>
      <c r="K20" s="21">
        <v>1.1499162060208619</v>
      </c>
      <c r="L20" s="21">
        <v>0.80130771999999995</v>
      </c>
      <c r="M20" s="21">
        <v>0.33021691999999991</v>
      </c>
      <c r="N20" s="22">
        <f t="shared" si="1"/>
        <v>0.25187555959237473</v>
      </c>
      <c r="O20" s="22">
        <f t="shared" si="2"/>
        <v>0.42739254885118022</v>
      </c>
      <c r="P20" s="23">
        <f t="shared" si="3"/>
        <v>0.49972266392946224</v>
      </c>
      <c r="Q20" s="70">
        <v>0</v>
      </c>
      <c r="R20" s="21">
        <v>0</v>
      </c>
      <c r="S20" s="23">
        <f t="shared" si="4"/>
        <v>0</v>
      </c>
    </row>
    <row r="21" spans="1:19" ht="25.5" x14ac:dyDescent="0.25">
      <c r="A21" s="17"/>
      <c r="B21" s="19">
        <v>5004140</v>
      </c>
      <c r="C21" s="19" t="s">
        <v>1452</v>
      </c>
      <c r="D21" s="68">
        <v>3000514</v>
      </c>
      <c r="E21" s="19" t="s">
        <v>1438</v>
      </c>
      <c r="F21" s="69">
        <v>46</v>
      </c>
      <c r="G21" s="19" t="s">
        <v>736</v>
      </c>
      <c r="H21" s="20">
        <v>0.97592299999999998</v>
      </c>
      <c r="I21" s="21">
        <v>9.3640000000000001E-2</v>
      </c>
      <c r="J21" s="21">
        <f t="shared" si="0"/>
        <v>7.0393519157278983E-2</v>
      </c>
      <c r="K21" s="21">
        <v>5.5218949157278985E-2</v>
      </c>
      <c r="L21" s="21">
        <v>7.6039499999999999E-3</v>
      </c>
      <c r="M21" s="21">
        <v>7.5706200000000001E-3</v>
      </c>
      <c r="N21" s="22">
        <f t="shared" si="1"/>
        <v>0.58969403200853254</v>
      </c>
      <c r="O21" s="22">
        <f t="shared" si="2"/>
        <v>0.6708981114617576</v>
      </c>
      <c r="P21" s="23">
        <f t="shared" si="3"/>
        <v>0.7517462532814928</v>
      </c>
      <c r="Q21" s="70">
        <v>0</v>
      </c>
      <c r="R21" s="21">
        <v>0</v>
      </c>
      <c r="S21" s="23">
        <f t="shared" si="4"/>
        <v>0</v>
      </c>
    </row>
    <row r="22" spans="1:19" ht="25.5" x14ac:dyDescent="0.25">
      <c r="A22" s="17"/>
      <c r="B22" s="19">
        <v>5004141</v>
      </c>
      <c r="C22" s="19" t="s">
        <v>1453</v>
      </c>
      <c r="D22" s="68">
        <v>3000514</v>
      </c>
      <c r="E22" s="19" t="s">
        <v>1438</v>
      </c>
      <c r="F22" s="69">
        <v>46</v>
      </c>
      <c r="G22" s="19" t="s">
        <v>736</v>
      </c>
      <c r="H22" s="20">
        <v>4.0709970000000002</v>
      </c>
      <c r="I22" s="21">
        <v>4.7983580000000003</v>
      </c>
      <c r="J22" s="21">
        <f t="shared" si="0"/>
        <v>3.553978858723811</v>
      </c>
      <c r="K22" s="21">
        <v>1.6489838787238114</v>
      </c>
      <c r="L22" s="21">
        <v>1.29545585</v>
      </c>
      <c r="M22" s="21">
        <v>0.60953913000000004</v>
      </c>
      <c r="N22" s="22">
        <f t="shared" si="1"/>
        <v>0.34365586701196771</v>
      </c>
      <c r="O22" s="22">
        <f t="shared" si="2"/>
        <v>0.61363485774171311</v>
      </c>
      <c r="P22" s="23">
        <f t="shared" si="3"/>
        <v>0.74066563160227117</v>
      </c>
      <c r="Q22" s="70">
        <v>0</v>
      </c>
      <c r="R22" s="21">
        <v>0</v>
      </c>
      <c r="S22" s="23">
        <f t="shared" si="4"/>
        <v>0</v>
      </c>
    </row>
    <row r="23" spans="1:19" ht="38.25" x14ac:dyDescent="0.25">
      <c r="A23" s="17"/>
      <c r="B23" s="19">
        <v>5004142</v>
      </c>
      <c r="C23" s="19" t="s">
        <v>1454</v>
      </c>
      <c r="D23" s="68">
        <v>3000275</v>
      </c>
      <c r="E23" s="19" t="s">
        <v>1437</v>
      </c>
      <c r="F23" s="69">
        <v>88</v>
      </c>
      <c r="G23" s="19" t="s">
        <v>755</v>
      </c>
      <c r="H23" s="20">
        <v>1.21</v>
      </c>
      <c r="I23" s="21">
        <v>0.33854799999999996</v>
      </c>
      <c r="J23" s="21">
        <f t="shared" si="0"/>
        <v>2.5498900417005643E-2</v>
      </c>
      <c r="K23" s="21">
        <v>2.5498900417005643E-2</v>
      </c>
      <c r="L23" s="21">
        <v>0</v>
      </c>
      <c r="M23" s="21">
        <v>0</v>
      </c>
      <c r="N23" s="22">
        <f t="shared" si="1"/>
        <v>7.5318419890253813E-2</v>
      </c>
      <c r="O23" s="22">
        <f t="shared" si="2"/>
        <v>7.5318419890253813E-2</v>
      </c>
      <c r="P23" s="23">
        <f t="shared" si="3"/>
        <v>7.5318419890253813E-2</v>
      </c>
      <c r="Q23" s="70">
        <v>0</v>
      </c>
      <c r="R23" s="21">
        <v>0</v>
      </c>
      <c r="S23" s="23">
        <f t="shared" si="4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399.74500899999987</v>
      </c>
      <c r="I24" s="44">
        <f t="shared" ref="I24:M24" ca="1" si="5">OFFSET(I24,-MATCH("PROYECTOS",$A$8:$A$24,0)-1,0)-(OFFSET(I24,-MATCH("PROYECTOS",$A$8:$A$24,0),0))</f>
        <v>789.04126000000008</v>
      </c>
      <c r="J24" s="44">
        <f t="shared" ca="1" si="5"/>
        <v>331.31708443570801</v>
      </c>
      <c r="K24" s="44">
        <f t="shared" ca="1" si="5"/>
        <v>240.86561234570809</v>
      </c>
      <c r="L24" s="44">
        <f t="shared" ca="1" si="5"/>
        <v>45.385490090000019</v>
      </c>
      <c r="M24" s="44">
        <f t="shared" ca="1" si="5"/>
        <v>45.065981999999991</v>
      </c>
      <c r="N24" s="46">
        <f t="shared" ca="1" si="1"/>
        <v>0.30526364660031602</v>
      </c>
      <c r="O24" s="46">
        <f t="shared" ca="1" si="2"/>
        <v>0.36278343978578265</v>
      </c>
      <c r="P24" s="47">
        <f t="shared" ca="1" si="3"/>
        <v>0.41989830092751818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56.778782999999997</v>
      </c>
      <c r="E6" s="14">
        <v>123.30175100000001</v>
      </c>
      <c r="F6" s="14">
        <v>31.10741490231964</v>
      </c>
      <c r="G6" s="14">
        <v>21.738928742319636</v>
      </c>
      <c r="H6" s="14">
        <v>5.7411922099999995</v>
      </c>
      <c r="I6" s="14">
        <v>3.6272939499999994</v>
      </c>
      <c r="J6" s="15">
        <v>0.17630673178614986</v>
      </c>
      <c r="K6" s="15">
        <v>0.22286886219742033</v>
      </c>
      <c r="L6" s="16">
        <v>0.25228688684493727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52.690249999999992</v>
      </c>
      <c r="E7" s="38">
        <f ca="1">SUM(E8:OFFSET(E6,MATCH("GOBIERNOS REGIONALES",$A$8:$A$50,0),0))</f>
        <v>117.16101800000001</v>
      </c>
      <c r="F7" s="38">
        <f ca="1">SUM(F8:OFFSET(F6,MATCH("GOBIERNOS REGIONALES",$A$8:$A$50,0),0))</f>
        <v>27.843029035675027</v>
      </c>
      <c r="G7" s="38">
        <f ca="1">SUM(G8:OFFSET(G6,MATCH("GOBIERNOS REGIONALES",$A$8:$A$50,0),0))</f>
        <v>19.45796957567503</v>
      </c>
      <c r="H7" s="38">
        <f ca="1">SUM(H8:OFFSET(H6,MATCH("GOBIERNOS REGIONALES",$A$8:$A$50,0),0))</f>
        <v>5.2846668599999997</v>
      </c>
      <c r="I7" s="38">
        <f ca="1">SUM(I8:OFFSET(I6,MATCH("GOBIERNOS REGIONALES",$A$8:$A$50,0),0))</f>
        <v>3.1003926000000002</v>
      </c>
      <c r="J7" s="39">
        <f ca="1">IFERROR(G7/E7,0)</f>
        <v>0.16607887083803785</v>
      </c>
      <c r="K7" s="39">
        <f ca="1">IFERROR(SUM(G7,H7)/E7,0)</f>
        <v>0.21118488775571265</v>
      </c>
      <c r="L7" s="40">
        <f ca="1">IFERROR(SUM(G7,H7,I7)/E7,0)</f>
        <v>0.23764755130136397</v>
      </c>
      <c r="M7" s="4"/>
    </row>
    <row r="8" spans="1:13" x14ac:dyDescent="0.25">
      <c r="A8" s="17"/>
      <c r="B8" s="18">
        <v>38</v>
      </c>
      <c r="C8" s="19" t="s">
        <v>125</v>
      </c>
      <c r="D8" s="20">
        <v>32.596557999999995</v>
      </c>
      <c r="E8" s="21">
        <v>34.214506999999998</v>
      </c>
      <c r="F8" s="21">
        <f t="shared" ref="F8:F12" si="0">SUM(G8,H8,I8)</f>
        <v>13.383378961889999</v>
      </c>
      <c r="G8" s="21">
        <v>10.237794651889999</v>
      </c>
      <c r="H8" s="21">
        <v>1.4108258299999998</v>
      </c>
      <c r="I8" s="21">
        <v>1.73475848</v>
      </c>
      <c r="J8" s="22">
        <f t="shared" ref="J8:J12" si="1">IFERROR(G8/E8,0)</f>
        <v>0.29922379568087887</v>
      </c>
      <c r="K8" s="22">
        <f t="shared" ref="K8:K12" si="2">IFERROR(SUM(G8,H8)/E8,0)</f>
        <v>0.34045852193310866</v>
      </c>
      <c r="L8" s="23">
        <f t="shared" ref="L8:L12" si="3">IFERROR(SUM(G8,H8,I8)/E8,0)</f>
        <v>0.39116094707692267</v>
      </c>
      <c r="M8" s="4"/>
    </row>
    <row r="9" spans="1:13" ht="25.5" x14ac:dyDescent="0.25">
      <c r="A9" s="17"/>
      <c r="B9" s="18">
        <v>241</v>
      </c>
      <c r="C9" s="19" t="s">
        <v>157</v>
      </c>
      <c r="D9" s="20">
        <v>20.093692000000001</v>
      </c>
      <c r="E9" s="21">
        <v>82.946511000000015</v>
      </c>
      <c r="F9" s="21">
        <f t="shared" si="0"/>
        <v>14.459650073785028</v>
      </c>
      <c r="G9" s="21">
        <v>9.220174923785029</v>
      </c>
      <c r="H9" s="21">
        <v>3.8738410299999999</v>
      </c>
      <c r="I9" s="21">
        <v>1.36563412</v>
      </c>
      <c r="J9" s="22">
        <f t="shared" si="1"/>
        <v>0.11115808022093934</v>
      </c>
      <c r="K9" s="22">
        <f t="shared" si="2"/>
        <v>0.15786096118961562</v>
      </c>
      <c r="L9" s="23">
        <f t="shared" si="3"/>
        <v>0.17432499449898531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0.34752799999999995</v>
      </c>
      <c r="E10" s="38">
        <f ca="1">SUM(E11:OFFSET(E9,(MATCH("GOBIERNOS LOCALES",$A$8:$A$50,0)-MATCH("GOBIERNOS REGIONALES",$A$8:$A$50,0)),0))</f>
        <v>0.36592800000000003</v>
      </c>
      <c r="F10" s="38">
        <f ca="1">SUM(F11:OFFSET(F9,(MATCH("GOBIERNOS LOCALES",$A$8:$A$50,0)-MATCH("GOBIERNOS REGIONALES",$A$8:$A$50,0)),0))</f>
        <v>0.23614033497137507</v>
      </c>
      <c r="G10" s="38">
        <f ca="1">SUM(G11:OFFSET(G9,(MATCH("GOBIERNOS LOCALES",$A$8:$A$50,0)-MATCH("GOBIERNOS REGIONALES",$A$8:$A$50,0)),0))</f>
        <v>0.17891357497137506</v>
      </c>
      <c r="H10" s="38">
        <f ca="1">SUM(H11:OFFSET(H9,(MATCH("GOBIERNOS LOCALES",$A$8:$A$50,0)-MATCH("GOBIERNOS REGIONALES",$A$8:$A$50,0)),0))</f>
        <v>2.6262210000000001E-2</v>
      </c>
      <c r="I10" s="38">
        <f ca="1">SUM(I11:OFFSET(I9,(MATCH("GOBIERNOS LOCALES",$A$8:$A$50,0)-MATCH("GOBIERNOS REGIONALES",$A$8:$A$50,0)),0))</f>
        <v>3.0964549999999997E-2</v>
      </c>
      <c r="J10" s="39">
        <f t="shared" ca="1" si="1"/>
        <v>0.48893108745812031</v>
      </c>
      <c r="K10" s="39">
        <f t="shared" ca="1" si="2"/>
        <v>0.56069987803987409</v>
      </c>
      <c r="L10" s="40">
        <f t="shared" ca="1" si="3"/>
        <v>0.64531912007655889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0.34752799999999995</v>
      </c>
      <c r="E11" s="21">
        <v>0.36592800000000003</v>
      </c>
      <c r="F11" s="21">
        <f t="shared" si="0"/>
        <v>0.23614033497137507</v>
      </c>
      <c r="G11" s="21">
        <v>0.17891357497137506</v>
      </c>
      <c r="H11" s="21">
        <v>2.6262210000000001E-2</v>
      </c>
      <c r="I11" s="21">
        <v>3.0964549999999997E-2</v>
      </c>
      <c r="J11" s="22">
        <f t="shared" si="1"/>
        <v>0.48893108745812031</v>
      </c>
      <c r="K11" s="22">
        <f t="shared" si="2"/>
        <v>0.56069987803987409</v>
      </c>
      <c r="L11" s="23">
        <f t="shared" si="3"/>
        <v>0.64531912007655889</v>
      </c>
      <c r="M11" s="4"/>
    </row>
    <row r="12" spans="1:13" ht="15.75" thickBot="1" x14ac:dyDescent="0.3">
      <c r="A12" s="41" t="s">
        <v>232</v>
      </c>
      <c r="B12" s="58"/>
      <c r="C12" s="43"/>
      <c r="D12" s="44">
        <v>3.7410049999999999</v>
      </c>
      <c r="E12" s="45">
        <v>5.7748049999999997</v>
      </c>
      <c r="F12" s="45">
        <f t="shared" si="0"/>
        <v>3.0282455316732317</v>
      </c>
      <c r="G12" s="45">
        <v>2.1020455916732317</v>
      </c>
      <c r="H12" s="45">
        <v>0.43026313999999999</v>
      </c>
      <c r="I12" s="45">
        <v>0.49593680000000001</v>
      </c>
      <c r="J12" s="46">
        <f t="shared" si="1"/>
        <v>0.36400286965070366</v>
      </c>
      <c r="K12" s="46">
        <f t="shared" si="2"/>
        <v>0.43850982529682508</v>
      </c>
      <c r="L12" s="47">
        <f t="shared" si="3"/>
        <v>0.52438922728529047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402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265.01292899999999</v>
      </c>
      <c r="I6" s="14">
        <v>316.29718000000003</v>
      </c>
      <c r="J6" s="14">
        <v>196.13454593762563</v>
      </c>
      <c r="K6" s="14">
        <v>133.3825849276256</v>
      </c>
      <c r="L6" s="14">
        <v>23.874854829999997</v>
      </c>
      <c r="M6" s="14">
        <v>38.877106179999991</v>
      </c>
      <c r="N6" s="15">
        <v>0.42170020272588454</v>
      </c>
      <c r="O6" s="15">
        <v>0.49718255394381194</v>
      </c>
      <c r="P6" s="16">
        <v>0.62009577808321148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260.268012</v>
      </c>
      <c r="I7" s="38">
        <f ca="1">SUM(I8:OFFSET(I6,MATCH("PROYECTOS",$A$8:$A$50,0),0))</f>
        <v>297.11013200000002</v>
      </c>
      <c r="J7" s="38">
        <f ca="1">SUM(J8:OFFSET(J6,MATCH("PROYECTOS",$A$8:$A$50,0),0))</f>
        <v>194.8584004981966</v>
      </c>
      <c r="K7" s="38">
        <f ca="1">SUM(K8:OFFSET(K6,MATCH("PROYECTOS",$A$8:$A$50,0),0))</f>
        <v>132.45678769819659</v>
      </c>
      <c r="L7" s="38">
        <f ca="1">SUM(L8:OFFSET(L6,MATCH("PROYECTOS",$A$8:$A$50,0),0))</f>
        <v>23.68421665</v>
      </c>
      <c r="M7" s="38">
        <f ca="1">SUM(M8:OFFSET(M6,MATCH("PROYECTOS",$A$8:$A$50,0),0))</f>
        <v>38.717396150000006</v>
      </c>
      <c r="N7" s="39">
        <f ca="1">IFERROR(K7/I7,0)</f>
        <v>0.44581713456408339</v>
      </c>
      <c r="O7" s="39">
        <f ca="1">IFERROR(SUM(K7,L7)/I7,0)</f>
        <v>0.52553241216356961</v>
      </c>
      <c r="P7" s="40">
        <f ca="1">IFERROR(SUM(K7,L7,M7)/I7,0)</f>
        <v>0.65584569326702258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12.406468999999996</v>
      </c>
      <c r="I8" s="21">
        <v>18.375375999999992</v>
      </c>
      <c r="J8" s="21">
        <f t="shared" ref="J8:J15" si="0">SUM(K8,L8,M8)</f>
        <v>10.086431296520693</v>
      </c>
      <c r="K8" s="21">
        <v>7.1847984765206938</v>
      </c>
      <c r="L8" s="21">
        <v>1.14300606</v>
      </c>
      <c r="M8" s="21">
        <v>1.7586267600000007</v>
      </c>
      <c r="N8" s="22">
        <f t="shared" ref="N8:N16" si="1">IFERROR(K8/I8,0)</f>
        <v>0.39100143999887116</v>
      </c>
      <c r="O8" s="22">
        <f t="shared" ref="O8:O16" si="2">IFERROR(SUM(K8,L8)/I8,0)</f>
        <v>0.45320457859042973</v>
      </c>
      <c r="P8" s="23">
        <f t="shared" ref="P8:P16" si="3">IFERROR(SUM(K8,L8,M8)/I8,0)</f>
        <v>0.54891019898154458</v>
      </c>
      <c r="Q8" s="70">
        <v>1269</v>
      </c>
      <c r="R8" s="21">
        <v>842</v>
      </c>
      <c r="S8" s="23">
        <f>IFERROR(R8/Q8,0)</f>
        <v>0.66351457840819539</v>
      </c>
    </row>
    <row r="9" spans="1:19" ht="51" x14ac:dyDescent="0.25">
      <c r="A9" s="17"/>
      <c r="B9" s="19">
        <v>5000087</v>
      </c>
      <c r="C9" s="19" t="s">
        <v>413</v>
      </c>
      <c r="D9" s="68">
        <v>3043977</v>
      </c>
      <c r="E9" s="19" t="s">
        <v>403</v>
      </c>
      <c r="F9" s="69">
        <v>56</v>
      </c>
      <c r="G9" s="19" t="s">
        <v>419</v>
      </c>
      <c r="H9" s="20">
        <v>19.526168000000002</v>
      </c>
      <c r="I9" s="21">
        <v>20.83983400000001</v>
      </c>
      <c r="J9" s="21">
        <f t="shared" si="0"/>
        <v>15.857041976599247</v>
      </c>
      <c r="K9" s="21">
        <v>9.0390763765992457</v>
      </c>
      <c r="L9" s="21">
        <v>2.07255653</v>
      </c>
      <c r="M9" s="21">
        <v>4.7454090700000009</v>
      </c>
      <c r="N9" s="22">
        <f t="shared" si="1"/>
        <v>0.4337403252156059</v>
      </c>
      <c r="O9" s="22">
        <f t="shared" si="2"/>
        <v>0.53319200654857613</v>
      </c>
      <c r="P9" s="23">
        <f t="shared" si="3"/>
        <v>0.76090058954400686</v>
      </c>
      <c r="Q9" s="70">
        <v>414193</v>
      </c>
      <c r="R9" s="21">
        <v>184741</v>
      </c>
      <c r="S9" s="23">
        <f t="shared" ref="S9:S15" si="4">IFERROR(R9/Q9,0)</f>
        <v>0.44602636934955442</v>
      </c>
    </row>
    <row r="10" spans="1:19" ht="63.75" x14ac:dyDescent="0.25">
      <c r="A10" s="17"/>
      <c r="B10" s="19">
        <v>5000091</v>
      </c>
      <c r="C10" s="19" t="s">
        <v>414</v>
      </c>
      <c r="D10" s="68">
        <v>3043981</v>
      </c>
      <c r="E10" s="19" t="s">
        <v>407</v>
      </c>
      <c r="F10" s="69">
        <v>255</v>
      </c>
      <c r="G10" s="19" t="s">
        <v>420</v>
      </c>
      <c r="H10" s="20">
        <v>51.133942000000012</v>
      </c>
      <c r="I10" s="21">
        <v>64.006298000000015</v>
      </c>
      <c r="J10" s="21">
        <f t="shared" si="0"/>
        <v>40.81207482345188</v>
      </c>
      <c r="K10" s="21">
        <v>28.275025043451876</v>
      </c>
      <c r="L10" s="21">
        <v>4.3701936299999993</v>
      </c>
      <c r="M10" s="21">
        <v>8.166856150000001</v>
      </c>
      <c r="N10" s="22">
        <f t="shared" si="1"/>
        <v>0.44175379496954925</v>
      </c>
      <c r="O10" s="22">
        <f t="shared" si="2"/>
        <v>0.51003135150000189</v>
      </c>
      <c r="P10" s="23">
        <f t="shared" si="3"/>
        <v>0.6376259227404758</v>
      </c>
      <c r="Q10" s="70">
        <v>6118009.9800000004</v>
      </c>
      <c r="R10" s="21">
        <v>2066489</v>
      </c>
      <c r="S10" s="23">
        <f t="shared" si="4"/>
        <v>0.33777143331825682</v>
      </c>
    </row>
    <row r="11" spans="1:19" ht="25.5" x14ac:dyDescent="0.25">
      <c r="A11" s="17"/>
      <c r="B11" s="19">
        <v>5000092</v>
      </c>
      <c r="C11" s="19" t="s">
        <v>415</v>
      </c>
      <c r="D11" s="68">
        <v>3043982</v>
      </c>
      <c r="E11" s="19" t="s">
        <v>408</v>
      </c>
      <c r="F11" s="69">
        <v>334</v>
      </c>
      <c r="G11" s="19" t="s">
        <v>421</v>
      </c>
      <c r="H11" s="20">
        <v>16.600026000000003</v>
      </c>
      <c r="I11" s="21">
        <v>18.368120000000001</v>
      </c>
      <c r="J11" s="21">
        <f t="shared" si="0"/>
        <v>13.026015078159165</v>
      </c>
      <c r="K11" s="21">
        <v>9.7582361981591674</v>
      </c>
      <c r="L11" s="21">
        <v>1.11230816</v>
      </c>
      <c r="M11" s="21">
        <v>2.1554707199999994</v>
      </c>
      <c r="N11" s="22">
        <f t="shared" si="1"/>
        <v>0.53125938844907195</v>
      </c>
      <c r="O11" s="22">
        <f t="shared" si="2"/>
        <v>0.59181583951755357</v>
      </c>
      <c r="P11" s="23">
        <f t="shared" si="3"/>
        <v>0.70916430631763971</v>
      </c>
      <c r="Q11" s="70">
        <v>1822830</v>
      </c>
      <c r="R11" s="21">
        <v>416935.42099999997</v>
      </c>
      <c r="S11" s="23">
        <f t="shared" si="4"/>
        <v>0.22872973398506716</v>
      </c>
    </row>
    <row r="12" spans="1:19" ht="25.5" x14ac:dyDescent="0.25">
      <c r="A12" s="17"/>
      <c r="B12" s="19">
        <v>5000093</v>
      </c>
      <c r="C12" s="19" t="s">
        <v>416</v>
      </c>
      <c r="D12" s="68">
        <v>3043983</v>
      </c>
      <c r="E12" s="19" t="s">
        <v>409</v>
      </c>
      <c r="F12" s="69">
        <v>394</v>
      </c>
      <c r="G12" s="19" t="s">
        <v>394</v>
      </c>
      <c r="H12" s="20">
        <v>93.418068999999974</v>
      </c>
      <c r="I12" s="21">
        <v>90.082374999999971</v>
      </c>
      <c r="J12" s="21">
        <f t="shared" si="0"/>
        <v>54.697394784526388</v>
      </c>
      <c r="K12" s="21">
        <v>36.020308894526387</v>
      </c>
      <c r="L12" s="21">
        <v>5.8287872099999998</v>
      </c>
      <c r="M12" s="21">
        <v>12.848298679999999</v>
      </c>
      <c r="N12" s="22">
        <f t="shared" si="1"/>
        <v>0.39985967171187925</v>
      </c>
      <c r="O12" s="22">
        <f t="shared" si="2"/>
        <v>0.46456475092410032</v>
      </c>
      <c r="P12" s="23">
        <f t="shared" si="3"/>
        <v>0.60719308060568344</v>
      </c>
      <c r="Q12" s="70">
        <v>1454197</v>
      </c>
      <c r="R12" s="21">
        <v>663854.30000000005</v>
      </c>
      <c r="S12" s="23">
        <f t="shared" si="4"/>
        <v>0.45650919373372389</v>
      </c>
    </row>
    <row r="13" spans="1:19" ht="25.5" x14ac:dyDescent="0.25">
      <c r="A13" s="17"/>
      <c r="B13" s="19">
        <v>5000094</v>
      </c>
      <c r="C13" s="19" t="s">
        <v>417</v>
      </c>
      <c r="D13" s="68">
        <v>3043984</v>
      </c>
      <c r="E13" s="19" t="s">
        <v>410</v>
      </c>
      <c r="F13" s="69">
        <v>394</v>
      </c>
      <c r="G13" s="19" t="s">
        <v>394</v>
      </c>
      <c r="H13" s="20">
        <v>35.691111999999968</v>
      </c>
      <c r="I13" s="21">
        <v>48.227018000000001</v>
      </c>
      <c r="J13" s="21">
        <f t="shared" si="0"/>
        <v>33.888872538564598</v>
      </c>
      <c r="K13" s="21">
        <v>23.784715538564591</v>
      </c>
      <c r="L13" s="21">
        <v>6.4401197400000045</v>
      </c>
      <c r="M13" s="21">
        <v>3.6640372600000024</v>
      </c>
      <c r="N13" s="22">
        <f t="shared" si="1"/>
        <v>0.49318238043589158</v>
      </c>
      <c r="O13" s="22">
        <f t="shared" si="2"/>
        <v>0.62671997009154901</v>
      </c>
      <c r="P13" s="23">
        <f t="shared" si="3"/>
        <v>0.70269475376985979</v>
      </c>
      <c r="Q13" s="70">
        <v>108647.77</v>
      </c>
      <c r="R13" s="21">
        <v>60854.3</v>
      </c>
      <c r="S13" s="23">
        <f t="shared" si="4"/>
        <v>0.56010629578499405</v>
      </c>
    </row>
    <row r="14" spans="1:19" ht="25.5" x14ac:dyDescent="0.25">
      <c r="A14" s="17"/>
      <c r="B14" s="19">
        <v>5004451</v>
      </c>
      <c r="C14" s="19" t="s">
        <v>418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7.1803359999999996</v>
      </c>
      <c r="I14" s="21">
        <v>7.1319360000000023</v>
      </c>
      <c r="J14" s="21">
        <f t="shared" si="0"/>
        <v>5.0639414181939237</v>
      </c>
      <c r="K14" s="21">
        <v>3.178242568193923</v>
      </c>
      <c r="L14" s="21">
        <v>0.20887306</v>
      </c>
      <c r="M14" s="21">
        <v>1.6768257900000003</v>
      </c>
      <c r="N14" s="22">
        <f t="shared" si="1"/>
        <v>0.44563531812314666</v>
      </c>
      <c r="O14" s="22">
        <f t="shared" si="2"/>
        <v>0.47492232518546468</v>
      </c>
      <c r="P14" s="23">
        <f t="shared" si="3"/>
        <v>0.71003741735679093</v>
      </c>
      <c r="Q14" s="70">
        <v>78</v>
      </c>
      <c r="R14" s="21">
        <v>51</v>
      </c>
      <c r="S14" s="23">
        <f t="shared" si="4"/>
        <v>0.65384615384615385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24.311889999999988</v>
      </c>
      <c r="I15" s="21">
        <v>30.07917500000001</v>
      </c>
      <c r="J15" s="21">
        <f t="shared" si="0"/>
        <v>21.426628582180722</v>
      </c>
      <c r="K15" s="21">
        <v>15.216384602180725</v>
      </c>
      <c r="L15" s="21">
        <v>2.5083722599999994</v>
      </c>
      <c r="M15" s="21">
        <v>3.7018717199999993</v>
      </c>
      <c r="N15" s="22">
        <f t="shared" si="1"/>
        <v>0.5058777244449264</v>
      </c>
      <c r="O15" s="22">
        <f t="shared" si="2"/>
        <v>0.58927004687398232</v>
      </c>
      <c r="P15" s="23">
        <f t="shared" si="3"/>
        <v>0.71234096620604503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4.7449169999999867</v>
      </c>
      <c r="I16" s="45">
        <f t="shared" ref="I16:M16" ca="1" si="5">OFFSET(I16,-MATCH("PROYECTOS",$A$8:$A$50,0)-1,0)-(OFFSET(I16,-MATCH("PROYECTOS",$A$8:$A$50,0),0))</f>
        <v>19.187048000000004</v>
      </c>
      <c r="J16" s="45">
        <f t="shared" ca="1" si="5"/>
        <v>1.2761454394290297</v>
      </c>
      <c r="K16" s="45">
        <f t="shared" ca="1" si="5"/>
        <v>0.92579722942900844</v>
      </c>
      <c r="L16" s="45">
        <f t="shared" ca="1" si="5"/>
        <v>0.19063817999999699</v>
      </c>
      <c r="M16" s="45">
        <f t="shared" ca="1" si="5"/>
        <v>0.15971002999998518</v>
      </c>
      <c r="N16" s="46">
        <f t="shared" ca="1" si="1"/>
        <v>4.8251155124488576E-2</v>
      </c>
      <c r="O16" s="46">
        <f t="shared" ca="1" si="2"/>
        <v>5.8186929507290812E-2</v>
      </c>
      <c r="P16" s="47">
        <f t="shared" ca="1" si="3"/>
        <v>6.6510775364140975E-2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1462</v>
      </c>
      <c r="N2" s="72" t="s">
        <v>1484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56.778782999999997</v>
      </c>
      <c r="E6" s="14">
        <f ca="1">SUM(E7:OFFSET(E7,50,0))</f>
        <v>123.30175100000001</v>
      </c>
      <c r="F6" s="14">
        <f ca="1">SUM(F7:OFFSET(F7,50,0))</f>
        <v>31.10741490231964</v>
      </c>
      <c r="G6" s="14">
        <f ca="1">SUM(G7:OFFSET(G7,50,0))</f>
        <v>21.738928742319636</v>
      </c>
      <c r="H6" s="14">
        <f ca="1">SUM(H7:OFFSET(H7,50,0))</f>
        <v>5.7411922099999995</v>
      </c>
      <c r="I6" s="14">
        <f ca="1">SUM(I7:OFFSET(I7,50,0))</f>
        <v>3.6272939499999994</v>
      </c>
      <c r="J6" s="15">
        <f ca="1">IFERROR(G6/E6,0)</f>
        <v>0.17630673178614986</v>
      </c>
      <c r="K6" s="15">
        <f ca="1">IFERROR(SUM(G6,H6)/E6,0)</f>
        <v>0.22286886219742033</v>
      </c>
      <c r="L6" s="16">
        <f ca="1">IFERROR(SUM(G6,H6,I6)/E6,0)</f>
        <v>0.25228688684493727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0.22100499999999998</v>
      </c>
      <c r="E7" s="21">
        <v>0.63100299999999998</v>
      </c>
      <c r="F7" s="21">
        <f t="shared" ref="F7:F25" si="0">SUM(G7,H7,I7)</f>
        <v>0.30960578339935091</v>
      </c>
      <c r="G7" s="21">
        <v>0.24749878339935094</v>
      </c>
      <c r="H7" s="21">
        <v>3.4984999999999995E-2</v>
      </c>
      <c r="I7" s="21">
        <v>2.7122E-2</v>
      </c>
      <c r="J7" s="22">
        <f t="shared" ref="J7:J25" si="1">IFERROR(G7/E7,0)</f>
        <v>0.39223075547873931</v>
      </c>
      <c r="K7" s="22">
        <f t="shared" ref="K7:K25" si="2">IFERROR(SUM(G7,H7)/E7,0)</f>
        <v>0.44767423197568146</v>
      </c>
      <c r="L7" s="23">
        <f t="shared" ref="L7:L25" si="3">IFERROR(SUM(G7,H7,I7)/E7,0)</f>
        <v>0.49065659497554037</v>
      </c>
      <c r="M7" s="4"/>
      <c r="N7" t="s">
        <v>251</v>
      </c>
      <c r="O7" s="5">
        <v>6.5095102604269983E-2</v>
      </c>
      <c r="P7" s="71">
        <v>0.8439879499568248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7.7128000000000002E-2</v>
      </c>
      <c r="F8" s="21">
        <f t="shared" si="0"/>
        <v>6.5095102604269983E-2</v>
      </c>
      <c r="G8" s="21">
        <v>5.8821102604269981E-2</v>
      </c>
      <c r="H8" s="21">
        <v>4.9740000000000001E-3</v>
      </c>
      <c r="I8" s="21">
        <v>1.2999999999999999E-3</v>
      </c>
      <c r="J8" s="22">
        <f t="shared" si="1"/>
        <v>0.76264265382571805</v>
      </c>
      <c r="K8" s="22">
        <f t="shared" si="2"/>
        <v>0.82713285193794717</v>
      </c>
      <c r="L8" s="23">
        <f t="shared" si="3"/>
        <v>0.8439879499568248</v>
      </c>
      <c r="M8" s="4"/>
      <c r="N8" t="s">
        <v>268</v>
      </c>
      <c r="O8" s="5">
        <v>2.2607987722368663</v>
      </c>
      <c r="P8" s="71">
        <v>0.53750910523916318</v>
      </c>
    </row>
    <row r="9" spans="1:16" x14ac:dyDescent="0.25">
      <c r="A9" s="17"/>
      <c r="B9" s="55">
        <v>4</v>
      </c>
      <c r="C9" s="19" t="s">
        <v>252</v>
      </c>
      <c r="D9" s="20">
        <v>0</v>
      </c>
      <c r="E9" s="21">
        <v>6.0297800000000015</v>
      </c>
      <c r="F9" s="21">
        <f t="shared" si="0"/>
        <v>0.16249999999999998</v>
      </c>
      <c r="G9" s="21">
        <v>0</v>
      </c>
      <c r="H9" s="21">
        <v>0.16249999999999998</v>
      </c>
      <c r="I9" s="21">
        <v>0</v>
      </c>
      <c r="J9" s="22">
        <f t="shared" si="1"/>
        <v>0</v>
      </c>
      <c r="K9" s="22">
        <f t="shared" si="2"/>
        <v>2.6949573616284497E-2</v>
      </c>
      <c r="L9" s="23">
        <f t="shared" si="3"/>
        <v>2.6949573616284497E-2</v>
      </c>
      <c r="M9" s="4"/>
      <c r="N9" t="s">
        <v>259</v>
      </c>
      <c r="O9" s="5">
        <v>3.7544372664523342</v>
      </c>
      <c r="P9" s="71">
        <v>0.50811959672566753</v>
      </c>
    </row>
    <row r="10" spans="1:16" x14ac:dyDescent="0.25">
      <c r="A10" s="17"/>
      <c r="B10" s="55">
        <v>5</v>
      </c>
      <c r="C10" s="19" t="s">
        <v>253</v>
      </c>
      <c r="D10" s="20">
        <v>0</v>
      </c>
      <c r="E10" s="21">
        <v>0.17572600000000002</v>
      </c>
      <c r="F10" s="21">
        <f t="shared" si="0"/>
        <v>6.8500000000000002E-3</v>
      </c>
      <c r="G10" s="21">
        <v>0</v>
      </c>
      <c r="H10" s="21">
        <v>6.8500000000000002E-3</v>
      </c>
      <c r="I10" s="21">
        <v>0</v>
      </c>
      <c r="J10" s="22">
        <f t="shared" si="1"/>
        <v>0</v>
      </c>
      <c r="K10" s="22">
        <f t="shared" si="2"/>
        <v>3.8981141094658729E-2</v>
      </c>
      <c r="L10" s="23">
        <f t="shared" si="3"/>
        <v>3.8981141094658729E-2</v>
      </c>
      <c r="M10" s="4"/>
      <c r="N10" t="s">
        <v>250</v>
      </c>
      <c r="O10" s="5">
        <v>0.30960578339935091</v>
      </c>
      <c r="P10" s="71">
        <v>0.49065659497554037</v>
      </c>
    </row>
    <row r="11" spans="1:16" x14ac:dyDescent="0.25">
      <c r="A11" s="17"/>
      <c r="B11" s="55">
        <v>6</v>
      </c>
      <c r="C11" s="19" t="s">
        <v>254</v>
      </c>
      <c r="D11" s="20">
        <v>0</v>
      </c>
      <c r="E11" s="21">
        <v>4.5499999999999999E-2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256</v>
      </c>
      <c r="O11" s="5">
        <v>0.2201630787717056</v>
      </c>
      <c r="P11" s="71">
        <v>0.38855439309821838</v>
      </c>
    </row>
    <row r="12" spans="1:16" x14ac:dyDescent="0.25">
      <c r="A12" s="17"/>
      <c r="B12" s="55">
        <v>7</v>
      </c>
      <c r="C12" s="19" t="s">
        <v>255</v>
      </c>
      <c r="D12" s="20">
        <v>0</v>
      </c>
      <c r="E12" s="21">
        <v>3.8859190000000003</v>
      </c>
      <c r="F12" s="21">
        <f t="shared" si="0"/>
        <v>0.13200000000000001</v>
      </c>
      <c r="G12" s="21">
        <v>0</v>
      </c>
      <c r="H12" s="21">
        <v>0.13200000000000001</v>
      </c>
      <c r="I12" s="21">
        <v>0</v>
      </c>
      <c r="J12" s="22">
        <f t="shared" si="1"/>
        <v>0</v>
      </c>
      <c r="K12" s="22">
        <f t="shared" si="2"/>
        <v>3.3968798629101633E-2</v>
      </c>
      <c r="L12" s="23">
        <f t="shared" si="3"/>
        <v>3.3968798629101633E-2</v>
      </c>
      <c r="M12" s="4"/>
      <c r="N12" t="s">
        <v>263</v>
      </c>
      <c r="O12" s="5">
        <v>22.219626257666011</v>
      </c>
      <c r="P12" s="71">
        <v>0.3845593510478798</v>
      </c>
    </row>
    <row r="13" spans="1:16" x14ac:dyDescent="0.25">
      <c r="A13" s="17"/>
      <c r="B13" s="55">
        <v>8</v>
      </c>
      <c r="C13" s="19" t="s">
        <v>256</v>
      </c>
      <c r="D13" s="20">
        <v>1.1600000000000001</v>
      </c>
      <c r="E13" s="21">
        <v>0.56662100000000004</v>
      </c>
      <c r="F13" s="21">
        <f t="shared" si="0"/>
        <v>0.2201630787717056</v>
      </c>
      <c r="G13" s="21">
        <v>0.11638291877170559</v>
      </c>
      <c r="H13" s="21">
        <v>1.5925720000000001E-2</v>
      </c>
      <c r="I13" s="21">
        <v>8.7854440000000006E-2</v>
      </c>
      <c r="J13" s="22">
        <f t="shared" si="1"/>
        <v>0.20539817403821176</v>
      </c>
      <c r="K13" s="22">
        <f t="shared" si="2"/>
        <v>0.2335046508542846</v>
      </c>
      <c r="L13" s="23">
        <f t="shared" si="3"/>
        <v>0.38855439309821838</v>
      </c>
      <c r="M13" s="4"/>
      <c r="N13" t="s">
        <v>269</v>
      </c>
      <c r="O13" s="5">
        <v>6.8879500263303528E-2</v>
      </c>
      <c r="P13" s="71">
        <v>0.19513048528947832</v>
      </c>
    </row>
    <row r="14" spans="1:16" x14ac:dyDescent="0.25">
      <c r="A14" s="17"/>
      <c r="B14" s="55">
        <v>10</v>
      </c>
      <c r="C14" s="19" t="s">
        <v>258</v>
      </c>
      <c r="D14" s="20">
        <v>0</v>
      </c>
      <c r="E14" s="21">
        <v>0.30792799999999998</v>
      </c>
      <c r="F14" s="21">
        <f t="shared" si="0"/>
        <v>3.15E-2</v>
      </c>
      <c r="G14" s="21">
        <v>0</v>
      </c>
      <c r="H14" s="21">
        <v>0</v>
      </c>
      <c r="I14" s="21">
        <v>3.15E-2</v>
      </c>
      <c r="J14" s="22">
        <f t="shared" si="1"/>
        <v>0</v>
      </c>
      <c r="K14" s="22">
        <f t="shared" si="2"/>
        <v>0</v>
      </c>
      <c r="L14" s="23">
        <f t="shared" si="3"/>
        <v>0.10229664077316776</v>
      </c>
      <c r="M14" s="4"/>
      <c r="N14" t="s">
        <v>260</v>
      </c>
      <c r="O14" s="5">
        <v>0.36657763080545547</v>
      </c>
      <c r="P14" s="71">
        <v>0.10971387079414391</v>
      </c>
    </row>
    <row r="15" spans="1:16" x14ac:dyDescent="0.25">
      <c r="A15" s="17"/>
      <c r="B15" s="55">
        <v>11</v>
      </c>
      <c r="C15" s="19" t="s">
        <v>259</v>
      </c>
      <c r="D15" s="20">
        <v>7.4475309999999997</v>
      </c>
      <c r="E15" s="21">
        <v>7.3888850000000001</v>
      </c>
      <c r="F15" s="21">
        <f t="shared" si="0"/>
        <v>3.7544372664523342</v>
      </c>
      <c r="G15" s="21">
        <v>2.5642604964523343</v>
      </c>
      <c r="H15" s="21">
        <v>0.72177100999999988</v>
      </c>
      <c r="I15" s="21">
        <v>0.46840575999999995</v>
      </c>
      <c r="J15" s="22">
        <f t="shared" si="1"/>
        <v>0.34704295661014273</v>
      </c>
      <c r="K15" s="22">
        <f t="shared" si="2"/>
        <v>0.44472630260889623</v>
      </c>
      <c r="L15" s="23">
        <f t="shared" si="3"/>
        <v>0.50811959672566753</v>
      </c>
      <c r="M15" s="4"/>
      <c r="N15" t="s">
        <v>258</v>
      </c>
      <c r="O15" s="5">
        <v>3.15E-2</v>
      </c>
      <c r="P15" s="71">
        <v>0.10229664077316776</v>
      </c>
    </row>
    <row r="16" spans="1:16" x14ac:dyDescent="0.25">
      <c r="A16" s="17"/>
      <c r="B16" s="55">
        <v>12</v>
      </c>
      <c r="C16" s="19" t="s">
        <v>260</v>
      </c>
      <c r="D16" s="20">
        <v>0</v>
      </c>
      <c r="E16" s="21">
        <v>3.3412149999999992</v>
      </c>
      <c r="F16" s="21">
        <f t="shared" si="0"/>
        <v>0.36657763080545547</v>
      </c>
      <c r="G16" s="21">
        <v>0.21007245080545545</v>
      </c>
      <c r="H16" s="21">
        <v>0.14397276000000001</v>
      </c>
      <c r="I16" s="21">
        <v>1.2532420000000001E-2</v>
      </c>
      <c r="J16" s="22">
        <f t="shared" si="1"/>
        <v>6.2873071863216071E-2</v>
      </c>
      <c r="K16" s="22">
        <f t="shared" si="2"/>
        <v>0.10596301369575306</v>
      </c>
      <c r="L16" s="23">
        <f t="shared" si="3"/>
        <v>0.10971387079414391</v>
      </c>
      <c r="M16" s="4"/>
      <c r="N16" t="s">
        <v>265</v>
      </c>
      <c r="O16" s="5">
        <v>0.50746551155668451</v>
      </c>
      <c r="P16" s="71">
        <v>4.7693822215862207E-2</v>
      </c>
    </row>
    <row r="17" spans="1:16" x14ac:dyDescent="0.25">
      <c r="A17" s="17"/>
      <c r="B17" s="55">
        <v>13</v>
      </c>
      <c r="C17" s="19" t="s">
        <v>261</v>
      </c>
      <c r="D17" s="20">
        <v>0</v>
      </c>
      <c r="E17" s="21">
        <v>5.1315759999999999</v>
      </c>
      <c r="F17" s="21">
        <f t="shared" si="0"/>
        <v>0.18190000000000001</v>
      </c>
      <c r="G17" s="21">
        <v>0</v>
      </c>
      <c r="H17" s="21">
        <v>0.18190000000000001</v>
      </c>
      <c r="I17" s="21">
        <v>0</v>
      </c>
      <c r="J17" s="22">
        <f t="shared" si="1"/>
        <v>0</v>
      </c>
      <c r="K17" s="22">
        <f t="shared" si="2"/>
        <v>3.544719984659684E-2</v>
      </c>
      <c r="L17" s="23">
        <f t="shared" si="3"/>
        <v>3.544719984659684E-2</v>
      </c>
      <c r="M17" s="4"/>
      <c r="N17" t="s">
        <v>270</v>
      </c>
      <c r="O17" s="5">
        <v>0.17471599856365472</v>
      </c>
      <c r="P17" s="71">
        <v>4.2918705502611301E-2</v>
      </c>
    </row>
    <row r="18" spans="1:16" x14ac:dyDescent="0.25">
      <c r="A18" s="17"/>
      <c r="B18" s="55">
        <v>15</v>
      </c>
      <c r="C18" s="19" t="s">
        <v>263</v>
      </c>
      <c r="D18" s="20">
        <v>45.262718999999997</v>
      </c>
      <c r="E18" s="21">
        <v>57.779445999999993</v>
      </c>
      <c r="F18" s="21">
        <f t="shared" si="0"/>
        <v>22.219626257666011</v>
      </c>
      <c r="G18" s="21">
        <v>16.800582807666011</v>
      </c>
      <c r="H18" s="21">
        <v>2.9082104799999997</v>
      </c>
      <c r="I18" s="21">
        <v>2.5108329700000001</v>
      </c>
      <c r="J18" s="22">
        <f t="shared" si="1"/>
        <v>0.29077092237377999</v>
      </c>
      <c r="K18" s="22">
        <f t="shared" si="2"/>
        <v>0.3411038812602325</v>
      </c>
      <c r="L18" s="23">
        <f t="shared" si="3"/>
        <v>0.3845593510478798</v>
      </c>
      <c r="M18" s="4"/>
      <c r="N18" t="s">
        <v>266</v>
      </c>
      <c r="O18" s="5">
        <v>0.25539999999999996</v>
      </c>
      <c r="P18" s="71">
        <v>3.9499143437721498E-2</v>
      </c>
    </row>
    <row r="19" spans="1:16" x14ac:dyDescent="0.25">
      <c r="A19" s="17"/>
      <c r="B19" s="55">
        <v>16</v>
      </c>
      <c r="C19" s="19" t="s">
        <v>264</v>
      </c>
      <c r="D19" s="20">
        <v>0</v>
      </c>
      <c r="E19" s="21">
        <v>7.9095599999999999</v>
      </c>
      <c r="F19" s="21">
        <f t="shared" si="0"/>
        <v>0.23499999999999999</v>
      </c>
      <c r="G19" s="21">
        <v>0</v>
      </c>
      <c r="H19" s="21">
        <v>0.23499999999999999</v>
      </c>
      <c r="I19" s="21">
        <v>0</v>
      </c>
      <c r="J19" s="22">
        <f t="shared" si="1"/>
        <v>0</v>
      </c>
      <c r="K19" s="22">
        <f t="shared" si="2"/>
        <v>2.97108815155331E-2</v>
      </c>
      <c r="L19" s="23">
        <f t="shared" si="3"/>
        <v>2.97108815155331E-2</v>
      </c>
      <c r="M19" s="4"/>
      <c r="N19" t="s">
        <v>253</v>
      </c>
      <c r="O19" s="5">
        <v>6.8500000000000002E-3</v>
      </c>
      <c r="P19" s="71">
        <v>3.8981141094658729E-2</v>
      </c>
    </row>
    <row r="20" spans="1:16" x14ac:dyDescent="0.25">
      <c r="A20" s="17"/>
      <c r="B20" s="55">
        <v>17</v>
      </c>
      <c r="C20" s="19" t="s">
        <v>265</v>
      </c>
      <c r="D20" s="20">
        <v>0</v>
      </c>
      <c r="E20" s="21">
        <v>10.640067999999999</v>
      </c>
      <c r="F20" s="21">
        <f t="shared" si="0"/>
        <v>0.50746551155668451</v>
      </c>
      <c r="G20" s="21">
        <v>9.3126271556684515E-2</v>
      </c>
      <c r="H20" s="21">
        <v>0.32468537000000003</v>
      </c>
      <c r="I20" s="21">
        <v>8.9653869999999997E-2</v>
      </c>
      <c r="J20" s="22">
        <f t="shared" si="1"/>
        <v>8.7524131947920372E-3</v>
      </c>
      <c r="K20" s="22">
        <f t="shared" si="2"/>
        <v>3.9267760465129038E-2</v>
      </c>
      <c r="L20" s="23">
        <f t="shared" si="3"/>
        <v>4.7693822215862207E-2</v>
      </c>
      <c r="M20" s="4"/>
      <c r="N20" t="s">
        <v>273</v>
      </c>
      <c r="O20" s="5">
        <v>0.15490000000000001</v>
      </c>
      <c r="P20" s="71">
        <v>3.6060859743043676E-2</v>
      </c>
    </row>
    <row r="21" spans="1:16" x14ac:dyDescent="0.25">
      <c r="A21" s="17"/>
      <c r="B21" s="55">
        <v>18</v>
      </c>
      <c r="C21" s="19" t="s">
        <v>266</v>
      </c>
      <c r="D21" s="20">
        <v>0</v>
      </c>
      <c r="E21" s="21">
        <v>6.4659629999999986</v>
      </c>
      <c r="F21" s="21">
        <f t="shared" si="0"/>
        <v>0.25539999999999996</v>
      </c>
      <c r="G21" s="21">
        <v>0</v>
      </c>
      <c r="H21" s="21">
        <v>0.25539999999999996</v>
      </c>
      <c r="I21" s="21">
        <v>0</v>
      </c>
      <c r="J21" s="22">
        <f t="shared" si="1"/>
        <v>0</v>
      </c>
      <c r="K21" s="22">
        <f t="shared" si="2"/>
        <v>3.9499143437721498E-2</v>
      </c>
      <c r="L21" s="23">
        <f t="shared" si="3"/>
        <v>3.9499143437721498E-2</v>
      </c>
      <c r="M21" s="4"/>
      <c r="N21" t="s">
        <v>261</v>
      </c>
      <c r="O21" s="5">
        <v>0.18190000000000001</v>
      </c>
      <c r="P21" s="71">
        <v>3.544719984659684E-2</v>
      </c>
    </row>
    <row r="22" spans="1:16" x14ac:dyDescent="0.25">
      <c r="A22" s="17"/>
      <c r="B22" s="55">
        <v>20</v>
      </c>
      <c r="C22" s="19" t="s">
        <v>268</v>
      </c>
      <c r="D22" s="20">
        <v>2.3475279999999996</v>
      </c>
      <c r="E22" s="21">
        <v>4.2060660000000007</v>
      </c>
      <c r="F22" s="21">
        <f t="shared" si="0"/>
        <v>2.2607987722368663</v>
      </c>
      <c r="G22" s="21">
        <v>1.5736529122368665</v>
      </c>
      <c r="H22" s="21">
        <v>0.34271787000000004</v>
      </c>
      <c r="I22" s="21">
        <v>0.34442798999999996</v>
      </c>
      <c r="J22" s="22">
        <f t="shared" si="1"/>
        <v>0.37413890134792616</v>
      </c>
      <c r="K22" s="22">
        <f t="shared" si="2"/>
        <v>0.45562071119113828</v>
      </c>
      <c r="L22" s="23">
        <f t="shared" si="3"/>
        <v>0.53750910523916318</v>
      </c>
      <c r="M22" s="4"/>
      <c r="N22" t="s">
        <v>255</v>
      </c>
      <c r="O22" s="5">
        <v>0.13200000000000001</v>
      </c>
      <c r="P22" s="71">
        <v>3.3968798629101633E-2</v>
      </c>
    </row>
    <row r="23" spans="1:16" x14ac:dyDescent="0.25">
      <c r="A23" s="17"/>
      <c r="B23" s="55">
        <v>21</v>
      </c>
      <c r="C23" s="19" t="s">
        <v>269</v>
      </c>
      <c r="D23" s="20">
        <v>0.33999999999999997</v>
      </c>
      <c r="E23" s="21">
        <v>0.35299199999999997</v>
      </c>
      <c r="F23" s="21">
        <f t="shared" si="0"/>
        <v>6.8879500263303528E-2</v>
      </c>
      <c r="G23" s="21">
        <v>3.4220000263303518E-2</v>
      </c>
      <c r="H23" s="21">
        <v>1E-3</v>
      </c>
      <c r="I23" s="21">
        <v>3.3659500000000002E-2</v>
      </c>
      <c r="J23" s="22">
        <f t="shared" si="1"/>
        <v>9.6942707662789868E-2</v>
      </c>
      <c r="K23" s="22">
        <f t="shared" si="2"/>
        <v>9.9775633054866739E-2</v>
      </c>
      <c r="L23" s="23">
        <f t="shared" si="3"/>
        <v>0.19513048528947832</v>
      </c>
      <c r="M23" s="4"/>
      <c r="N23" t="s">
        <v>264</v>
      </c>
      <c r="O23" s="5">
        <v>0.23499999999999999</v>
      </c>
      <c r="P23" s="71">
        <v>2.97108815155331E-2</v>
      </c>
    </row>
    <row r="24" spans="1:16" x14ac:dyDescent="0.25">
      <c r="A24" s="17"/>
      <c r="B24" s="55">
        <v>22</v>
      </c>
      <c r="C24" s="19" t="s">
        <v>270</v>
      </c>
      <c r="D24" s="20">
        <v>0</v>
      </c>
      <c r="E24" s="21">
        <v>4.0708589999999996</v>
      </c>
      <c r="F24" s="21">
        <f t="shared" si="0"/>
        <v>0.17471599856365472</v>
      </c>
      <c r="G24" s="21">
        <v>4.0310998563654721E-2</v>
      </c>
      <c r="H24" s="21">
        <v>0.1144</v>
      </c>
      <c r="I24" s="21">
        <v>2.0004999999999998E-2</v>
      </c>
      <c r="J24" s="22">
        <f t="shared" si="1"/>
        <v>9.9023322998056974E-3</v>
      </c>
      <c r="K24" s="22">
        <f t="shared" si="2"/>
        <v>3.8004509260491398E-2</v>
      </c>
      <c r="L24" s="23">
        <f t="shared" si="3"/>
        <v>4.2918705502611301E-2</v>
      </c>
      <c r="M24" s="4"/>
      <c r="N24" t="s">
        <v>252</v>
      </c>
      <c r="O24" s="5">
        <v>0.16249999999999998</v>
      </c>
      <c r="P24" s="71">
        <v>2.6949573616284497E-2</v>
      </c>
    </row>
    <row r="25" spans="1:16" ht="15.75" thickBot="1" x14ac:dyDescent="0.3">
      <c r="A25" s="24"/>
      <c r="B25" s="56">
        <v>25</v>
      </c>
      <c r="C25" s="26" t="s">
        <v>273</v>
      </c>
      <c r="D25" s="27">
        <v>0</v>
      </c>
      <c r="E25" s="28">
        <v>4.2955160000000001</v>
      </c>
      <c r="F25" s="28">
        <f t="shared" si="0"/>
        <v>0.15490000000000001</v>
      </c>
      <c r="G25" s="28">
        <v>0</v>
      </c>
      <c r="H25" s="28">
        <v>0.15490000000000001</v>
      </c>
      <c r="I25" s="28">
        <v>0</v>
      </c>
      <c r="J25" s="29">
        <f t="shared" si="1"/>
        <v>0</v>
      </c>
      <c r="K25" s="29">
        <f t="shared" si="2"/>
        <v>3.6060859743043676E-2</v>
      </c>
      <c r="L25" s="30">
        <f t="shared" si="3"/>
        <v>3.6060859743043676E-2</v>
      </c>
      <c r="M25" s="4"/>
      <c r="N25" t="s">
        <v>254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56.778782999999997</v>
      </c>
      <c r="E6" s="14">
        <v>123.30175100000001</v>
      </c>
      <c r="F6" s="14">
        <v>31.10741490231964</v>
      </c>
      <c r="G6" s="14">
        <v>21.738928742319636</v>
      </c>
      <c r="H6" s="14">
        <v>5.7411922099999995</v>
      </c>
      <c r="I6" s="14">
        <v>3.6272939499999994</v>
      </c>
      <c r="J6" s="15">
        <v>0.17630673178614986</v>
      </c>
      <c r="K6" s="15">
        <v>0.22286886219742033</v>
      </c>
      <c r="L6" s="16">
        <v>0.25228688684493727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52.819018</v>
      </c>
      <c r="E7" s="38">
        <f ca="1">SUM(E8:OFFSET(E6,MATCH("PROYECTOS",$A$8:$A$50,0),0))</f>
        <v>55.200728999999995</v>
      </c>
      <c r="F7" s="38">
        <f ca="1">SUM(F8:OFFSET(F6,MATCH("PROYECTOS",$A$8:$A$50,0),0))</f>
        <v>26.16183907924492</v>
      </c>
      <c r="G7" s="38">
        <f ca="1">SUM(G8:OFFSET(G6,MATCH("PROYECTOS",$A$8:$A$50,0),0))</f>
        <v>19.584901149244921</v>
      </c>
      <c r="H7" s="38">
        <f ca="1">SUM(H8:OFFSET(H6,MATCH("PROYECTOS",$A$8:$A$50,0),0))</f>
        <v>3.5112807799999999</v>
      </c>
      <c r="I7" s="38">
        <f ca="1">SUM(I8:OFFSET(I6,MATCH("PROYECTOS",$A$8:$A$50,0),0))</f>
        <v>3.0656571499999998</v>
      </c>
      <c r="J7" s="39">
        <f ca="1">IFERROR(G7/E7,0)</f>
        <v>0.35479424826518002</v>
      </c>
      <c r="K7" s="39">
        <f ca="1">IFERROR(SUM(G7,H7)/E7,0)</f>
        <v>0.41840356726529687</v>
      </c>
      <c r="L7" s="40">
        <f ca="1">IFERROR(SUM(G7,H7,I7)/E7,0)</f>
        <v>0.47394010103100126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3.3346180000000003</v>
      </c>
      <c r="E8" s="21">
        <v>3.4818189999999998</v>
      </c>
      <c r="F8" s="21">
        <f t="shared" ref="F8:F12" si="0">SUM(G8,H8,I8)</f>
        <v>2.0102719687059354</v>
      </c>
      <c r="G8" s="21">
        <v>1.6082957587059354</v>
      </c>
      <c r="H8" s="21">
        <v>0.18363594</v>
      </c>
      <c r="I8" s="21">
        <v>0.21834027</v>
      </c>
      <c r="J8" s="22">
        <f t="shared" ref="J8:J13" si="1">IFERROR(G8/E8,0)</f>
        <v>0.4619125114504618</v>
      </c>
      <c r="K8" s="22">
        <f t="shared" ref="K8:K13" si="2">IFERROR(SUM(G8,H8)/E8,0)</f>
        <v>0.514653891746221</v>
      </c>
      <c r="L8" s="23">
        <f t="shared" ref="L8:L13" si="3">IFERROR(SUM(G8,H8,I8)/E8,0)</f>
        <v>0.57736257074418151</v>
      </c>
      <c r="M8" s="4"/>
    </row>
    <row r="9" spans="1:13" ht="38.25" x14ac:dyDescent="0.25">
      <c r="A9" s="17"/>
      <c r="B9" s="19">
        <v>3000534</v>
      </c>
      <c r="C9" s="19" t="s">
        <v>1465</v>
      </c>
      <c r="D9" s="20">
        <v>11.399488999999999</v>
      </c>
      <c r="E9" s="21">
        <v>11.863368999999999</v>
      </c>
      <c r="F9" s="21">
        <f t="shared" si="0"/>
        <v>3.2333551036224013</v>
      </c>
      <c r="G9" s="21">
        <v>2.3937351536224014</v>
      </c>
      <c r="H9" s="21">
        <v>0.39098794999999997</v>
      </c>
      <c r="I9" s="21">
        <v>0.44863200000000003</v>
      </c>
      <c r="J9" s="22">
        <f t="shared" si="1"/>
        <v>0.20177532652169899</v>
      </c>
      <c r="K9" s="22">
        <f t="shared" si="2"/>
        <v>0.2347329079642049</v>
      </c>
      <c r="L9" s="23">
        <f t="shared" si="3"/>
        <v>0.27254948435157006</v>
      </c>
      <c r="M9" s="4"/>
    </row>
    <row r="10" spans="1:13" ht="38.25" x14ac:dyDescent="0.25">
      <c r="A10" s="17"/>
      <c r="B10" s="19">
        <v>3000535</v>
      </c>
      <c r="C10" s="19" t="s">
        <v>1466</v>
      </c>
      <c r="D10" s="20">
        <v>6.8643689999999999</v>
      </c>
      <c r="E10" s="21">
        <v>6.9672129999999983</v>
      </c>
      <c r="F10" s="21">
        <f t="shared" si="0"/>
        <v>2.3263933990498127</v>
      </c>
      <c r="G10" s="21">
        <v>1.8565506190498127</v>
      </c>
      <c r="H10" s="21">
        <v>0.17202812999999997</v>
      </c>
      <c r="I10" s="21">
        <v>0.29781464999999996</v>
      </c>
      <c r="J10" s="22">
        <f t="shared" si="1"/>
        <v>0.26646962265253166</v>
      </c>
      <c r="K10" s="22">
        <f t="shared" si="2"/>
        <v>0.29116071936509091</v>
      </c>
      <c r="L10" s="23">
        <f t="shared" si="3"/>
        <v>0.33390588159854068</v>
      </c>
      <c r="M10" s="4"/>
    </row>
    <row r="11" spans="1:13" ht="51" x14ac:dyDescent="0.25">
      <c r="A11" s="17"/>
      <c r="B11" s="19">
        <v>3000670</v>
      </c>
      <c r="C11" s="19" t="s">
        <v>1467</v>
      </c>
      <c r="D11" s="20">
        <v>5.9512099999999997</v>
      </c>
      <c r="E11" s="21">
        <v>6.997573</v>
      </c>
      <c r="F11" s="21">
        <f t="shared" si="0"/>
        <v>3.4970621821335115</v>
      </c>
      <c r="G11" s="21">
        <v>2.5973550921335118</v>
      </c>
      <c r="H11" s="21">
        <v>0.42261744000000001</v>
      </c>
      <c r="I11" s="21">
        <v>0.47708964999999992</v>
      </c>
      <c r="J11" s="22">
        <f t="shared" si="1"/>
        <v>0.37117942065534892</v>
      </c>
      <c r="K11" s="22">
        <f t="shared" si="2"/>
        <v>0.43157428041601159</v>
      </c>
      <c r="L11" s="23">
        <f t="shared" si="3"/>
        <v>0.49975358344007437</v>
      </c>
      <c r="M11" s="4"/>
    </row>
    <row r="12" spans="1:13" ht="38.25" x14ac:dyDescent="0.25">
      <c r="A12" s="17"/>
      <c r="B12" s="19">
        <v>3000671</v>
      </c>
      <c r="C12" s="19" t="s">
        <v>1468</v>
      </c>
      <c r="D12" s="20">
        <v>25.269331999999999</v>
      </c>
      <c r="E12" s="21">
        <v>25.890754999999999</v>
      </c>
      <c r="F12" s="21">
        <f t="shared" si="0"/>
        <v>15.094756425733257</v>
      </c>
      <c r="G12" s="21">
        <v>11.128964525733258</v>
      </c>
      <c r="H12" s="21">
        <v>2.3420113200000001</v>
      </c>
      <c r="I12" s="21">
        <v>1.62378058</v>
      </c>
      <c r="J12" s="22">
        <f t="shared" si="1"/>
        <v>0.42984318246931225</v>
      </c>
      <c r="K12" s="22">
        <f t="shared" si="2"/>
        <v>0.52030061872406796</v>
      </c>
      <c r="L12" s="23">
        <f t="shared" si="3"/>
        <v>0.58301723629663393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3.9597649999999973</v>
      </c>
      <c r="E13" s="45">
        <f t="shared" ref="E13:I13" ca="1" si="4">OFFSET(E13,-MATCH("PROYECTOS",$A$8:$A$50,0)-1,0)-(OFFSET(E13,-MATCH("PROYECTOS",$A$8:$A$50,0),0))</f>
        <v>68.101022000000015</v>
      </c>
      <c r="F13" s="45">
        <f t="shared" ca="1" si="4"/>
        <v>4.9455758230747193</v>
      </c>
      <c r="G13" s="45">
        <f t="shared" ca="1" si="4"/>
        <v>2.1540275930747157</v>
      </c>
      <c r="H13" s="45">
        <f t="shared" ca="1" si="4"/>
        <v>2.2299114299999996</v>
      </c>
      <c r="I13" s="45">
        <f t="shared" ca="1" si="4"/>
        <v>0.5616367999999996</v>
      </c>
      <c r="J13" s="46">
        <f t="shared" ca="1" si="1"/>
        <v>3.1629886451259352E-2</v>
      </c>
      <c r="K13" s="46">
        <f t="shared" ca="1" si="2"/>
        <v>6.4374056281779654E-2</v>
      </c>
      <c r="L13" s="47">
        <f t="shared" ca="1" si="3"/>
        <v>7.262116893157218E-2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1485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38.25" x14ac:dyDescent="0.25">
      <c r="A19" s="17"/>
      <c r="B19" s="19">
        <v>3000534</v>
      </c>
      <c r="C19" s="19" t="s">
        <v>1465</v>
      </c>
      <c r="D19" s="23">
        <v>0.27254948435157006</v>
      </c>
    </row>
    <row r="20" spans="1:4" ht="38.25" x14ac:dyDescent="0.25">
      <c r="A20" s="17"/>
      <c r="B20" s="19">
        <v>3000535</v>
      </c>
      <c r="C20" s="19" t="s">
        <v>1466</v>
      </c>
      <c r="D20" s="23">
        <v>0.33390588159854068</v>
      </c>
    </row>
    <row r="21" spans="1:4" ht="51.75" thickBot="1" x14ac:dyDescent="0.3">
      <c r="A21" s="24"/>
      <c r="B21" s="26">
        <v>3000670</v>
      </c>
      <c r="C21" s="26" t="s">
        <v>1467</v>
      </c>
      <c r="D21" s="30">
        <v>0.49975358344007437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56.778782999999997</v>
      </c>
      <c r="I6" s="14">
        <v>123.30175100000001</v>
      </c>
      <c r="J6" s="14">
        <v>31.10741490231964</v>
      </c>
      <c r="K6" s="14">
        <v>21.738928742319636</v>
      </c>
      <c r="L6" s="14">
        <v>5.7411922099999995</v>
      </c>
      <c r="M6" s="14">
        <v>3.6272939499999994</v>
      </c>
      <c r="N6" s="15">
        <v>0.17630673178614986</v>
      </c>
      <c r="O6" s="15">
        <v>0.22286886219742033</v>
      </c>
      <c r="P6" s="16">
        <v>0.25228688684493727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SUM(H8:OFFSET(H6,MATCH("PROYECTOS",$A$8:$A$25,0),0))</f>
        <v>52.819017999999993</v>
      </c>
      <c r="I7" s="37">
        <f ca="1">SUM(I8:OFFSET(I6,MATCH("PROYECTOS",$A$8:$A$25,0),0))</f>
        <v>55.200728999999995</v>
      </c>
      <c r="J7" s="37">
        <f ca="1">SUM(J8:OFFSET(J6,MATCH("PROYECTOS",$A$8:$A$25,0),0))</f>
        <v>26.16183907924492</v>
      </c>
      <c r="K7" s="37">
        <f ca="1">SUM(K8:OFFSET(K6,MATCH("PROYECTOS",$A$8:$A$25,0),0))</f>
        <v>19.584901149244921</v>
      </c>
      <c r="L7" s="37">
        <f ca="1">SUM(L8:OFFSET(L6,MATCH("PROYECTOS",$A$8:$A$25,0),0))</f>
        <v>3.5112807799999994</v>
      </c>
      <c r="M7" s="37">
        <f ca="1">SUM(M8:OFFSET(M6,MATCH("PROYECTOS",$A$8:$A$25,0),0))</f>
        <v>3.0656571500000003</v>
      </c>
      <c r="N7" s="39">
        <f ca="1">IFERROR(K7/I7,0)</f>
        <v>0.35479424826518002</v>
      </c>
      <c r="O7" s="39">
        <f ca="1">IFERROR(SUM(K7,L7)/I7,0)</f>
        <v>0.41840356726529687</v>
      </c>
      <c r="P7" s="40">
        <f ca="1">IFERROR(SUM(K7,L7,M7)/I7,0)</f>
        <v>0.47394010103100126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0.51662799999999998</v>
      </c>
      <c r="I8" s="21">
        <v>0.52192799999999995</v>
      </c>
      <c r="J8" s="21">
        <f t="shared" ref="J8:J24" si="0">SUM(K8,L8,M8)</f>
        <v>0.21612568497908061</v>
      </c>
      <c r="K8" s="21">
        <v>0.1537555849790806</v>
      </c>
      <c r="L8" s="21">
        <v>2.372055E-2</v>
      </c>
      <c r="M8" s="21">
        <v>3.8649549999999998E-2</v>
      </c>
      <c r="N8" s="22">
        <f t="shared" ref="N8:N25" si="1">IFERROR(K8/I8,0)</f>
        <v>0.29459156239764989</v>
      </c>
      <c r="O8" s="22">
        <f t="shared" ref="O8:O25" si="2">IFERROR(SUM(K8,L8)/I8,0)</f>
        <v>0.34003949774505415</v>
      </c>
      <c r="P8" s="23">
        <f t="shared" ref="P8:P25" si="3">IFERROR(SUM(K8,L8,M8)/I8,0)</f>
        <v>0.41409099526961696</v>
      </c>
      <c r="Q8" s="70">
        <v>3184</v>
      </c>
      <c r="R8" s="21">
        <v>3184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1.0262530000000001</v>
      </c>
      <c r="I9" s="21">
        <v>1.0261020000000001</v>
      </c>
      <c r="J9" s="21">
        <f t="shared" si="0"/>
        <v>0.40262009544997801</v>
      </c>
      <c r="K9" s="21">
        <v>0.28684511544997804</v>
      </c>
      <c r="L9" s="21">
        <v>4.2592489999999997E-2</v>
      </c>
      <c r="M9" s="21">
        <v>7.3182490000000003E-2</v>
      </c>
      <c r="N9" s="22">
        <f t="shared" si="1"/>
        <v>0.27954834456026595</v>
      </c>
      <c r="O9" s="22">
        <f t="shared" si="2"/>
        <v>0.32105736608054364</v>
      </c>
      <c r="P9" s="23">
        <f t="shared" si="3"/>
        <v>0.39237823866436083</v>
      </c>
      <c r="Q9" s="70">
        <v>3</v>
      </c>
      <c r="R9" s="21">
        <v>5</v>
      </c>
      <c r="S9" s="23">
        <f t="shared" ref="S9:S24" si="4">IFERROR(R9/Q9,0)</f>
        <v>1.6666666666666667</v>
      </c>
    </row>
    <row r="10" spans="1:19" ht="25.5" x14ac:dyDescent="0.25">
      <c r="A10" s="17"/>
      <c r="B10" s="19">
        <v>5005077</v>
      </c>
      <c r="C10" s="19" t="s">
        <v>1469</v>
      </c>
      <c r="D10" s="68">
        <v>3000001</v>
      </c>
      <c r="E10" s="19" t="s">
        <v>275</v>
      </c>
      <c r="F10" s="69">
        <v>36</v>
      </c>
      <c r="G10" s="19" t="s">
        <v>533</v>
      </c>
      <c r="H10" s="20">
        <v>1.7917370000000001</v>
      </c>
      <c r="I10" s="21">
        <v>1.9337890000000002</v>
      </c>
      <c r="J10" s="21">
        <f t="shared" si="0"/>
        <v>1.3915261882768768</v>
      </c>
      <c r="K10" s="21">
        <v>1.1676950582768768</v>
      </c>
      <c r="L10" s="21">
        <v>0.11732289999999999</v>
      </c>
      <c r="M10" s="21">
        <v>0.10650823000000001</v>
      </c>
      <c r="N10" s="22">
        <f t="shared" si="1"/>
        <v>0.60383788421429463</v>
      </c>
      <c r="O10" s="22">
        <f t="shared" si="2"/>
        <v>0.66450784355318837</v>
      </c>
      <c r="P10" s="23">
        <f t="shared" si="3"/>
        <v>0.71958532615341009</v>
      </c>
      <c r="Q10" s="70">
        <v>27</v>
      </c>
      <c r="R10" s="21">
        <v>27</v>
      </c>
      <c r="S10" s="23">
        <f t="shared" si="4"/>
        <v>1</v>
      </c>
    </row>
    <row r="11" spans="1:19" ht="38.25" x14ac:dyDescent="0.25">
      <c r="A11" s="17"/>
      <c r="B11" s="19">
        <v>5005078</v>
      </c>
      <c r="C11" s="19" t="s">
        <v>1470</v>
      </c>
      <c r="D11" s="68">
        <v>3000534</v>
      </c>
      <c r="E11" s="19" t="s">
        <v>1465</v>
      </c>
      <c r="F11" s="69">
        <v>86</v>
      </c>
      <c r="G11" s="19" t="s">
        <v>500</v>
      </c>
      <c r="H11" s="20">
        <v>2.8926159999999999</v>
      </c>
      <c r="I11" s="21">
        <v>2.9249419999999993</v>
      </c>
      <c r="J11" s="21">
        <f t="shared" si="0"/>
        <v>1.0158849945151778</v>
      </c>
      <c r="K11" s="21">
        <v>0.68946895451517776</v>
      </c>
      <c r="L11" s="21">
        <v>0.15454337999999995</v>
      </c>
      <c r="M11" s="21">
        <v>0.17187266000000001</v>
      </c>
      <c r="N11" s="22">
        <f t="shared" si="1"/>
        <v>0.23572055600253883</v>
      </c>
      <c r="O11" s="22">
        <f t="shared" si="2"/>
        <v>0.28855694728824638</v>
      </c>
      <c r="P11" s="23">
        <f t="shared" si="3"/>
        <v>0.34731799622528514</v>
      </c>
      <c r="Q11" s="70">
        <v>1765</v>
      </c>
      <c r="R11" s="21">
        <v>513</v>
      </c>
      <c r="S11" s="23">
        <f t="shared" si="4"/>
        <v>0.29065155807365439</v>
      </c>
    </row>
    <row r="12" spans="1:19" ht="38.25" x14ac:dyDescent="0.25">
      <c r="A12" s="17"/>
      <c r="B12" s="19">
        <v>5005079</v>
      </c>
      <c r="C12" s="19" t="s">
        <v>1471</v>
      </c>
      <c r="D12" s="68">
        <v>3000534</v>
      </c>
      <c r="E12" s="19" t="s">
        <v>1465</v>
      </c>
      <c r="F12" s="69">
        <v>86</v>
      </c>
      <c r="G12" s="19" t="s">
        <v>500</v>
      </c>
      <c r="H12" s="20">
        <v>6.0817959999999998</v>
      </c>
      <c r="I12" s="21">
        <v>6.5263729999999995</v>
      </c>
      <c r="J12" s="21">
        <f t="shared" si="0"/>
        <v>1.734725067181073</v>
      </c>
      <c r="K12" s="21">
        <v>1.3813843171810731</v>
      </c>
      <c r="L12" s="21">
        <v>0.17472794</v>
      </c>
      <c r="M12" s="21">
        <v>0.17861280999999996</v>
      </c>
      <c r="N12" s="22">
        <f t="shared" si="1"/>
        <v>0.21166187056441199</v>
      </c>
      <c r="O12" s="22">
        <f t="shared" si="2"/>
        <v>0.23843446538852026</v>
      </c>
      <c r="P12" s="23">
        <f t="shared" si="3"/>
        <v>0.2658023173332375</v>
      </c>
      <c r="Q12" s="70">
        <v>990</v>
      </c>
      <c r="R12" s="21">
        <v>57</v>
      </c>
      <c r="S12" s="23">
        <f t="shared" si="4"/>
        <v>5.7575757575757579E-2</v>
      </c>
    </row>
    <row r="13" spans="1:19" ht="38.25" x14ac:dyDescent="0.25">
      <c r="A13" s="17"/>
      <c r="B13" s="19">
        <v>5005080</v>
      </c>
      <c r="C13" s="19" t="s">
        <v>1472</v>
      </c>
      <c r="D13" s="68">
        <v>3000534</v>
      </c>
      <c r="E13" s="19" t="s">
        <v>1465</v>
      </c>
      <c r="F13" s="69">
        <v>41</v>
      </c>
      <c r="G13" s="19" t="s">
        <v>686</v>
      </c>
      <c r="H13" s="20">
        <v>2.0417770000000002</v>
      </c>
      <c r="I13" s="21">
        <v>2.0271770000000005</v>
      </c>
      <c r="J13" s="21">
        <f t="shared" si="0"/>
        <v>0.42120286276377206</v>
      </c>
      <c r="K13" s="21">
        <v>0.28344760276377201</v>
      </c>
      <c r="L13" s="21">
        <v>4.721268E-2</v>
      </c>
      <c r="M13" s="21">
        <v>9.0542580000000011E-2</v>
      </c>
      <c r="N13" s="22">
        <f t="shared" si="1"/>
        <v>0.1398238055994972</v>
      </c>
      <c r="O13" s="22">
        <f t="shared" si="2"/>
        <v>0.16311367125996987</v>
      </c>
      <c r="P13" s="23">
        <f t="shared" si="3"/>
        <v>0.2077780394922456</v>
      </c>
      <c r="Q13" s="70">
        <v>1</v>
      </c>
      <c r="R13" s="21">
        <v>23</v>
      </c>
      <c r="S13" s="23">
        <f t="shared" si="4"/>
        <v>23</v>
      </c>
    </row>
    <row r="14" spans="1:19" ht="51" x14ac:dyDescent="0.25">
      <c r="A14" s="17"/>
      <c r="B14" s="19">
        <v>5005081</v>
      </c>
      <c r="C14" s="19" t="s">
        <v>1473</v>
      </c>
      <c r="D14" s="68">
        <v>3000670</v>
      </c>
      <c r="E14" s="19" t="s">
        <v>1467</v>
      </c>
      <c r="F14" s="69">
        <v>41</v>
      </c>
      <c r="G14" s="19" t="s">
        <v>686</v>
      </c>
      <c r="H14" s="20">
        <v>1.368862</v>
      </c>
      <c r="I14" s="21">
        <v>0.98577800000000004</v>
      </c>
      <c r="J14" s="21">
        <f t="shared" si="0"/>
        <v>0.43106503955412284</v>
      </c>
      <c r="K14" s="21">
        <v>0.32730353955412284</v>
      </c>
      <c r="L14" s="21">
        <v>3.52108E-2</v>
      </c>
      <c r="M14" s="21">
        <v>6.8550700000000006E-2</v>
      </c>
      <c r="N14" s="22">
        <f t="shared" si="1"/>
        <v>0.33202560774750789</v>
      </c>
      <c r="O14" s="22">
        <f t="shared" si="2"/>
        <v>0.36774440041685125</v>
      </c>
      <c r="P14" s="23">
        <f t="shared" si="3"/>
        <v>0.43728409393811063</v>
      </c>
      <c r="Q14" s="70">
        <v>130</v>
      </c>
      <c r="R14" s="21">
        <v>67</v>
      </c>
      <c r="S14" s="23">
        <f t="shared" si="4"/>
        <v>0.51538461538461533</v>
      </c>
    </row>
    <row r="15" spans="1:19" ht="38.25" x14ac:dyDescent="0.25">
      <c r="A15" s="17"/>
      <c r="B15" s="19">
        <v>5005082</v>
      </c>
      <c r="C15" s="19" t="s">
        <v>1474</v>
      </c>
      <c r="D15" s="68">
        <v>3000535</v>
      </c>
      <c r="E15" s="19" t="s">
        <v>1466</v>
      </c>
      <c r="F15" s="69">
        <v>41</v>
      </c>
      <c r="G15" s="19" t="s">
        <v>686</v>
      </c>
      <c r="H15" s="20">
        <v>0.83521900000000016</v>
      </c>
      <c r="I15" s="21">
        <v>0.83521900000000004</v>
      </c>
      <c r="J15" s="21">
        <f t="shared" si="0"/>
        <v>0.21435043016977162</v>
      </c>
      <c r="K15" s="21">
        <v>0.14748438016977161</v>
      </c>
      <c r="L15" s="21">
        <v>2.740279E-2</v>
      </c>
      <c r="M15" s="21">
        <v>3.9463259999999993E-2</v>
      </c>
      <c r="N15" s="22">
        <f t="shared" si="1"/>
        <v>0.17658168716201572</v>
      </c>
      <c r="O15" s="22">
        <f t="shared" si="2"/>
        <v>0.20939079471344835</v>
      </c>
      <c r="P15" s="23">
        <f t="shared" si="3"/>
        <v>0.25663979168310541</v>
      </c>
      <c r="Q15" s="70">
        <v>20</v>
      </c>
      <c r="R15" s="21">
        <v>20</v>
      </c>
      <c r="S15" s="23">
        <f t="shared" si="4"/>
        <v>1</v>
      </c>
    </row>
    <row r="16" spans="1:19" ht="38.25" x14ac:dyDescent="0.25">
      <c r="A16" s="17"/>
      <c r="B16" s="19">
        <v>5005083</v>
      </c>
      <c r="C16" s="19" t="s">
        <v>1475</v>
      </c>
      <c r="D16" s="68">
        <v>3000535</v>
      </c>
      <c r="E16" s="19" t="s">
        <v>1466</v>
      </c>
      <c r="F16" s="69">
        <v>41</v>
      </c>
      <c r="G16" s="19" t="s">
        <v>686</v>
      </c>
      <c r="H16" s="20">
        <v>5.5291499999999996</v>
      </c>
      <c r="I16" s="21">
        <v>5.6319939999999988</v>
      </c>
      <c r="J16" s="21">
        <f t="shared" si="0"/>
        <v>1.7503977658039147</v>
      </c>
      <c r="K16" s="21">
        <v>1.3730977958039148</v>
      </c>
      <c r="L16" s="21">
        <v>0.13221340999999998</v>
      </c>
      <c r="M16" s="21">
        <v>0.24508656000000001</v>
      </c>
      <c r="N16" s="22">
        <f t="shared" si="1"/>
        <v>0.24380313540886497</v>
      </c>
      <c r="O16" s="22">
        <f t="shared" si="2"/>
        <v>0.26727855281875568</v>
      </c>
      <c r="P16" s="23">
        <f t="shared" si="3"/>
        <v>0.31079538895174874</v>
      </c>
      <c r="Q16" s="70">
        <v>102</v>
      </c>
      <c r="R16" s="21">
        <v>35</v>
      </c>
      <c r="S16" s="23">
        <f t="shared" si="4"/>
        <v>0.34313725490196079</v>
      </c>
    </row>
    <row r="17" spans="1:19" ht="38.25" x14ac:dyDescent="0.25">
      <c r="A17" s="17"/>
      <c r="B17" s="19">
        <v>5005084</v>
      </c>
      <c r="C17" s="19" t="s">
        <v>1476</v>
      </c>
      <c r="D17" s="68">
        <v>3000535</v>
      </c>
      <c r="E17" s="19" t="s">
        <v>1466</v>
      </c>
      <c r="F17" s="69">
        <v>41</v>
      </c>
      <c r="G17" s="19" t="s">
        <v>686</v>
      </c>
      <c r="H17" s="20">
        <v>0.5</v>
      </c>
      <c r="I17" s="21">
        <v>0.5</v>
      </c>
      <c r="J17" s="21">
        <f t="shared" si="0"/>
        <v>0.3616452030761263</v>
      </c>
      <c r="K17" s="21">
        <v>0.33596844307612628</v>
      </c>
      <c r="L17" s="21">
        <v>1.241193E-2</v>
      </c>
      <c r="M17" s="21">
        <v>1.3264830000000002E-2</v>
      </c>
      <c r="N17" s="22">
        <f t="shared" si="1"/>
        <v>0.67193688615225255</v>
      </c>
      <c r="O17" s="22">
        <f t="shared" si="2"/>
        <v>0.69676074615225259</v>
      </c>
      <c r="P17" s="23">
        <f t="shared" si="3"/>
        <v>0.7232904061522526</v>
      </c>
      <c r="Q17" s="70">
        <v>200</v>
      </c>
      <c r="R17" s="21">
        <v>200</v>
      </c>
      <c r="S17" s="23">
        <f t="shared" si="4"/>
        <v>1</v>
      </c>
    </row>
    <row r="18" spans="1:19" ht="51" x14ac:dyDescent="0.25">
      <c r="A18" s="17"/>
      <c r="B18" s="19">
        <v>5005085</v>
      </c>
      <c r="C18" s="19" t="s">
        <v>1477</v>
      </c>
      <c r="D18" s="68">
        <v>3000670</v>
      </c>
      <c r="E18" s="19" t="s">
        <v>1467</v>
      </c>
      <c r="F18" s="69">
        <v>41</v>
      </c>
      <c r="G18" s="19" t="s">
        <v>686</v>
      </c>
      <c r="H18" s="20">
        <v>3.8801639999999997</v>
      </c>
      <c r="I18" s="21">
        <v>5.2973920000000003</v>
      </c>
      <c r="J18" s="21">
        <f t="shared" si="0"/>
        <v>2.6387335883746497</v>
      </c>
      <c r="K18" s="21">
        <v>1.9650312383746495</v>
      </c>
      <c r="L18" s="21">
        <v>0.33180752000000002</v>
      </c>
      <c r="M18" s="21">
        <v>0.34189482999999998</v>
      </c>
      <c r="N18" s="22">
        <f t="shared" si="1"/>
        <v>0.37094314303616749</v>
      </c>
      <c r="O18" s="22">
        <f t="shared" si="2"/>
        <v>0.43357915713518075</v>
      </c>
      <c r="P18" s="23">
        <f t="shared" si="3"/>
        <v>0.49811937428354358</v>
      </c>
      <c r="Q18" s="70">
        <v>200</v>
      </c>
      <c r="R18" s="21">
        <v>193</v>
      </c>
      <c r="S18" s="23">
        <f t="shared" si="4"/>
        <v>0.96499999999999997</v>
      </c>
    </row>
    <row r="19" spans="1:19" ht="51" x14ac:dyDescent="0.25">
      <c r="A19" s="17"/>
      <c r="B19" s="19">
        <v>5005086</v>
      </c>
      <c r="C19" s="19" t="s">
        <v>1478</v>
      </c>
      <c r="D19" s="68">
        <v>3000670</v>
      </c>
      <c r="E19" s="19" t="s">
        <v>1467</v>
      </c>
      <c r="F19" s="69">
        <v>41</v>
      </c>
      <c r="G19" s="19" t="s">
        <v>686</v>
      </c>
      <c r="H19" s="20">
        <v>0.70218399999999992</v>
      </c>
      <c r="I19" s="21">
        <v>0.71440300000000001</v>
      </c>
      <c r="J19" s="21">
        <f t="shared" si="0"/>
        <v>0.42726355420473938</v>
      </c>
      <c r="K19" s="21">
        <v>0.30502031420473941</v>
      </c>
      <c r="L19" s="21">
        <v>5.5599119999999995E-2</v>
      </c>
      <c r="M19" s="21">
        <v>6.6644120000000001E-2</v>
      </c>
      <c r="N19" s="22">
        <f t="shared" si="1"/>
        <v>0.42695833332830263</v>
      </c>
      <c r="O19" s="22">
        <f t="shared" si="2"/>
        <v>0.5047843223009133</v>
      </c>
      <c r="P19" s="23">
        <f t="shared" si="3"/>
        <v>0.59807077266576336</v>
      </c>
      <c r="Q19" s="70">
        <v>0</v>
      </c>
      <c r="R19" s="21">
        <v>0</v>
      </c>
      <c r="S19" s="23">
        <f t="shared" si="4"/>
        <v>0</v>
      </c>
    </row>
    <row r="20" spans="1:19" ht="38.25" x14ac:dyDescent="0.25">
      <c r="A20" s="17"/>
      <c r="B20" s="19">
        <v>5005087</v>
      </c>
      <c r="C20" s="19" t="s">
        <v>1479</v>
      </c>
      <c r="D20" s="68">
        <v>3000671</v>
      </c>
      <c r="E20" s="19" t="s">
        <v>1468</v>
      </c>
      <c r="F20" s="69">
        <v>107</v>
      </c>
      <c r="G20" s="19" t="s">
        <v>1309</v>
      </c>
      <c r="H20" s="20">
        <v>3.8824450000000001</v>
      </c>
      <c r="I20" s="21">
        <v>3.4974010000000004</v>
      </c>
      <c r="J20" s="21">
        <f t="shared" si="0"/>
        <v>1.7671887792530931</v>
      </c>
      <c r="K20" s="21">
        <v>1.2018809292530932</v>
      </c>
      <c r="L20" s="21">
        <v>0.30271788999999999</v>
      </c>
      <c r="M20" s="21">
        <v>0.26258995999999996</v>
      </c>
      <c r="N20" s="22">
        <f t="shared" si="1"/>
        <v>0.34364973569032919</v>
      </c>
      <c r="O20" s="22">
        <f t="shared" si="2"/>
        <v>0.43020483474817245</v>
      </c>
      <c r="P20" s="23">
        <f t="shared" si="3"/>
        <v>0.50528629094950595</v>
      </c>
      <c r="Q20" s="70">
        <v>2162</v>
      </c>
      <c r="R20" s="21">
        <v>2606</v>
      </c>
      <c r="S20" s="23">
        <f t="shared" si="4"/>
        <v>1.2053654024051803</v>
      </c>
    </row>
    <row r="21" spans="1:19" ht="38.25" x14ac:dyDescent="0.25">
      <c r="A21" s="17"/>
      <c r="B21" s="19">
        <v>5005088</v>
      </c>
      <c r="C21" s="19" t="s">
        <v>1480</v>
      </c>
      <c r="D21" s="68">
        <v>3000671</v>
      </c>
      <c r="E21" s="19" t="s">
        <v>1468</v>
      </c>
      <c r="F21" s="69">
        <v>107</v>
      </c>
      <c r="G21" s="19" t="s">
        <v>1309</v>
      </c>
      <c r="H21" s="20">
        <v>7.4665309999999998</v>
      </c>
      <c r="I21" s="21">
        <v>6.5372029999999999</v>
      </c>
      <c r="J21" s="21">
        <f t="shared" si="0"/>
        <v>3.7544372664523342</v>
      </c>
      <c r="K21" s="21">
        <v>2.5642604964523343</v>
      </c>
      <c r="L21" s="21">
        <v>0.72177100999999988</v>
      </c>
      <c r="M21" s="21">
        <v>0.46840575999999995</v>
      </c>
      <c r="N21" s="22">
        <f t="shared" si="1"/>
        <v>0.39225651956231655</v>
      </c>
      <c r="O21" s="22">
        <f t="shared" si="2"/>
        <v>0.50266627890434701</v>
      </c>
      <c r="P21" s="23">
        <f t="shared" si="3"/>
        <v>0.57431859871145718</v>
      </c>
      <c r="Q21" s="70">
        <v>5493</v>
      </c>
      <c r="R21" s="21">
        <v>4021</v>
      </c>
      <c r="S21" s="23">
        <f t="shared" si="4"/>
        <v>0.73202257418532679</v>
      </c>
    </row>
    <row r="22" spans="1:19" ht="38.25" x14ac:dyDescent="0.25">
      <c r="A22" s="17"/>
      <c r="B22" s="19">
        <v>5005089</v>
      </c>
      <c r="C22" s="19" t="s">
        <v>1481</v>
      </c>
      <c r="D22" s="68">
        <v>3000671</v>
      </c>
      <c r="E22" s="19" t="s">
        <v>1468</v>
      </c>
      <c r="F22" s="69">
        <v>107</v>
      </c>
      <c r="G22" s="19" t="s">
        <v>1309</v>
      </c>
      <c r="H22" s="20">
        <v>5.5349559999999993</v>
      </c>
      <c r="I22" s="21">
        <v>6.2502110000000011</v>
      </c>
      <c r="J22" s="21">
        <f t="shared" si="0"/>
        <v>4.3546264340548673</v>
      </c>
      <c r="K22" s="21">
        <v>3.041913834054867</v>
      </c>
      <c r="L22" s="21">
        <v>0.85971170000000019</v>
      </c>
      <c r="M22" s="21">
        <v>0.45300089999999998</v>
      </c>
      <c r="N22" s="22">
        <f t="shared" si="1"/>
        <v>0.48668978280171127</v>
      </c>
      <c r="O22" s="22">
        <f t="shared" si="2"/>
        <v>0.62423901113976255</v>
      </c>
      <c r="P22" s="23">
        <f t="shared" si="3"/>
        <v>0.69671670829270671</v>
      </c>
      <c r="Q22" s="70">
        <v>6570</v>
      </c>
      <c r="R22" s="21">
        <v>4502</v>
      </c>
      <c r="S22" s="23">
        <f t="shared" si="4"/>
        <v>0.68523592085235918</v>
      </c>
    </row>
    <row r="23" spans="1:19" ht="38.25" x14ac:dyDescent="0.25">
      <c r="A23" s="17"/>
      <c r="B23" s="19">
        <v>5005090</v>
      </c>
      <c r="C23" s="19" t="s">
        <v>1482</v>
      </c>
      <c r="D23" s="68">
        <v>3000671</v>
      </c>
      <c r="E23" s="19" t="s">
        <v>1468</v>
      </c>
      <c r="F23" s="69">
        <v>107</v>
      </c>
      <c r="G23" s="19" t="s">
        <v>1309</v>
      </c>
      <c r="H23" s="20">
        <v>8.3853999999999971</v>
      </c>
      <c r="I23" s="21">
        <v>9.6059399999999968</v>
      </c>
      <c r="J23" s="21">
        <f t="shared" si="0"/>
        <v>5.2185039459729632</v>
      </c>
      <c r="K23" s="21">
        <v>4.3209092659729631</v>
      </c>
      <c r="L23" s="21">
        <v>0.45781072</v>
      </c>
      <c r="M23" s="21">
        <v>0.43978396000000003</v>
      </c>
      <c r="N23" s="22">
        <f t="shared" si="1"/>
        <v>0.44981639131339196</v>
      </c>
      <c r="O23" s="22">
        <f t="shared" si="2"/>
        <v>0.49747551889486763</v>
      </c>
      <c r="P23" s="23">
        <f t="shared" si="3"/>
        <v>0.54325802013888957</v>
      </c>
      <c r="Q23" s="70">
        <v>305</v>
      </c>
      <c r="R23" s="21">
        <v>309</v>
      </c>
      <c r="S23" s="23">
        <f t="shared" si="4"/>
        <v>1.0131147540983607</v>
      </c>
    </row>
    <row r="24" spans="1:19" ht="51" x14ac:dyDescent="0.25">
      <c r="A24" s="17"/>
      <c r="B24" s="19">
        <v>5005160</v>
      </c>
      <c r="C24" s="19" t="s">
        <v>1483</v>
      </c>
      <c r="D24" s="68">
        <v>3000534</v>
      </c>
      <c r="E24" s="19" t="s">
        <v>1465</v>
      </c>
      <c r="F24" s="69">
        <v>86</v>
      </c>
      <c r="G24" s="19" t="s">
        <v>500</v>
      </c>
      <c r="H24" s="20">
        <v>0.38330000000000003</v>
      </c>
      <c r="I24" s="21">
        <v>0.38487700000000002</v>
      </c>
      <c r="J24" s="21">
        <f t="shared" si="0"/>
        <v>6.1542179162378516E-2</v>
      </c>
      <c r="K24" s="21">
        <v>3.9434279162378516E-2</v>
      </c>
      <c r="L24" s="21">
        <v>1.4503950000000002E-2</v>
      </c>
      <c r="M24" s="21">
        <v>7.6039499999999999E-3</v>
      </c>
      <c r="N24" s="22">
        <f t="shared" si="1"/>
        <v>0.10245943291591474</v>
      </c>
      <c r="O24" s="22">
        <f t="shared" si="2"/>
        <v>0.14014406982588856</v>
      </c>
      <c r="P24" s="23">
        <f t="shared" si="3"/>
        <v>0.15990090122916806</v>
      </c>
      <c r="Q24" s="70">
        <v>40</v>
      </c>
      <c r="R24" s="21">
        <v>0</v>
      </c>
      <c r="S24" s="23">
        <f t="shared" si="4"/>
        <v>0</v>
      </c>
    </row>
    <row r="25" spans="1:19" ht="15.75" thickBot="1" x14ac:dyDescent="0.3">
      <c r="A25" s="41" t="s">
        <v>293</v>
      </c>
      <c r="B25" s="43"/>
      <c r="C25" s="43"/>
      <c r="D25" s="65"/>
      <c r="E25" s="43"/>
      <c r="F25" s="66"/>
      <c r="G25" s="43"/>
      <c r="H25" s="44">
        <f ca="1">OFFSET(H25,-MATCH("PROYECTOS",$A$8:$A$25,0)-1,0)-(OFFSET(H25,-MATCH("PROYECTOS",$A$8:$A$25,0),0))</f>
        <v>3.9597650000000044</v>
      </c>
      <c r="I25" s="44">
        <f t="shared" ref="I25:M25" ca="1" si="5">OFFSET(I25,-MATCH("PROYECTOS",$A$8:$A$25,0)-1,0)-(OFFSET(I25,-MATCH("PROYECTOS",$A$8:$A$25,0),0))</f>
        <v>68.101022000000015</v>
      </c>
      <c r="J25" s="44">
        <f t="shared" ca="1" si="5"/>
        <v>4.9455758230747193</v>
      </c>
      <c r="K25" s="44">
        <f t="shared" ca="1" si="5"/>
        <v>2.1540275930747157</v>
      </c>
      <c r="L25" s="44">
        <f t="shared" ca="1" si="5"/>
        <v>2.22991143</v>
      </c>
      <c r="M25" s="44">
        <f t="shared" ca="1" si="5"/>
        <v>0.56163679999999916</v>
      </c>
      <c r="N25" s="46">
        <f t="shared" ca="1" si="1"/>
        <v>3.1629886451259352E-2</v>
      </c>
      <c r="O25" s="46">
        <f t="shared" ca="1" si="2"/>
        <v>6.4374056281779654E-2</v>
      </c>
      <c r="P25" s="47">
        <f t="shared" ca="1" si="3"/>
        <v>7.2621168931572166E-2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24.960895000000001</v>
      </c>
      <c r="E6" s="14">
        <v>26.659268999999998</v>
      </c>
      <c r="F6" s="14">
        <v>14.22359899375753</v>
      </c>
      <c r="G6" s="14">
        <v>9.9837119837575301</v>
      </c>
      <c r="H6" s="14">
        <v>2.0495613800000001</v>
      </c>
      <c r="I6" s="14">
        <v>2.1903256300000002</v>
      </c>
      <c r="J6" s="15">
        <v>0.37449308845480839</v>
      </c>
      <c r="K6" s="15">
        <v>0.45137296764429402</v>
      </c>
      <c r="L6" s="16">
        <v>0.53353297098121977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21.257244000000004</v>
      </c>
      <c r="E7" s="38">
        <f ca="1">SUM(E8:OFFSET(E6,MATCH("GOBIERNOS REGIONALES",$A$8:$A$50,0),0))</f>
        <v>22.057765999999997</v>
      </c>
      <c r="F7" s="38">
        <f ca="1">SUM(F8:OFFSET(F6,MATCH("GOBIERNOS REGIONALES",$A$8:$A$50,0),0))</f>
        <v>11.116992446819561</v>
      </c>
      <c r="G7" s="38">
        <f ca="1">SUM(G8:OFFSET(G6,MATCH("GOBIERNOS REGIONALES",$A$8:$A$50,0),0))</f>
        <v>7.9666231868195609</v>
      </c>
      <c r="H7" s="38">
        <f ca="1">SUM(H8:OFFSET(H6,MATCH("GOBIERNOS REGIONALES",$A$8:$A$50,0),0))</f>
        <v>1.49810354</v>
      </c>
      <c r="I7" s="38">
        <f ca="1">SUM(I8:OFFSET(I6,MATCH("GOBIERNOS REGIONALES",$A$8:$A$50,0),0))</f>
        <v>1.6522657199999999</v>
      </c>
      <c r="J7" s="39">
        <f ca="1">IFERROR(G7/E7,0)</f>
        <v>0.3611708994836359</v>
      </c>
      <c r="K7" s="39">
        <f ca="1">IFERROR(SUM(G7,H7)/E7,0)</f>
        <v>0.42908818267541521</v>
      </c>
      <c r="L7" s="40">
        <f ca="1">IFERROR(SUM(G7,H7,I7)/E7,0)</f>
        <v>0.50399448642349198</v>
      </c>
      <c r="M7" s="4"/>
    </row>
    <row r="8" spans="1:13" x14ac:dyDescent="0.25">
      <c r="A8" s="17"/>
      <c r="B8" s="18">
        <v>38</v>
      </c>
      <c r="C8" s="19" t="s">
        <v>125</v>
      </c>
      <c r="D8" s="20">
        <v>3.4427980000000002</v>
      </c>
      <c r="E8" s="21">
        <v>3.5672850000000005</v>
      </c>
      <c r="F8" s="21">
        <f t="shared" ref="F8:F16" si="0">SUM(G8,H8,I8)</f>
        <v>1.6396691632800886</v>
      </c>
      <c r="G8" s="21">
        <v>1.2022939332800888</v>
      </c>
      <c r="H8" s="21">
        <v>0.22424995000000003</v>
      </c>
      <c r="I8" s="21">
        <v>0.21312527999999997</v>
      </c>
      <c r="J8" s="22">
        <f t="shared" ref="J8:J16" si="1">IFERROR(G8/E8,0)</f>
        <v>0.33703332738485675</v>
      </c>
      <c r="K8" s="22">
        <f t="shared" ref="K8:K16" si="2">IFERROR(SUM(G8,H8)/E8,0)</f>
        <v>0.3998962469441294</v>
      </c>
      <c r="L8" s="23">
        <f t="shared" ref="L8:L16" si="3">IFERROR(SUM(G8,H8,I8)/E8,0)</f>
        <v>0.45964064078986916</v>
      </c>
      <c r="M8" s="4"/>
    </row>
    <row r="9" spans="1:13" ht="25.5" x14ac:dyDescent="0.25">
      <c r="A9" s="17"/>
      <c r="B9" s="18">
        <v>59</v>
      </c>
      <c r="C9" s="19" t="s">
        <v>134</v>
      </c>
      <c r="D9" s="20">
        <v>9.1181490000000025</v>
      </c>
      <c r="E9" s="21">
        <v>9.2876159999999999</v>
      </c>
      <c r="F9" s="21">
        <f t="shared" si="0"/>
        <v>5.5460337362286793</v>
      </c>
      <c r="G9" s="21">
        <v>4.0397269062286796</v>
      </c>
      <c r="H9" s="21">
        <v>0.73924595999999998</v>
      </c>
      <c r="I9" s="21">
        <v>0.76706087000000001</v>
      </c>
      <c r="J9" s="22">
        <f t="shared" si="1"/>
        <v>0.43495843349129415</v>
      </c>
      <c r="K9" s="22">
        <f t="shared" si="2"/>
        <v>0.51455323586038437</v>
      </c>
      <c r="L9" s="23">
        <f t="shared" si="3"/>
        <v>0.59714287673270294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7.4792970000000025</v>
      </c>
      <c r="E10" s="21">
        <v>7.936318</v>
      </c>
      <c r="F10" s="21">
        <f t="shared" si="0"/>
        <v>3.3142392772527973</v>
      </c>
      <c r="G10" s="21">
        <v>2.247334877252797</v>
      </c>
      <c r="H10" s="21">
        <v>0.49074390000000001</v>
      </c>
      <c r="I10" s="21">
        <v>0.57616050000000008</v>
      </c>
      <c r="J10" s="22">
        <f t="shared" si="1"/>
        <v>0.28317097138153952</v>
      </c>
      <c r="K10" s="22">
        <f t="shared" si="2"/>
        <v>0.34500618262181493</v>
      </c>
      <c r="L10" s="23">
        <f t="shared" si="3"/>
        <v>0.41760414303620358</v>
      </c>
      <c r="M10" s="4"/>
    </row>
    <row r="11" spans="1:13" ht="25.5" x14ac:dyDescent="0.25">
      <c r="A11" s="17"/>
      <c r="B11" s="18">
        <v>243</v>
      </c>
      <c r="C11" s="19" t="s">
        <v>158</v>
      </c>
      <c r="D11" s="20">
        <v>1.2170000000000001</v>
      </c>
      <c r="E11" s="21">
        <v>1.2665469999999999</v>
      </c>
      <c r="F11" s="21">
        <f t="shared" si="0"/>
        <v>0.61705027005799551</v>
      </c>
      <c r="G11" s="21">
        <v>0.47726747005799552</v>
      </c>
      <c r="H11" s="21">
        <v>4.3863730000000004E-2</v>
      </c>
      <c r="I11" s="21">
        <v>9.5919069999999995E-2</v>
      </c>
      <c r="J11" s="22">
        <f t="shared" si="1"/>
        <v>0.37682570805346788</v>
      </c>
      <c r="K11" s="22">
        <f t="shared" si="2"/>
        <v>0.41145824044271201</v>
      </c>
      <c r="L11" s="23">
        <f t="shared" si="3"/>
        <v>0.4871909767722758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3.7036509999999998</v>
      </c>
      <c r="E12" s="38">
        <f ca="1">SUM(E13:OFFSET(E11,(MATCH("GOBIERNOS LOCALES",$A$8:$A$50,0)-MATCH("GOBIERNOS REGIONALES",$A$8:$A$50,0)),0))</f>
        <v>4.6015030000000001</v>
      </c>
      <c r="F12" s="38">
        <f ca="1">SUM(F13:OFFSET(F11,(MATCH("GOBIERNOS LOCALES",$A$8:$A$50,0)-MATCH("GOBIERNOS REGIONALES",$A$8:$A$50,0)),0))</f>
        <v>3.1066065469379689</v>
      </c>
      <c r="G12" s="38">
        <f ca="1">SUM(G13:OFFSET(G11,(MATCH("GOBIERNOS LOCALES",$A$8:$A$50,0)-MATCH("GOBIERNOS REGIONALES",$A$8:$A$50,0)),0))</f>
        <v>2.0170887969379692</v>
      </c>
      <c r="H12" s="38">
        <f ca="1">SUM(H13:OFFSET(H11,(MATCH("GOBIERNOS LOCALES",$A$8:$A$50,0)-MATCH("GOBIERNOS REGIONALES",$A$8:$A$50,0)),0))</f>
        <v>0.55145783999999987</v>
      </c>
      <c r="I12" s="38">
        <f ca="1">SUM(I13:OFFSET(I11,(MATCH("GOBIERNOS LOCALES",$A$8:$A$50,0)-MATCH("GOBIERNOS REGIONALES",$A$8:$A$50,0)),0))</f>
        <v>0.53805991000000009</v>
      </c>
      <c r="J12" s="39">
        <f t="shared" ca="1" si="1"/>
        <v>0.43835433703682669</v>
      </c>
      <c r="K12" s="39">
        <f t="shared" ca="1" si="2"/>
        <v>0.5581973187756194</v>
      </c>
      <c r="L12" s="40">
        <f t="shared" ca="1" si="3"/>
        <v>0.67512865838356917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0.20759100000000003</v>
      </c>
      <c r="E13" s="21">
        <v>0.24469800000000005</v>
      </c>
      <c r="F13" s="21">
        <f t="shared" si="0"/>
        <v>9.8434579204153397E-2</v>
      </c>
      <c r="G13" s="21">
        <v>7.90427192041534E-2</v>
      </c>
      <c r="H13" s="21">
        <v>1.0792389999999999E-2</v>
      </c>
      <c r="I13" s="21">
        <v>8.5994699999999997E-3</v>
      </c>
      <c r="J13" s="22">
        <f t="shared" si="1"/>
        <v>0.32302151715238125</v>
      </c>
      <c r="K13" s="22">
        <f t="shared" si="2"/>
        <v>0.3671264546671954</v>
      </c>
      <c r="L13" s="23">
        <f t="shared" si="3"/>
        <v>0.40226965158748079</v>
      </c>
      <c r="M13" s="4"/>
    </row>
    <row r="14" spans="1:13" x14ac:dyDescent="0.25">
      <c r="A14" s="17"/>
      <c r="B14" s="18">
        <v>457</v>
      </c>
      <c r="C14" s="19" t="s">
        <v>223</v>
      </c>
      <c r="D14" s="20">
        <v>2.1960599999999997</v>
      </c>
      <c r="E14" s="21">
        <v>2.7268050000000001</v>
      </c>
      <c r="F14" s="21">
        <f t="shared" si="0"/>
        <v>1.6084469432217918</v>
      </c>
      <c r="G14" s="21">
        <v>1.1997685232217918</v>
      </c>
      <c r="H14" s="21">
        <v>0.20584654999999996</v>
      </c>
      <c r="I14" s="21">
        <v>0.20283187000000005</v>
      </c>
      <c r="J14" s="22">
        <f t="shared" si="1"/>
        <v>0.4399905835664053</v>
      </c>
      <c r="K14" s="22">
        <f t="shared" si="2"/>
        <v>0.51548059843728899</v>
      </c>
      <c r="L14" s="23">
        <f t="shared" si="3"/>
        <v>0.58986504103586124</v>
      </c>
      <c r="M14" s="4"/>
    </row>
    <row r="15" spans="1:13" ht="15.75" thickBot="1" x14ac:dyDescent="0.3">
      <c r="A15" s="24"/>
      <c r="B15" s="25">
        <v>460</v>
      </c>
      <c r="C15" s="26" t="s">
        <v>226</v>
      </c>
      <c r="D15" s="27">
        <v>1.3</v>
      </c>
      <c r="E15" s="28">
        <v>1.63</v>
      </c>
      <c r="F15" s="28">
        <f t="shared" si="0"/>
        <v>1.3997250245120239</v>
      </c>
      <c r="G15" s="28">
        <v>0.73827755451202393</v>
      </c>
      <c r="H15" s="28">
        <v>0.33481889999999997</v>
      </c>
      <c r="I15" s="28">
        <v>0.32662857000000001</v>
      </c>
      <c r="J15" s="29">
        <f t="shared" si="1"/>
        <v>0.4529310150380515</v>
      </c>
      <c r="K15" s="29">
        <f t="shared" si="2"/>
        <v>0.65834138313621104</v>
      </c>
      <c r="L15" s="30">
        <f t="shared" si="3"/>
        <v>0.85872700890308218</v>
      </c>
      <c r="M15" s="4"/>
    </row>
    <row r="16" spans="1:13" x14ac:dyDescent="0.25">
      <c r="A16" t="s">
        <v>232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1487</v>
      </c>
      <c r="N2" s="72" t="s">
        <v>1505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24.960895000000001</v>
      </c>
      <c r="E6" s="14">
        <f ca="1">SUM(E7:OFFSET(E7,50,0))</f>
        <v>26.659268999999998</v>
      </c>
      <c r="F6" s="14">
        <f ca="1">SUM(F7:OFFSET(F7,50,0))</f>
        <v>14.22359899375753</v>
      </c>
      <c r="G6" s="14">
        <f ca="1">SUM(G7:OFFSET(G7,50,0))</f>
        <v>9.9837119837575301</v>
      </c>
      <c r="H6" s="14">
        <f ca="1">SUM(H7:OFFSET(H7,50,0))</f>
        <v>2.0495613800000001</v>
      </c>
      <c r="I6" s="14">
        <f ca="1">SUM(I7:OFFSET(I7,50,0))</f>
        <v>2.1903256300000002</v>
      </c>
      <c r="J6" s="15">
        <f ca="1">IFERROR(G6/E6,0)</f>
        <v>0.37449308845480839</v>
      </c>
      <c r="K6" s="15">
        <f ca="1">IFERROR(SUM(G6,H6)/E6,0)</f>
        <v>0.45137296764429402</v>
      </c>
      <c r="L6" s="16">
        <f ca="1">IFERROR(SUM(G6,H6,I6)/E6,0)</f>
        <v>0.53353297098121977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3.1759999999999997E-2</v>
      </c>
      <c r="E7" s="21">
        <v>4.4999999999999998E-2</v>
      </c>
      <c r="F7" s="21">
        <f t="shared" ref="F7:F27" si="0">SUM(G7,H7,I7)</f>
        <v>0</v>
      </c>
      <c r="G7" s="21">
        <v>0</v>
      </c>
      <c r="H7" s="21">
        <v>0</v>
      </c>
      <c r="I7" s="21">
        <v>0</v>
      </c>
      <c r="J7" s="22">
        <f t="shared" ref="J7:J27" si="1">IFERROR(G7/E7,0)</f>
        <v>0</v>
      </c>
      <c r="K7" s="22">
        <f t="shared" ref="K7:K27" si="2">IFERROR(SUM(G7,H7)/E7,0)</f>
        <v>0</v>
      </c>
      <c r="L7" s="23">
        <f t="shared" ref="L7:L27" si="3">IFERROR(SUM(G7,H7,I7)/E7,0)</f>
        <v>0</v>
      </c>
      <c r="M7" s="4"/>
      <c r="N7" t="s">
        <v>254</v>
      </c>
      <c r="O7" s="5">
        <v>0.13267590026921555</v>
      </c>
      <c r="P7" s="71">
        <v>0.90444602175438205</v>
      </c>
    </row>
    <row r="8" spans="1:16" x14ac:dyDescent="0.25">
      <c r="A8" s="17"/>
      <c r="B8" s="55">
        <v>2</v>
      </c>
      <c r="C8" s="19" t="s">
        <v>250</v>
      </c>
      <c r="D8" s="20">
        <v>0.96708000000000005</v>
      </c>
      <c r="E8" s="21">
        <v>0.94757999999999987</v>
      </c>
      <c r="F8" s="21">
        <f t="shared" si="0"/>
        <v>0.49995242280494678</v>
      </c>
      <c r="G8" s="21">
        <v>0.40360039280494675</v>
      </c>
      <c r="H8" s="21">
        <v>4.6263090000000007E-2</v>
      </c>
      <c r="I8" s="21">
        <v>5.0088940000000005E-2</v>
      </c>
      <c r="J8" s="22">
        <f t="shared" si="1"/>
        <v>0.4259275130384208</v>
      </c>
      <c r="K8" s="22">
        <f t="shared" si="2"/>
        <v>0.47474987104513267</v>
      </c>
      <c r="L8" s="23">
        <f t="shared" si="3"/>
        <v>0.52760972456673516</v>
      </c>
      <c r="M8" s="4"/>
      <c r="N8" t="s">
        <v>271</v>
      </c>
      <c r="O8" s="5">
        <v>1.8343460998161105</v>
      </c>
      <c r="P8" s="71">
        <v>0.84105118890283725</v>
      </c>
    </row>
    <row r="9" spans="1:16" x14ac:dyDescent="0.25">
      <c r="A9" s="17"/>
      <c r="B9" s="55">
        <v>3</v>
      </c>
      <c r="C9" s="19" t="s">
        <v>251</v>
      </c>
      <c r="D9" s="20">
        <v>0.16089999999999999</v>
      </c>
      <c r="E9" s="21">
        <v>0.28040500000000002</v>
      </c>
      <c r="F9" s="21">
        <f t="shared" si="0"/>
        <v>0.11598355721692424</v>
      </c>
      <c r="G9" s="21">
        <v>0.10634965721692424</v>
      </c>
      <c r="H9" s="21">
        <v>5.5839499999999999E-3</v>
      </c>
      <c r="I9" s="21">
        <v>4.0499500000000001E-3</v>
      </c>
      <c r="J9" s="22">
        <f t="shared" si="1"/>
        <v>0.37927161504582385</v>
      </c>
      <c r="K9" s="22">
        <f t="shared" si="2"/>
        <v>0.39918548962010036</v>
      </c>
      <c r="L9" s="23">
        <f t="shared" si="3"/>
        <v>0.41362870568258142</v>
      </c>
      <c r="M9" s="4"/>
      <c r="N9" t="s">
        <v>253</v>
      </c>
      <c r="O9" s="5">
        <v>1.0698661547246413</v>
      </c>
      <c r="P9" s="71">
        <v>0.69522389967030662</v>
      </c>
    </row>
    <row r="10" spans="1:16" x14ac:dyDescent="0.25">
      <c r="A10" s="17"/>
      <c r="B10" s="55">
        <v>4</v>
      </c>
      <c r="C10" s="19" t="s">
        <v>252</v>
      </c>
      <c r="D10" s="20">
        <v>3.3714000000000001E-2</v>
      </c>
      <c r="E10" s="21">
        <v>3.764E-2</v>
      </c>
      <c r="F10" s="21">
        <f t="shared" si="0"/>
        <v>2.3384999864915153E-2</v>
      </c>
      <c r="G10" s="21">
        <v>1.5859999864915153E-2</v>
      </c>
      <c r="H10" s="21">
        <v>3.725E-3</v>
      </c>
      <c r="I10" s="21">
        <v>3.8E-3</v>
      </c>
      <c r="J10" s="22">
        <f t="shared" si="1"/>
        <v>0.42136025145895734</v>
      </c>
      <c r="K10" s="22">
        <f t="shared" si="2"/>
        <v>0.52032411968424952</v>
      </c>
      <c r="L10" s="23">
        <f t="shared" si="3"/>
        <v>0.62128054901474905</v>
      </c>
      <c r="M10" s="4"/>
      <c r="N10" t="s">
        <v>270</v>
      </c>
      <c r="O10" s="5">
        <v>0.43084835622519374</v>
      </c>
      <c r="P10" s="71">
        <v>0.66803580478611246</v>
      </c>
    </row>
    <row r="11" spans="1:16" x14ac:dyDescent="0.25">
      <c r="A11" s="17"/>
      <c r="B11" s="55">
        <v>5</v>
      </c>
      <c r="C11" s="19" t="s">
        <v>253</v>
      </c>
      <c r="D11" s="20">
        <v>1.405367</v>
      </c>
      <c r="E11" s="21">
        <v>1.5388799999999998</v>
      </c>
      <c r="F11" s="21">
        <f t="shared" si="0"/>
        <v>1.0698661547246413</v>
      </c>
      <c r="G11" s="21">
        <v>0.67228593472464127</v>
      </c>
      <c r="H11" s="21">
        <v>0.18236136</v>
      </c>
      <c r="I11" s="21">
        <v>0.21521886000000001</v>
      </c>
      <c r="J11" s="22">
        <f t="shared" si="1"/>
        <v>0.43686702973892788</v>
      </c>
      <c r="K11" s="22">
        <f t="shared" si="2"/>
        <v>0.55536968101778006</v>
      </c>
      <c r="L11" s="23">
        <f t="shared" si="3"/>
        <v>0.69522389967030662</v>
      </c>
      <c r="M11" s="4"/>
      <c r="N11" t="s">
        <v>252</v>
      </c>
      <c r="O11" s="5">
        <v>2.3384999864915153E-2</v>
      </c>
      <c r="P11" s="71">
        <v>0.62128054901474905</v>
      </c>
    </row>
    <row r="12" spans="1:16" x14ac:dyDescent="0.25">
      <c r="A12" s="17"/>
      <c r="B12" s="55">
        <v>6</v>
      </c>
      <c r="C12" s="19" t="s">
        <v>254</v>
      </c>
      <c r="D12" s="20">
        <v>0.13118000000000002</v>
      </c>
      <c r="E12" s="21">
        <v>0.14669299999999999</v>
      </c>
      <c r="F12" s="21">
        <f t="shared" si="0"/>
        <v>0.13267590026921555</v>
      </c>
      <c r="G12" s="21">
        <v>7.8168000269215554E-2</v>
      </c>
      <c r="H12" s="21">
        <v>3.1503949999999996E-2</v>
      </c>
      <c r="I12" s="21">
        <v>2.3003949999999999E-2</v>
      </c>
      <c r="J12" s="22">
        <f t="shared" si="1"/>
        <v>0.53286796417835591</v>
      </c>
      <c r="K12" s="22">
        <f t="shared" si="2"/>
        <v>0.74762906388999861</v>
      </c>
      <c r="L12" s="23">
        <f t="shared" si="3"/>
        <v>0.90444602175438205</v>
      </c>
      <c r="M12" s="4"/>
      <c r="N12" t="s">
        <v>256</v>
      </c>
      <c r="O12" s="5">
        <v>0.2914437565221995</v>
      </c>
      <c r="P12" s="71">
        <v>0.61387985121272459</v>
      </c>
    </row>
    <row r="13" spans="1:16" x14ac:dyDescent="0.25">
      <c r="A13" s="17"/>
      <c r="B13" s="55">
        <v>7</v>
      </c>
      <c r="C13" s="19" t="s">
        <v>255</v>
      </c>
      <c r="D13" s="20">
        <v>8.6962970000000013</v>
      </c>
      <c r="E13" s="21">
        <v>9.2028649999999992</v>
      </c>
      <c r="F13" s="21">
        <f t="shared" si="0"/>
        <v>3.9312895473107927</v>
      </c>
      <c r="G13" s="21">
        <v>2.7246023473107925</v>
      </c>
      <c r="H13" s="21">
        <v>0.53460763</v>
      </c>
      <c r="I13" s="21">
        <v>0.67207956999999996</v>
      </c>
      <c r="J13" s="22">
        <f t="shared" si="1"/>
        <v>0.29606023203760923</v>
      </c>
      <c r="K13" s="22">
        <f t="shared" si="2"/>
        <v>0.3541516666071699</v>
      </c>
      <c r="L13" s="23">
        <f t="shared" si="3"/>
        <v>0.427181051478077</v>
      </c>
      <c r="M13" s="4"/>
      <c r="N13" t="s">
        <v>257</v>
      </c>
      <c r="O13" s="5">
        <v>0.13938840118585993</v>
      </c>
      <c r="P13" s="71">
        <v>0.5917219999060126</v>
      </c>
    </row>
    <row r="14" spans="1:16" x14ac:dyDescent="0.25">
      <c r="A14" s="17"/>
      <c r="B14" s="55">
        <v>8</v>
      </c>
      <c r="C14" s="19" t="s">
        <v>256</v>
      </c>
      <c r="D14" s="20">
        <v>0.83309700000000009</v>
      </c>
      <c r="E14" s="21">
        <v>0.47475699999999998</v>
      </c>
      <c r="F14" s="21">
        <f t="shared" si="0"/>
        <v>0.2914437565221995</v>
      </c>
      <c r="G14" s="21">
        <v>0.18840041652219952</v>
      </c>
      <c r="H14" s="21">
        <v>4.4859060000000006E-2</v>
      </c>
      <c r="I14" s="21">
        <v>5.8184279999999998E-2</v>
      </c>
      <c r="J14" s="22">
        <f t="shared" si="1"/>
        <v>0.39683546850746704</v>
      </c>
      <c r="K14" s="22">
        <f t="shared" si="2"/>
        <v>0.49132393313252787</v>
      </c>
      <c r="L14" s="23">
        <f t="shared" si="3"/>
        <v>0.61387985121272459</v>
      </c>
      <c r="M14" s="4"/>
      <c r="N14" t="s">
        <v>268</v>
      </c>
      <c r="O14" s="5">
        <v>1.7737996035216734</v>
      </c>
      <c r="P14" s="71">
        <v>0.58770543139658205</v>
      </c>
    </row>
    <row r="15" spans="1:16" x14ac:dyDescent="0.25">
      <c r="A15" s="17"/>
      <c r="B15" s="55">
        <v>9</v>
      </c>
      <c r="C15" s="19" t="s">
        <v>257</v>
      </c>
      <c r="D15" s="20">
        <v>0.39454499999999998</v>
      </c>
      <c r="E15" s="21">
        <v>0.23556399999999997</v>
      </c>
      <c r="F15" s="21">
        <f t="shared" si="0"/>
        <v>0.13938840118585993</v>
      </c>
      <c r="G15" s="21">
        <v>7.5687401185859926E-2</v>
      </c>
      <c r="H15" s="21">
        <v>3.3800999999999998E-2</v>
      </c>
      <c r="I15" s="21">
        <v>2.9899999999999999E-2</v>
      </c>
      <c r="J15" s="22">
        <f t="shared" si="1"/>
        <v>0.32130292058998799</v>
      </c>
      <c r="K15" s="22">
        <f t="shared" si="2"/>
        <v>0.46479258794153577</v>
      </c>
      <c r="L15" s="23">
        <f t="shared" si="3"/>
        <v>0.5917219999060126</v>
      </c>
      <c r="M15" s="4"/>
      <c r="N15" t="s">
        <v>260</v>
      </c>
      <c r="O15" s="5">
        <v>0.3053096939307981</v>
      </c>
      <c r="P15" s="71">
        <v>0.58281113725844669</v>
      </c>
    </row>
    <row r="16" spans="1:16" x14ac:dyDescent="0.25">
      <c r="A16" s="17"/>
      <c r="B16" s="55">
        <v>12</v>
      </c>
      <c r="C16" s="19" t="s">
        <v>260</v>
      </c>
      <c r="D16" s="20">
        <v>0.60912200000000005</v>
      </c>
      <c r="E16" s="21">
        <v>0.52385700000000002</v>
      </c>
      <c r="F16" s="21">
        <f t="shared" si="0"/>
        <v>0.3053096939307981</v>
      </c>
      <c r="G16" s="21">
        <v>0.25678290393079806</v>
      </c>
      <c r="H16" s="21">
        <v>1.9609790000000002E-2</v>
      </c>
      <c r="I16" s="21">
        <v>2.8917000000000002E-2</v>
      </c>
      <c r="J16" s="22">
        <f t="shared" si="1"/>
        <v>0.49017747959996344</v>
      </c>
      <c r="K16" s="22">
        <f t="shared" si="2"/>
        <v>0.52761095858373197</v>
      </c>
      <c r="L16" s="23">
        <f t="shared" si="3"/>
        <v>0.58281113725844669</v>
      </c>
      <c r="M16" s="4"/>
      <c r="N16" t="s">
        <v>269</v>
      </c>
      <c r="O16" s="5">
        <v>0.33464690469791469</v>
      </c>
      <c r="P16" s="71">
        <v>0.56697135501378215</v>
      </c>
    </row>
    <row r="17" spans="1:16" x14ac:dyDescent="0.25">
      <c r="A17" s="17"/>
      <c r="B17" s="55">
        <v>13</v>
      </c>
      <c r="C17" s="19" t="s">
        <v>261</v>
      </c>
      <c r="D17" s="20">
        <v>8.2920000000000008E-2</v>
      </c>
      <c r="E17" s="21">
        <v>1.6863E-2</v>
      </c>
      <c r="F17" s="21">
        <f t="shared" si="0"/>
        <v>1.8629999831318855E-3</v>
      </c>
      <c r="G17" s="21">
        <v>1.8629999831318855E-3</v>
      </c>
      <c r="H17" s="21">
        <v>0</v>
      </c>
      <c r="I17" s="21">
        <v>0</v>
      </c>
      <c r="J17" s="22">
        <f t="shared" si="1"/>
        <v>0.11047856153305376</v>
      </c>
      <c r="K17" s="22">
        <f t="shared" si="2"/>
        <v>0.11047856153305376</v>
      </c>
      <c r="L17" s="23">
        <f t="shared" si="3"/>
        <v>0.11047856153305376</v>
      </c>
      <c r="M17" s="4"/>
      <c r="N17" t="s">
        <v>250</v>
      </c>
      <c r="O17" s="5">
        <v>0.49995242280494678</v>
      </c>
      <c r="P17" s="71">
        <v>0.52760972456673516</v>
      </c>
    </row>
    <row r="18" spans="1:16" x14ac:dyDescent="0.25">
      <c r="A18" s="17"/>
      <c r="B18" s="55">
        <v>14</v>
      </c>
      <c r="C18" s="19" t="s">
        <v>262</v>
      </c>
      <c r="D18" s="20">
        <v>0.20759100000000003</v>
      </c>
      <c r="E18" s="21">
        <v>0.24469800000000005</v>
      </c>
      <c r="F18" s="21">
        <f t="shared" si="0"/>
        <v>9.8434579204153397E-2</v>
      </c>
      <c r="G18" s="21">
        <v>7.90427192041534E-2</v>
      </c>
      <c r="H18" s="21">
        <v>1.0792389999999999E-2</v>
      </c>
      <c r="I18" s="21">
        <v>8.5994699999999997E-3</v>
      </c>
      <c r="J18" s="22">
        <f t="shared" si="1"/>
        <v>0.32302151715238125</v>
      </c>
      <c r="K18" s="22">
        <f t="shared" si="2"/>
        <v>0.3671264546671954</v>
      </c>
      <c r="L18" s="23">
        <f t="shared" si="3"/>
        <v>0.40226965158748079</v>
      </c>
      <c r="M18" s="4"/>
      <c r="N18" t="s">
        <v>265</v>
      </c>
      <c r="O18" s="5">
        <v>0.29209358924823092</v>
      </c>
      <c r="P18" s="71">
        <v>0.50552627850805198</v>
      </c>
    </row>
    <row r="19" spans="1:16" x14ac:dyDescent="0.25">
      <c r="A19" s="17"/>
      <c r="B19" s="55">
        <v>15</v>
      </c>
      <c r="C19" s="19" t="s">
        <v>263</v>
      </c>
      <c r="D19" s="20">
        <v>4.4649390000000002</v>
      </c>
      <c r="E19" s="21">
        <v>4.6578650000000001</v>
      </c>
      <c r="F19" s="21">
        <f t="shared" si="0"/>
        <v>2.3520983714796082</v>
      </c>
      <c r="G19" s="21">
        <v>1.7110055414796079</v>
      </c>
      <c r="H19" s="21">
        <v>0.35808752000000005</v>
      </c>
      <c r="I19" s="21">
        <v>0.28300530999999995</v>
      </c>
      <c r="J19" s="22">
        <f t="shared" si="1"/>
        <v>0.36733686817449795</v>
      </c>
      <c r="K19" s="22">
        <f t="shared" si="2"/>
        <v>0.44421490564445471</v>
      </c>
      <c r="L19" s="23">
        <f t="shared" si="3"/>
        <v>0.5049734956851708</v>
      </c>
      <c r="M19" s="4"/>
      <c r="N19" t="s">
        <v>263</v>
      </c>
      <c r="O19" s="5">
        <v>2.3520983714796082</v>
      </c>
      <c r="P19" s="71">
        <v>0.5049734956851708</v>
      </c>
    </row>
    <row r="20" spans="1:16" x14ac:dyDescent="0.25">
      <c r="A20" s="17"/>
      <c r="B20" s="55">
        <v>16</v>
      </c>
      <c r="C20" s="19" t="s">
        <v>264</v>
      </c>
      <c r="D20" s="20">
        <v>0.89761000000000002</v>
      </c>
      <c r="E20" s="21">
        <v>0.99979399999999985</v>
      </c>
      <c r="F20" s="21">
        <f t="shared" si="0"/>
        <v>0.502480896689109</v>
      </c>
      <c r="G20" s="21">
        <v>0.37897404668910895</v>
      </c>
      <c r="H20" s="21">
        <v>7.351917999999999E-2</v>
      </c>
      <c r="I20" s="21">
        <v>4.9987669999999998E-2</v>
      </c>
      <c r="J20" s="22">
        <f t="shared" si="1"/>
        <v>0.37905213142818323</v>
      </c>
      <c r="K20" s="22">
        <f t="shared" si="2"/>
        <v>0.452586459499766</v>
      </c>
      <c r="L20" s="23">
        <f t="shared" si="3"/>
        <v>0.50258442908149992</v>
      </c>
      <c r="M20" s="4"/>
      <c r="N20" t="s">
        <v>264</v>
      </c>
      <c r="O20" s="5">
        <v>0.502480896689109</v>
      </c>
      <c r="P20" s="71">
        <v>0.50258442908149992</v>
      </c>
    </row>
    <row r="21" spans="1:16" x14ac:dyDescent="0.25">
      <c r="A21" s="17"/>
      <c r="B21" s="55">
        <v>17</v>
      </c>
      <c r="C21" s="19" t="s">
        <v>265</v>
      </c>
      <c r="D21" s="20">
        <v>0.4540010000000001</v>
      </c>
      <c r="E21" s="21">
        <v>0.5778009999999999</v>
      </c>
      <c r="F21" s="21">
        <f t="shared" si="0"/>
        <v>0.29209358924823092</v>
      </c>
      <c r="G21" s="21">
        <v>0.20971409924823092</v>
      </c>
      <c r="H21" s="21">
        <v>3.8769890000000001E-2</v>
      </c>
      <c r="I21" s="21">
        <v>4.3609599999999991E-2</v>
      </c>
      <c r="J21" s="22">
        <f t="shared" si="1"/>
        <v>0.36295212235394358</v>
      </c>
      <c r="K21" s="22">
        <f t="shared" si="2"/>
        <v>0.43005115818115747</v>
      </c>
      <c r="L21" s="23">
        <f t="shared" si="3"/>
        <v>0.50552627850805198</v>
      </c>
      <c r="M21" s="4"/>
      <c r="N21" t="s">
        <v>255</v>
      </c>
      <c r="O21" s="5">
        <v>3.9312895473107927</v>
      </c>
      <c r="P21" s="71">
        <v>0.427181051478077</v>
      </c>
    </row>
    <row r="22" spans="1:16" x14ac:dyDescent="0.25">
      <c r="A22" s="17"/>
      <c r="B22" s="55">
        <v>19</v>
      </c>
      <c r="C22" s="19" t="s">
        <v>267</v>
      </c>
      <c r="D22" s="20">
        <v>0.21752999999999997</v>
      </c>
      <c r="E22" s="21">
        <v>0.203649</v>
      </c>
      <c r="F22" s="21">
        <f t="shared" si="0"/>
        <v>7.8696039046788513E-2</v>
      </c>
      <c r="G22" s="21">
        <v>7.7967709046788514E-2</v>
      </c>
      <c r="H22" s="21">
        <v>-2.5000000000000001E-5</v>
      </c>
      <c r="I22" s="21">
        <v>7.5333000000000008E-4</v>
      </c>
      <c r="J22" s="22">
        <f t="shared" si="1"/>
        <v>0.38285338522059287</v>
      </c>
      <c r="K22" s="22">
        <f t="shared" si="2"/>
        <v>0.38273062498116128</v>
      </c>
      <c r="L22" s="23">
        <f t="shared" si="3"/>
        <v>0.38642978382800069</v>
      </c>
      <c r="M22" s="4"/>
      <c r="N22" t="s">
        <v>251</v>
      </c>
      <c r="O22" s="5">
        <v>0.11598355721692424</v>
      </c>
      <c r="P22" s="71">
        <v>0.41362870568258142</v>
      </c>
    </row>
    <row r="23" spans="1:16" x14ac:dyDescent="0.25">
      <c r="A23" s="17"/>
      <c r="B23" s="55">
        <v>20</v>
      </c>
      <c r="C23" s="19" t="s">
        <v>268</v>
      </c>
      <c r="D23" s="20">
        <v>2.3114710000000001</v>
      </c>
      <c r="E23" s="21">
        <v>3.0181780000000002</v>
      </c>
      <c r="F23" s="21">
        <f t="shared" si="0"/>
        <v>1.7737996035216734</v>
      </c>
      <c r="G23" s="21">
        <v>1.3066756635216734</v>
      </c>
      <c r="H23" s="21">
        <v>0.22015331999999999</v>
      </c>
      <c r="I23" s="21">
        <v>0.24697062000000003</v>
      </c>
      <c r="J23" s="22">
        <f t="shared" si="1"/>
        <v>0.43293525548250411</v>
      </c>
      <c r="K23" s="22">
        <f t="shared" si="2"/>
        <v>0.50587771281934779</v>
      </c>
      <c r="L23" s="23">
        <f t="shared" si="3"/>
        <v>0.58770543139658205</v>
      </c>
      <c r="M23" s="4"/>
      <c r="N23" t="s">
        <v>262</v>
      </c>
      <c r="O23" s="5">
        <v>9.8434579204153397E-2</v>
      </c>
      <c r="P23" s="71">
        <v>0.40226965158748079</v>
      </c>
    </row>
    <row r="24" spans="1:16" x14ac:dyDescent="0.25">
      <c r="A24" s="17"/>
      <c r="B24" s="55">
        <v>21</v>
      </c>
      <c r="C24" s="19" t="s">
        <v>269</v>
      </c>
      <c r="D24" s="20">
        <v>0.66367600000000015</v>
      </c>
      <c r="E24" s="21">
        <v>0.59023599999999998</v>
      </c>
      <c r="F24" s="21">
        <f t="shared" si="0"/>
        <v>0.33464690469791469</v>
      </c>
      <c r="G24" s="21">
        <v>0.25296674469791469</v>
      </c>
      <c r="H24" s="21">
        <v>3.9027479999999996E-2</v>
      </c>
      <c r="I24" s="21">
        <v>4.2652679999999998E-2</v>
      </c>
      <c r="J24" s="22">
        <f t="shared" si="1"/>
        <v>0.42858576009920557</v>
      </c>
      <c r="K24" s="22">
        <f t="shared" si="2"/>
        <v>0.49470758255666325</v>
      </c>
      <c r="L24" s="23">
        <f t="shared" si="3"/>
        <v>0.56697135501378215</v>
      </c>
      <c r="M24" s="4"/>
      <c r="N24" t="s">
        <v>267</v>
      </c>
      <c r="O24" s="5">
        <v>7.8696039046788513E-2</v>
      </c>
      <c r="P24" s="71">
        <v>0.38642978382800069</v>
      </c>
    </row>
    <row r="25" spans="1:16" x14ac:dyDescent="0.25">
      <c r="A25" s="17"/>
      <c r="B25" s="55">
        <v>22</v>
      </c>
      <c r="C25" s="19" t="s">
        <v>270</v>
      </c>
      <c r="D25" s="20">
        <v>0.45161000000000007</v>
      </c>
      <c r="E25" s="21">
        <v>0.64494800000000008</v>
      </c>
      <c r="F25" s="21">
        <f t="shared" si="0"/>
        <v>0.43084835622519374</v>
      </c>
      <c r="G25" s="21">
        <v>0.34888764622519375</v>
      </c>
      <c r="H25" s="21">
        <v>2.3569239999999998E-2</v>
      </c>
      <c r="I25" s="21">
        <v>5.8391470000000001E-2</v>
      </c>
      <c r="J25" s="22">
        <f t="shared" si="1"/>
        <v>0.54095469126998408</v>
      </c>
      <c r="K25" s="22">
        <f t="shared" si="2"/>
        <v>0.57749909484980755</v>
      </c>
      <c r="L25" s="23">
        <f t="shared" si="3"/>
        <v>0.66803580478611246</v>
      </c>
      <c r="M25" s="4"/>
      <c r="N25" t="s">
        <v>273</v>
      </c>
      <c r="O25" s="5">
        <v>1.4997120015323162E-2</v>
      </c>
      <c r="P25" s="71">
        <v>0.16483974516732425</v>
      </c>
    </row>
    <row r="26" spans="1:16" x14ac:dyDescent="0.25">
      <c r="A26" s="17"/>
      <c r="B26" s="55">
        <v>23</v>
      </c>
      <c r="C26" s="19" t="s">
        <v>271</v>
      </c>
      <c r="D26" s="20">
        <v>1.9053450000000003</v>
      </c>
      <c r="E26" s="21">
        <v>2.1810160000000001</v>
      </c>
      <c r="F26" s="21">
        <f t="shared" si="0"/>
        <v>1.8343460998161105</v>
      </c>
      <c r="G26" s="21">
        <v>1.0798806398161105</v>
      </c>
      <c r="H26" s="21">
        <v>0.38335252999999997</v>
      </c>
      <c r="I26" s="21">
        <v>0.37111293000000001</v>
      </c>
      <c r="J26" s="22">
        <f t="shared" si="1"/>
        <v>0.49512733506590983</v>
      </c>
      <c r="K26" s="22">
        <f t="shared" si="2"/>
        <v>0.67089520196830765</v>
      </c>
      <c r="L26" s="23">
        <f t="shared" si="3"/>
        <v>0.84105118890283725</v>
      </c>
      <c r="M26" s="4"/>
      <c r="N26" t="s">
        <v>261</v>
      </c>
      <c r="O26" s="5">
        <v>1.8629999831318855E-3</v>
      </c>
      <c r="P26" s="71">
        <v>0.11047856153305376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4.1140000000000003E-2</v>
      </c>
      <c r="E27" s="28">
        <v>9.0980000000000005E-2</v>
      </c>
      <c r="F27" s="28">
        <f t="shared" si="0"/>
        <v>1.4997120015323162E-2</v>
      </c>
      <c r="G27" s="28">
        <v>1.4997120015323162E-2</v>
      </c>
      <c r="H27" s="28">
        <v>0</v>
      </c>
      <c r="I27" s="28">
        <v>0</v>
      </c>
      <c r="J27" s="29">
        <f t="shared" si="1"/>
        <v>0.16483974516732425</v>
      </c>
      <c r="K27" s="29">
        <f t="shared" si="2"/>
        <v>0.16483974516732425</v>
      </c>
      <c r="L27" s="30">
        <f t="shared" si="3"/>
        <v>0.16483974516732425</v>
      </c>
      <c r="M27" s="4"/>
      <c r="N27" t="s">
        <v>249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24.960895000000001</v>
      </c>
      <c r="E6" s="14">
        <v>26.659268999999998</v>
      </c>
      <c r="F6" s="14">
        <v>14.22359899375753</v>
      </c>
      <c r="G6" s="14">
        <v>9.9837119837575301</v>
      </c>
      <c r="H6" s="14">
        <v>2.0495613800000001</v>
      </c>
      <c r="I6" s="14">
        <v>2.1903256300000002</v>
      </c>
      <c r="J6" s="15">
        <v>0.37449308845480839</v>
      </c>
      <c r="K6" s="15">
        <v>0.45137296764429402</v>
      </c>
      <c r="L6" s="16">
        <v>0.53353297098121977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23.632864000000001</v>
      </c>
      <c r="E7" s="38">
        <f ca="1">SUM(E8:OFFSET(E6,MATCH("PROYECTOS",$A$8:$A$50,0),0))</f>
        <v>24.840118000000004</v>
      </c>
      <c r="F7" s="38">
        <f ca="1">SUM(F8:OFFSET(F6,MATCH("PROYECTOS",$A$8:$A$50,0),0))</f>
        <v>12.752853308749579</v>
      </c>
      <c r="G7" s="38">
        <f ca="1">SUM(G8:OFFSET(G6,MATCH("PROYECTOS",$A$8:$A$50,0),0))</f>
        <v>9.1965954487495765</v>
      </c>
      <c r="H7" s="38">
        <f ca="1">SUM(H8:OFFSET(H6,MATCH("PROYECTOS",$A$8:$A$50,0),0))</f>
        <v>1.70796316</v>
      </c>
      <c r="I7" s="38">
        <f ca="1">SUM(I8:OFFSET(I6,MATCH("PROYECTOS",$A$8:$A$50,0),0))</f>
        <v>1.8482947000000001</v>
      </c>
      <c r="J7" s="39">
        <f ca="1">IFERROR(G7/E7,0)</f>
        <v>0.37023155239236688</v>
      </c>
      <c r="K7" s="39">
        <f ca="1">IFERROR(SUM(G7,H7)/E7,0)</f>
        <v>0.4389898070834275</v>
      </c>
      <c r="L7" s="40">
        <f ca="1">IFERROR(SUM(G7,H7,I7)/E7,0)</f>
        <v>0.51339745281200255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3.8919180000000004</v>
      </c>
      <c r="E8" s="21">
        <v>4.0824010000000008</v>
      </c>
      <c r="F8" s="21">
        <f t="shared" ref="F8:F11" si="0">SUM(G8,H8,I8)</f>
        <v>2.6095118127952714</v>
      </c>
      <c r="G8" s="21">
        <v>2.0308317427952716</v>
      </c>
      <c r="H8" s="21">
        <v>0.29431934999999998</v>
      </c>
      <c r="I8" s="21">
        <v>0.28436072000000001</v>
      </c>
      <c r="J8" s="22">
        <f t="shared" ref="J8:J12" si="1">IFERROR(G8/E8,0)</f>
        <v>0.49746013260217975</v>
      </c>
      <c r="K8" s="22">
        <f t="shared" ref="K8:K12" si="2">IFERROR(SUM(G8,H8)/E8,0)</f>
        <v>0.56955480189115937</v>
      </c>
      <c r="L8" s="23">
        <f t="shared" ref="L8:L12" si="3">IFERROR(SUM(G8,H8,I8)/E8,0)</f>
        <v>0.63921006603596042</v>
      </c>
      <c r="M8" s="4"/>
    </row>
    <row r="9" spans="1:13" ht="38.25" x14ac:dyDescent="0.25">
      <c r="A9" s="17"/>
      <c r="B9" s="19">
        <v>3000538</v>
      </c>
      <c r="C9" s="19" t="s">
        <v>1490</v>
      </c>
      <c r="D9" s="20">
        <v>5.3841749999999999</v>
      </c>
      <c r="E9" s="21">
        <v>9.0634799999999984</v>
      </c>
      <c r="F9" s="21">
        <f t="shared" si="0"/>
        <v>4.4886952457525995</v>
      </c>
      <c r="G9" s="21">
        <v>3.112060725752599</v>
      </c>
      <c r="H9" s="21">
        <v>0.66875544000000009</v>
      </c>
      <c r="I9" s="21">
        <v>0.70787908000000022</v>
      </c>
      <c r="J9" s="22">
        <f t="shared" si="1"/>
        <v>0.34336267369184897</v>
      </c>
      <c r="K9" s="22">
        <f t="shared" si="2"/>
        <v>0.41714839838037926</v>
      </c>
      <c r="L9" s="23">
        <f t="shared" si="3"/>
        <v>0.49525074758840976</v>
      </c>
      <c r="M9" s="4"/>
    </row>
    <row r="10" spans="1:13" ht="51" x14ac:dyDescent="0.25">
      <c r="A10" s="17"/>
      <c r="B10" s="19">
        <v>3000539</v>
      </c>
      <c r="C10" s="19" t="s">
        <v>1491</v>
      </c>
      <c r="D10" s="20">
        <v>13.139771000000003</v>
      </c>
      <c r="E10" s="21">
        <v>10.001483000000006</v>
      </c>
      <c r="F10" s="21">
        <f t="shared" si="0"/>
        <v>4.8541191901758678</v>
      </c>
      <c r="G10" s="21">
        <v>3.4628638901758677</v>
      </c>
      <c r="H10" s="21">
        <v>0.68441810999999997</v>
      </c>
      <c r="I10" s="21">
        <v>0.70683718999999989</v>
      </c>
      <c r="J10" s="22">
        <f t="shared" si="1"/>
        <v>0.34623504236080449</v>
      </c>
      <c r="K10" s="22">
        <f t="shared" si="2"/>
        <v>0.41466670494524316</v>
      </c>
      <c r="L10" s="23">
        <f t="shared" si="3"/>
        <v>0.48533994310402417</v>
      </c>
      <c r="M10" s="4"/>
    </row>
    <row r="11" spans="1:13" ht="38.25" x14ac:dyDescent="0.25">
      <c r="A11" s="17"/>
      <c r="B11" s="19">
        <v>3000540</v>
      </c>
      <c r="C11" s="19" t="s">
        <v>1492</v>
      </c>
      <c r="D11" s="20">
        <v>1.2170000000000001</v>
      </c>
      <c r="E11" s="21">
        <v>1.6927539999999999</v>
      </c>
      <c r="F11" s="21">
        <f t="shared" si="0"/>
        <v>0.80052706002583829</v>
      </c>
      <c r="G11" s="21">
        <v>0.59083909002583823</v>
      </c>
      <c r="H11" s="21">
        <v>6.0470259999999998E-2</v>
      </c>
      <c r="I11" s="21">
        <v>0.14921771</v>
      </c>
      <c r="J11" s="22">
        <f t="shared" si="1"/>
        <v>0.34904013815701412</v>
      </c>
      <c r="K11" s="22">
        <f t="shared" si="2"/>
        <v>0.3847631433899068</v>
      </c>
      <c r="L11" s="23">
        <f t="shared" si="3"/>
        <v>0.47291399696934011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1.3280309999999993</v>
      </c>
      <c r="E12" s="45">
        <f t="shared" ref="E12:I12" ca="1" si="4">OFFSET(E12,-MATCH("PROYECTOS",$A$8:$A$50,0)-1,0)-(OFFSET(E12,-MATCH("PROYECTOS",$A$8:$A$50,0),0))</f>
        <v>1.8191509999999944</v>
      </c>
      <c r="F12" s="45">
        <f t="shared" ca="1" si="4"/>
        <v>1.4707456850079517</v>
      </c>
      <c r="G12" s="45">
        <f t="shared" ca="1" si="4"/>
        <v>0.78711653500795364</v>
      </c>
      <c r="H12" s="45">
        <f t="shared" ca="1" si="4"/>
        <v>0.34159822000000006</v>
      </c>
      <c r="I12" s="45">
        <f t="shared" ca="1" si="4"/>
        <v>0.34203093000000018</v>
      </c>
      <c r="J12" s="46">
        <f t="shared" ca="1" si="1"/>
        <v>0.43268345234010597</v>
      </c>
      <c r="K12" s="46">
        <f t="shared" ca="1" si="2"/>
        <v>0.62046237778389879</v>
      </c>
      <c r="L12" s="47">
        <f t="shared" ca="1" si="3"/>
        <v>0.80847916693444277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1506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3000538</v>
      </c>
      <c r="C18" s="19" t="s">
        <v>1490</v>
      </c>
      <c r="D18" s="23">
        <v>0.49525074758840976</v>
      </c>
    </row>
    <row r="19" spans="1:4" ht="51" x14ac:dyDescent="0.25">
      <c r="A19" s="17"/>
      <c r="B19" s="19">
        <v>3000539</v>
      </c>
      <c r="C19" s="19" t="s">
        <v>1491</v>
      </c>
      <c r="D19" s="23">
        <v>0.48533994310402417</v>
      </c>
    </row>
    <row r="20" spans="1:4" ht="39" thickBot="1" x14ac:dyDescent="0.3">
      <c r="A20" s="24"/>
      <c r="B20" s="26">
        <v>3000540</v>
      </c>
      <c r="C20" s="26" t="s">
        <v>1492</v>
      </c>
      <c r="D20" s="30">
        <v>0.47291399696934011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1489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24.960895000000001</v>
      </c>
      <c r="I6" s="14">
        <v>26.659268999999998</v>
      </c>
      <c r="J6" s="14">
        <v>14.22359899375753</v>
      </c>
      <c r="K6" s="14">
        <v>9.9837119837575301</v>
      </c>
      <c r="L6" s="14">
        <v>2.0495613800000001</v>
      </c>
      <c r="M6" s="14">
        <v>2.1903256300000002</v>
      </c>
      <c r="N6" s="15">
        <v>0.37449308845480839</v>
      </c>
      <c r="O6" s="15">
        <v>0.45137296764429402</v>
      </c>
      <c r="P6" s="16">
        <v>0.53353297098121977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23.632863999999998</v>
      </c>
      <c r="I7" s="37">
        <f ca="1">SUM(I8:OFFSET(I6,MATCH("PROYECTOS",$A$8:$A$18,0),0))</f>
        <v>24.840117999999997</v>
      </c>
      <c r="J7" s="37">
        <f ca="1">SUM(J8:OFFSET(J6,MATCH("PROYECTOS",$A$8:$A$18,0),0))</f>
        <v>12.752853308749577</v>
      </c>
      <c r="K7" s="37">
        <f ca="1">SUM(K8:OFFSET(K6,MATCH("PROYECTOS",$A$8:$A$18,0),0))</f>
        <v>9.1965954487495765</v>
      </c>
      <c r="L7" s="37">
        <f ca="1">SUM(L8:OFFSET(L6,MATCH("PROYECTOS",$A$8:$A$18,0),0))</f>
        <v>1.70796316</v>
      </c>
      <c r="M7" s="37">
        <f ca="1">SUM(M8:OFFSET(M6,MATCH("PROYECTOS",$A$8:$A$18,0),0))</f>
        <v>1.8482947000000001</v>
      </c>
      <c r="N7" s="39">
        <f ca="1">IFERROR(K7/I7,0)</f>
        <v>0.37023155239236694</v>
      </c>
      <c r="O7" s="39">
        <f ca="1">IFERROR(SUM(K7,L7)/I7,0)</f>
        <v>0.43898980708342761</v>
      </c>
      <c r="P7" s="40">
        <f ca="1">IFERROR(SUM(K7,L7,M7)/I7,0)</f>
        <v>0.51339745281200266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3.7710179999999998</v>
      </c>
      <c r="I8" s="21">
        <v>4.0419010000000011</v>
      </c>
      <c r="J8" s="21">
        <f t="shared" ref="J8:J17" si="0">SUM(K8,L8,M8)</f>
        <v>2.5825618129413028</v>
      </c>
      <c r="K8" s="21">
        <v>2.0038817429413029</v>
      </c>
      <c r="L8" s="21">
        <v>0.29431934999999998</v>
      </c>
      <c r="M8" s="21">
        <v>0.28436072000000001</v>
      </c>
      <c r="N8" s="22">
        <f t="shared" ref="N8:N18" si="1">IFERROR(K8/I8,0)</f>
        <v>0.49577704722141941</v>
      </c>
      <c r="O8" s="22">
        <f t="shared" ref="O8:O18" si="2">IFERROR(SUM(K8,L8)/I8,0)</f>
        <v>0.56859410780751485</v>
      </c>
      <c r="P8" s="23">
        <f t="shared" ref="P8:P18" si="3">IFERROR(SUM(K8,L8,M8)/I8,0)</f>
        <v>0.6389473203181627</v>
      </c>
      <c r="Q8" s="70">
        <v>29</v>
      </c>
      <c r="R8" s="21">
        <v>27</v>
      </c>
      <c r="S8" s="23">
        <f>IFERROR(R8/Q8,0)</f>
        <v>0.93103448275862066</v>
      </c>
    </row>
    <row r="9" spans="1:19" ht="38.25" x14ac:dyDescent="0.25">
      <c r="A9" s="17"/>
      <c r="B9" s="19">
        <v>5002853</v>
      </c>
      <c r="C9" s="19" t="s">
        <v>1493</v>
      </c>
      <c r="D9" s="68">
        <v>3000538</v>
      </c>
      <c r="E9" s="19" t="s">
        <v>1490</v>
      </c>
      <c r="F9" s="69">
        <v>36</v>
      </c>
      <c r="G9" s="19" t="s">
        <v>533</v>
      </c>
      <c r="H9" s="20">
        <v>0.32706000000000007</v>
      </c>
      <c r="I9" s="21">
        <v>0.32364500000000002</v>
      </c>
      <c r="J9" s="21">
        <f t="shared" si="0"/>
        <v>0.14973498879057318</v>
      </c>
      <c r="K9" s="21">
        <v>0.13805208879057318</v>
      </c>
      <c r="L9" s="21">
        <v>2.2876999999999997E-3</v>
      </c>
      <c r="M9" s="21">
        <v>9.3951999999999994E-3</v>
      </c>
      <c r="N9" s="22">
        <f t="shared" si="1"/>
        <v>0.42655406012937996</v>
      </c>
      <c r="O9" s="22">
        <f t="shared" si="2"/>
        <v>0.43362260745747094</v>
      </c>
      <c r="P9" s="23">
        <f t="shared" si="3"/>
        <v>0.46265194515772889</v>
      </c>
      <c r="Q9" s="70">
        <v>7</v>
      </c>
      <c r="R9" s="21">
        <v>7</v>
      </c>
      <c r="S9" s="23">
        <f t="shared" ref="S9:S17" si="4">IFERROR(R9/Q9,0)</f>
        <v>1</v>
      </c>
    </row>
    <row r="10" spans="1:19" ht="38.25" x14ac:dyDescent="0.25">
      <c r="A10" s="17"/>
      <c r="B10" s="19">
        <v>5002857</v>
      </c>
      <c r="C10" s="19" t="s">
        <v>1494</v>
      </c>
      <c r="D10" s="68">
        <v>3000538</v>
      </c>
      <c r="E10" s="19" t="s">
        <v>1490</v>
      </c>
      <c r="F10" s="69">
        <v>24</v>
      </c>
      <c r="G10" s="19" t="s">
        <v>1502</v>
      </c>
      <c r="H10" s="20">
        <v>4.4028770000000002</v>
      </c>
      <c r="I10" s="21">
        <v>4.4471880000000006</v>
      </c>
      <c r="J10" s="21">
        <f t="shared" si="0"/>
        <v>2.7328328154976953</v>
      </c>
      <c r="K10" s="21">
        <v>1.9214386554976954</v>
      </c>
      <c r="L10" s="21">
        <v>0.40949122999999998</v>
      </c>
      <c r="M10" s="21">
        <v>0.40190292999999999</v>
      </c>
      <c r="N10" s="22">
        <f t="shared" si="1"/>
        <v>0.43205698870785209</v>
      </c>
      <c r="O10" s="22">
        <f t="shared" si="2"/>
        <v>0.52413567528462823</v>
      </c>
      <c r="P10" s="23">
        <f t="shared" si="3"/>
        <v>0.61450804766915523</v>
      </c>
      <c r="Q10" s="70">
        <v>89</v>
      </c>
      <c r="R10" s="21">
        <v>65</v>
      </c>
      <c r="S10" s="23">
        <f t="shared" si="4"/>
        <v>0.7303370786516854</v>
      </c>
    </row>
    <row r="11" spans="1:19" ht="51" x14ac:dyDescent="0.25">
      <c r="A11" s="17"/>
      <c r="B11" s="19">
        <v>5002859</v>
      </c>
      <c r="C11" s="19" t="s">
        <v>1495</v>
      </c>
      <c r="D11" s="68">
        <v>3000539</v>
      </c>
      <c r="E11" s="19" t="s">
        <v>1491</v>
      </c>
      <c r="F11" s="69">
        <v>71</v>
      </c>
      <c r="G11" s="19" t="s">
        <v>1503</v>
      </c>
      <c r="H11" s="20">
        <v>7.6252610000000018</v>
      </c>
      <c r="I11" s="21">
        <v>6.6343579999999998</v>
      </c>
      <c r="J11" s="21">
        <f t="shared" si="0"/>
        <v>3.266755884976412</v>
      </c>
      <c r="K11" s="21">
        <v>2.4104756949764123</v>
      </c>
      <c r="L11" s="21">
        <v>0.42434366000000001</v>
      </c>
      <c r="M11" s="21">
        <v>0.43193652999999999</v>
      </c>
      <c r="N11" s="22">
        <f t="shared" si="1"/>
        <v>0.36333217094651998</v>
      </c>
      <c r="O11" s="22">
        <f t="shared" si="2"/>
        <v>0.42729369668872441</v>
      </c>
      <c r="P11" s="23">
        <f t="shared" si="3"/>
        <v>0.49239969940971112</v>
      </c>
      <c r="Q11" s="70">
        <v>4.2399999999999993</v>
      </c>
      <c r="R11" s="21">
        <v>4.74</v>
      </c>
      <c r="S11" s="23">
        <f t="shared" si="4"/>
        <v>1.117924528301887</v>
      </c>
    </row>
    <row r="12" spans="1:19" ht="25.5" x14ac:dyDescent="0.25">
      <c r="A12" s="17"/>
      <c r="B12" s="19">
        <v>5004195</v>
      </c>
      <c r="C12" s="19" t="s">
        <v>1496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0.12090000000000001</v>
      </c>
      <c r="I12" s="21">
        <v>4.0500000000000001E-2</v>
      </c>
      <c r="J12" s="21">
        <f t="shared" si="0"/>
        <v>2.694999985396862E-2</v>
      </c>
      <c r="K12" s="21">
        <v>2.694999985396862E-2</v>
      </c>
      <c r="L12" s="21">
        <v>0</v>
      </c>
      <c r="M12" s="21">
        <v>0</v>
      </c>
      <c r="N12" s="22">
        <f t="shared" si="1"/>
        <v>0.66543209515971902</v>
      </c>
      <c r="O12" s="22">
        <f t="shared" si="2"/>
        <v>0.66543209515971902</v>
      </c>
      <c r="P12" s="23">
        <f t="shared" si="3"/>
        <v>0.66543209515971902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5005072</v>
      </c>
      <c r="C13" s="19" t="s">
        <v>1497</v>
      </c>
      <c r="D13" s="68">
        <v>3000538</v>
      </c>
      <c r="E13" s="19" t="s">
        <v>1490</v>
      </c>
      <c r="F13" s="69">
        <v>201</v>
      </c>
      <c r="G13" s="19" t="s">
        <v>625</v>
      </c>
      <c r="H13" s="20">
        <v>0.14800000000000002</v>
      </c>
      <c r="I13" s="21">
        <v>3.2987239999999991</v>
      </c>
      <c r="J13" s="21">
        <f t="shared" si="0"/>
        <v>1.2097266334021672</v>
      </c>
      <c r="K13" s="21">
        <v>0.75942057340216707</v>
      </c>
      <c r="L13" s="21">
        <v>0.20766192</v>
      </c>
      <c r="M13" s="21">
        <v>0.24264414000000004</v>
      </c>
      <c r="N13" s="22">
        <f t="shared" si="1"/>
        <v>0.23021646351806554</v>
      </c>
      <c r="O13" s="22">
        <f t="shared" si="2"/>
        <v>0.29316865957933047</v>
      </c>
      <c r="P13" s="23">
        <f t="shared" si="3"/>
        <v>0.3667256288801875</v>
      </c>
      <c r="Q13" s="70">
        <v>2</v>
      </c>
      <c r="R13" s="21">
        <v>2</v>
      </c>
      <c r="S13" s="23">
        <f t="shared" si="4"/>
        <v>1</v>
      </c>
    </row>
    <row r="14" spans="1:19" ht="38.25" x14ac:dyDescent="0.25">
      <c r="A14" s="17"/>
      <c r="B14" s="19">
        <v>5005073</v>
      </c>
      <c r="C14" s="19" t="s">
        <v>1498</v>
      </c>
      <c r="D14" s="68">
        <v>3000538</v>
      </c>
      <c r="E14" s="19" t="s">
        <v>1490</v>
      </c>
      <c r="F14" s="69">
        <v>584</v>
      </c>
      <c r="G14" s="19" t="s">
        <v>1504</v>
      </c>
      <c r="H14" s="20">
        <v>0.50623799999999997</v>
      </c>
      <c r="I14" s="21">
        <v>0.99392299999999989</v>
      </c>
      <c r="J14" s="21">
        <f t="shared" si="0"/>
        <v>0.39640080806216327</v>
      </c>
      <c r="K14" s="21">
        <v>0.29314940806216327</v>
      </c>
      <c r="L14" s="21">
        <v>4.9314590000000005E-2</v>
      </c>
      <c r="M14" s="21">
        <v>5.3936810000000002E-2</v>
      </c>
      <c r="N14" s="22">
        <f t="shared" si="1"/>
        <v>0.29494176919355253</v>
      </c>
      <c r="O14" s="22">
        <f t="shared" si="2"/>
        <v>0.34455787627629436</v>
      </c>
      <c r="P14" s="23">
        <f t="shared" si="3"/>
        <v>0.39882446433190832</v>
      </c>
      <c r="Q14" s="70">
        <v>239</v>
      </c>
      <c r="R14" s="21">
        <v>239</v>
      </c>
      <c r="S14" s="23">
        <f t="shared" si="4"/>
        <v>1</v>
      </c>
    </row>
    <row r="15" spans="1:19" ht="51" x14ac:dyDescent="0.25">
      <c r="A15" s="17"/>
      <c r="B15" s="19">
        <v>5005074</v>
      </c>
      <c r="C15" s="19" t="s">
        <v>1499</v>
      </c>
      <c r="D15" s="68">
        <v>3000539</v>
      </c>
      <c r="E15" s="19" t="s">
        <v>1491</v>
      </c>
      <c r="F15" s="69">
        <v>535</v>
      </c>
      <c r="G15" s="19" t="s">
        <v>772</v>
      </c>
      <c r="H15" s="20">
        <v>5.5145099999999996</v>
      </c>
      <c r="I15" s="21">
        <v>3.3671250000000001</v>
      </c>
      <c r="J15" s="21">
        <f t="shared" si="0"/>
        <v>1.5873633051994553</v>
      </c>
      <c r="K15" s="21">
        <v>1.0523881951994554</v>
      </c>
      <c r="L15" s="21">
        <v>0.26007444999999996</v>
      </c>
      <c r="M15" s="21">
        <v>0.27490066000000002</v>
      </c>
      <c r="N15" s="22">
        <f t="shared" si="1"/>
        <v>0.31254800317762343</v>
      </c>
      <c r="O15" s="22">
        <f t="shared" si="2"/>
        <v>0.38978732455713855</v>
      </c>
      <c r="P15" s="23">
        <f t="shared" si="3"/>
        <v>0.47142987124013969</v>
      </c>
      <c r="Q15" s="70">
        <v>1690</v>
      </c>
      <c r="R15" s="21">
        <v>1376</v>
      </c>
      <c r="S15" s="23">
        <f t="shared" si="4"/>
        <v>0.81420118343195269</v>
      </c>
    </row>
    <row r="16" spans="1:19" ht="51" x14ac:dyDescent="0.25">
      <c r="A16" s="17"/>
      <c r="B16" s="19">
        <v>5005075</v>
      </c>
      <c r="C16" s="19" t="s">
        <v>1500</v>
      </c>
      <c r="D16" s="68">
        <v>3000540</v>
      </c>
      <c r="E16" s="19" t="s">
        <v>1492</v>
      </c>
      <c r="F16" s="69">
        <v>36</v>
      </c>
      <c r="G16" s="19" t="s">
        <v>533</v>
      </c>
      <c r="H16" s="20">
        <v>0.81</v>
      </c>
      <c r="I16" s="21">
        <v>0.85954699999999995</v>
      </c>
      <c r="J16" s="21">
        <f t="shared" si="0"/>
        <v>0.33034963688335228</v>
      </c>
      <c r="K16" s="21">
        <v>0.23189178688335232</v>
      </c>
      <c r="L16" s="21">
        <v>2.8789560000000002E-2</v>
      </c>
      <c r="M16" s="21">
        <v>6.9668289999999994E-2</v>
      </c>
      <c r="N16" s="22">
        <f t="shared" si="1"/>
        <v>0.26978371966088222</v>
      </c>
      <c r="O16" s="22">
        <f t="shared" si="2"/>
        <v>0.30327759492308431</v>
      </c>
      <c r="P16" s="23">
        <f t="shared" si="3"/>
        <v>0.38432992830334151</v>
      </c>
      <c r="Q16" s="70">
        <v>520</v>
      </c>
      <c r="R16" s="21">
        <v>487</v>
      </c>
      <c r="S16" s="23">
        <f t="shared" si="4"/>
        <v>0.93653846153846154</v>
      </c>
    </row>
    <row r="17" spans="1:19" ht="51" x14ac:dyDescent="0.25">
      <c r="A17" s="17"/>
      <c r="B17" s="19">
        <v>5005076</v>
      </c>
      <c r="C17" s="19" t="s">
        <v>1501</v>
      </c>
      <c r="D17" s="68">
        <v>3000540</v>
      </c>
      <c r="E17" s="19" t="s">
        <v>1492</v>
      </c>
      <c r="F17" s="69">
        <v>201</v>
      </c>
      <c r="G17" s="19" t="s">
        <v>625</v>
      </c>
      <c r="H17" s="20">
        <v>0.40700000000000003</v>
      </c>
      <c r="I17" s="21">
        <v>0.83320699999999981</v>
      </c>
      <c r="J17" s="21">
        <f t="shared" si="0"/>
        <v>0.4701774231424859</v>
      </c>
      <c r="K17" s="21">
        <v>0.35894730314248591</v>
      </c>
      <c r="L17" s="21">
        <v>3.1680699999999999E-2</v>
      </c>
      <c r="M17" s="21">
        <v>7.9549419999999996E-2</v>
      </c>
      <c r="N17" s="22">
        <f t="shared" si="1"/>
        <v>0.43080207336530535</v>
      </c>
      <c r="O17" s="22">
        <f t="shared" si="2"/>
        <v>0.46882467759210616</v>
      </c>
      <c r="P17" s="23">
        <f t="shared" si="3"/>
        <v>0.56429845541682444</v>
      </c>
      <c r="Q17" s="70">
        <v>2</v>
      </c>
      <c r="R17" s="21">
        <v>2</v>
      </c>
      <c r="S17" s="23">
        <f t="shared" si="4"/>
        <v>1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1.3280310000000028</v>
      </c>
      <c r="I18" s="44">
        <f t="shared" ref="I18:M18" ca="1" si="5">OFFSET(I18,-MATCH("PROYECTOS",$A$8:$A$18,0)-1,0)-(OFFSET(I18,-MATCH("PROYECTOS",$A$8:$A$18,0),0))</f>
        <v>1.8191510000000015</v>
      </c>
      <c r="J18" s="44">
        <f t="shared" ca="1" si="5"/>
        <v>1.4707456850079534</v>
      </c>
      <c r="K18" s="44">
        <f t="shared" ca="1" si="5"/>
        <v>0.78711653500795364</v>
      </c>
      <c r="L18" s="44">
        <f t="shared" ca="1" si="5"/>
        <v>0.34159822000000006</v>
      </c>
      <c r="M18" s="44">
        <f t="shared" ca="1" si="5"/>
        <v>0.34203093000000018</v>
      </c>
      <c r="N18" s="46">
        <f t="shared" ca="1" si="1"/>
        <v>0.43268345234010425</v>
      </c>
      <c r="O18" s="46">
        <f t="shared" ca="1" si="2"/>
        <v>0.62046237778389635</v>
      </c>
      <c r="P18" s="47">
        <f t="shared" ca="1" si="3"/>
        <v>0.80847916693443955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77.282775000000001</v>
      </c>
      <c r="E6" s="14">
        <v>116.48170300000001</v>
      </c>
      <c r="F6" s="14">
        <v>49.608528217338467</v>
      </c>
      <c r="G6" s="14">
        <v>37.97398903733847</v>
      </c>
      <c r="H6" s="14">
        <v>6.0361182499999995</v>
      </c>
      <c r="I6" s="14">
        <v>5.5984209299999996</v>
      </c>
      <c r="J6" s="15">
        <v>0.32600818891992389</v>
      </c>
      <c r="K6" s="15">
        <v>0.37782850141999097</v>
      </c>
      <c r="L6" s="16">
        <v>0.42589116521878523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77.011027999999982</v>
      </c>
      <c r="E7" s="38">
        <f ca="1">SUM(E8:OFFSET(E6,MATCH("GOBIERNOS REGIONALES",$A$8:$A$50,0),0))</f>
        <v>113.25325299999997</v>
      </c>
      <c r="F7" s="38">
        <f ca="1">SUM(F8:OFFSET(F6,MATCH("GOBIERNOS REGIONALES",$A$8:$A$50,0),0))</f>
        <v>47.54954483133762</v>
      </c>
      <c r="G7" s="38">
        <f ca="1">SUM(G8:OFFSET(G6,MATCH("GOBIERNOS REGIONALES",$A$8:$A$50,0),0))</f>
        <v>36.569822921337618</v>
      </c>
      <c r="H7" s="38">
        <f ca="1">SUM(H8:OFFSET(H6,MATCH("GOBIERNOS REGIONALES",$A$8:$A$50,0),0))</f>
        <v>5.6637554099999985</v>
      </c>
      <c r="I7" s="38">
        <f ca="1">SUM(I8:OFFSET(I6,MATCH("GOBIERNOS REGIONALES",$A$8:$A$50,0),0))</f>
        <v>5.3159665</v>
      </c>
      <c r="J7" s="39">
        <f ca="1">IFERROR(G7/E7,0)</f>
        <v>0.3229030685885696</v>
      </c>
      <c r="K7" s="39">
        <f ca="1">IFERROR(SUM(G7,H7)/E7,0)</f>
        <v>0.37291271740633913</v>
      </c>
      <c r="L7" s="40">
        <f ca="1">IFERROR(SUM(G7,H7,I7)/E7,0)</f>
        <v>0.41985147067994272</v>
      </c>
      <c r="M7" s="4"/>
    </row>
    <row r="8" spans="1:13" x14ac:dyDescent="0.25">
      <c r="A8" s="17"/>
      <c r="B8" s="18">
        <v>38</v>
      </c>
      <c r="C8" s="19" t="s">
        <v>125</v>
      </c>
      <c r="D8" s="20">
        <v>6.2004519999999994</v>
      </c>
      <c r="E8" s="21">
        <v>6.3150630000000003</v>
      </c>
      <c r="F8" s="21">
        <f t="shared" ref="F8:F18" si="0">SUM(G8,H8,I8)</f>
        <v>1.7529947659184917</v>
      </c>
      <c r="G8" s="21">
        <v>1.3249948759184917</v>
      </c>
      <c r="H8" s="21">
        <v>0.18562325000000002</v>
      </c>
      <c r="I8" s="21">
        <v>0.24237663999999998</v>
      </c>
      <c r="J8" s="22">
        <f t="shared" ref="J8:J18" si="1">IFERROR(G8/E8,0)</f>
        <v>0.20981498932290804</v>
      </c>
      <c r="K8" s="22">
        <f t="shared" ref="K8:K18" si="2">IFERROR(SUM(G8,H8)/E8,0)</f>
        <v>0.23920871825324491</v>
      </c>
      <c r="L8" s="23">
        <f t="shared" ref="L8:L18" si="3">IFERROR(SUM(G8,H8,I8)/E8,0)</f>
        <v>0.2775894343284448</v>
      </c>
      <c r="M8" s="4"/>
    </row>
    <row r="9" spans="1:13" ht="25.5" x14ac:dyDescent="0.25">
      <c r="A9" s="17"/>
      <c r="B9" s="18">
        <v>59</v>
      </c>
      <c r="C9" s="19" t="s">
        <v>134</v>
      </c>
      <c r="D9" s="20">
        <v>64.833013999999991</v>
      </c>
      <c r="E9" s="21">
        <v>100.22025499999999</v>
      </c>
      <c r="F9" s="21">
        <f t="shared" si="0"/>
        <v>42.834430904950743</v>
      </c>
      <c r="G9" s="21">
        <v>33.46165609495074</v>
      </c>
      <c r="H9" s="21">
        <v>5.0915607899999991</v>
      </c>
      <c r="I9" s="21">
        <v>4.2812140200000011</v>
      </c>
      <c r="J9" s="22">
        <f t="shared" si="1"/>
        <v>0.33388117097637343</v>
      </c>
      <c r="K9" s="22">
        <f t="shared" si="2"/>
        <v>0.38468488116449856</v>
      </c>
      <c r="L9" s="23">
        <f t="shared" si="3"/>
        <v>0.42740293272004493</v>
      </c>
      <c r="M9" s="4"/>
    </row>
    <row r="10" spans="1:13" x14ac:dyDescent="0.25">
      <c r="A10" s="17"/>
      <c r="B10" s="18">
        <v>240</v>
      </c>
      <c r="C10" s="19" t="s">
        <v>156</v>
      </c>
      <c r="D10" s="20">
        <v>4.556321999999998</v>
      </c>
      <c r="E10" s="21">
        <v>4.5563219999999989</v>
      </c>
      <c r="F10" s="21">
        <f t="shared" si="0"/>
        <v>1.9019671373449749</v>
      </c>
      <c r="G10" s="21">
        <v>1.2590677873449749</v>
      </c>
      <c r="H10" s="21">
        <v>0.23912790000000003</v>
      </c>
      <c r="I10" s="21">
        <v>0.40377144999999998</v>
      </c>
      <c r="J10" s="22">
        <f t="shared" si="1"/>
        <v>0.2763342422561389</v>
      </c>
      <c r="K10" s="22">
        <f t="shared" si="2"/>
        <v>0.32881690261245261</v>
      </c>
      <c r="L10" s="23">
        <f t="shared" si="3"/>
        <v>0.4174347505169686</v>
      </c>
      <c r="M10" s="4"/>
    </row>
    <row r="11" spans="1:13" ht="25.5" x14ac:dyDescent="0.25">
      <c r="A11" s="17"/>
      <c r="B11" s="18">
        <v>241</v>
      </c>
      <c r="C11" s="19" t="s">
        <v>157</v>
      </c>
      <c r="D11" s="20">
        <v>1.08124</v>
      </c>
      <c r="E11" s="21">
        <v>1.0812399999999998</v>
      </c>
      <c r="F11" s="21">
        <f t="shared" si="0"/>
        <v>0.60068718302832957</v>
      </c>
      <c r="G11" s="21">
        <v>0.37400491302832961</v>
      </c>
      <c r="H11" s="21">
        <v>0.12013549999999999</v>
      </c>
      <c r="I11" s="21">
        <v>0.10654677</v>
      </c>
      <c r="J11" s="22">
        <f t="shared" si="1"/>
        <v>0.34590369670778892</v>
      </c>
      <c r="K11" s="22">
        <f t="shared" si="2"/>
        <v>0.45701270118413095</v>
      </c>
      <c r="L11" s="23">
        <f t="shared" si="3"/>
        <v>0.55555397786645866</v>
      </c>
      <c r="M11" s="4"/>
    </row>
    <row r="12" spans="1:13" ht="25.5" x14ac:dyDescent="0.25">
      <c r="A12" s="17"/>
      <c r="B12" s="18">
        <v>243</v>
      </c>
      <c r="C12" s="19" t="s">
        <v>158</v>
      </c>
      <c r="D12" s="20">
        <v>0.34</v>
      </c>
      <c r="E12" s="21">
        <v>1.080373</v>
      </c>
      <c r="F12" s="21">
        <f t="shared" si="0"/>
        <v>0.45946484009508154</v>
      </c>
      <c r="G12" s="21">
        <v>0.15009925009508152</v>
      </c>
      <c r="H12" s="21">
        <v>2.7307970000000001E-2</v>
      </c>
      <c r="I12" s="21">
        <v>0.28205762000000001</v>
      </c>
      <c r="J12" s="22">
        <f t="shared" si="1"/>
        <v>0.13893280385115281</v>
      </c>
      <c r="K12" s="22">
        <f t="shared" si="2"/>
        <v>0.16420923152937136</v>
      </c>
      <c r="L12" s="23">
        <f t="shared" si="3"/>
        <v>0.42528352716615608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3.213616</v>
      </c>
      <c r="F13" s="38">
        <f ca="1">SUM(F14:OFFSET(F12,(MATCH("GOBIERNOS LOCALES",$A$8:$A$50,0)-MATCH("GOBIERNOS REGIONALES",$A$8:$A$50,0)),0))</f>
        <v>2.0499833858583592</v>
      </c>
      <c r="G13" s="38">
        <f ca="1">SUM(G14:OFFSET(G12,(MATCH("GOBIERNOS LOCALES",$A$8:$A$50,0)-MATCH("GOBIERNOS REGIONALES",$A$8:$A$50,0)),0))</f>
        <v>1.4011661158583593</v>
      </c>
      <c r="H13" s="38">
        <f ca="1">SUM(H14:OFFSET(H12,(MATCH("GOBIERNOS LOCALES",$A$8:$A$50,0)-MATCH("GOBIERNOS REGIONALES",$A$8:$A$50,0)),0))</f>
        <v>0.37236283999999997</v>
      </c>
      <c r="I13" s="38">
        <f ca="1">SUM(I14:OFFSET(I12,(MATCH("GOBIERNOS LOCALES",$A$8:$A$50,0)-MATCH("GOBIERNOS REGIONALES",$A$8:$A$50,0)),0))</f>
        <v>0.27645443000000003</v>
      </c>
      <c r="J13" s="39">
        <f t="shared" ca="1" si="1"/>
        <v>0.43600919209337996</v>
      </c>
      <c r="K13" s="39">
        <f t="shared" ca="1" si="2"/>
        <v>0.55187955121531607</v>
      </c>
      <c r="L13" s="40">
        <f t="shared" ca="1" si="3"/>
        <v>0.63790552009274271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</v>
      </c>
      <c r="E14" s="21">
        <v>0.85814100000000004</v>
      </c>
      <c r="F14" s="21">
        <f t="shared" si="0"/>
        <v>0.6706300042264377</v>
      </c>
      <c r="G14" s="21">
        <v>0.54256979422643781</v>
      </c>
      <c r="H14" s="21">
        <v>3.3729410000000001E-2</v>
      </c>
      <c r="I14" s="21">
        <v>9.4330799999999992E-2</v>
      </c>
      <c r="J14" s="22">
        <f t="shared" si="1"/>
        <v>0.63226182436969891</v>
      </c>
      <c r="K14" s="22">
        <f t="shared" si="2"/>
        <v>0.67156703178899246</v>
      </c>
      <c r="L14" s="23">
        <f t="shared" si="3"/>
        <v>0.78149162460066313</v>
      </c>
      <c r="M14" s="4"/>
    </row>
    <row r="15" spans="1:13" x14ac:dyDescent="0.25">
      <c r="A15" s="17"/>
      <c r="B15" s="18">
        <v>451</v>
      </c>
      <c r="C15" s="19" t="s">
        <v>217</v>
      </c>
      <c r="D15" s="20">
        <v>0</v>
      </c>
      <c r="E15" s="21">
        <v>0.363182</v>
      </c>
      <c r="F15" s="21">
        <f t="shared" si="0"/>
        <v>0.36318148189823152</v>
      </c>
      <c r="G15" s="21">
        <v>0.15953256189823151</v>
      </c>
      <c r="H15" s="21">
        <v>0.18121603999999999</v>
      </c>
      <c r="I15" s="21">
        <v>2.2432880000000002E-2</v>
      </c>
      <c r="J15" s="22">
        <f t="shared" si="1"/>
        <v>0.43926340484448984</v>
      </c>
      <c r="K15" s="22">
        <f t="shared" si="2"/>
        <v>0.9382309748231783</v>
      </c>
      <c r="L15" s="23">
        <f t="shared" si="3"/>
        <v>0.99999857343764698</v>
      </c>
      <c r="M15" s="4"/>
    </row>
    <row r="16" spans="1:13" x14ac:dyDescent="0.25">
      <c r="A16" s="17"/>
      <c r="B16" s="18">
        <v>457</v>
      </c>
      <c r="C16" s="19" t="s">
        <v>223</v>
      </c>
      <c r="D16" s="20">
        <v>0.249526</v>
      </c>
      <c r="E16" s="21">
        <v>0.51460600000000001</v>
      </c>
      <c r="F16" s="21">
        <f t="shared" si="0"/>
        <v>0.42811391247009628</v>
      </c>
      <c r="G16" s="21">
        <v>0.31457418247009628</v>
      </c>
      <c r="H16" s="21">
        <v>3.2483730000000002E-2</v>
      </c>
      <c r="I16" s="21">
        <v>8.1056000000000003E-2</v>
      </c>
      <c r="J16" s="22">
        <f t="shared" si="1"/>
        <v>0.61129132281803222</v>
      </c>
      <c r="K16" s="22">
        <f t="shared" si="2"/>
        <v>0.67441481924053792</v>
      </c>
      <c r="L16" s="23">
        <f t="shared" si="3"/>
        <v>0.83192561390674857</v>
      </c>
      <c r="M16" s="4"/>
    </row>
    <row r="17" spans="1:13" x14ac:dyDescent="0.25">
      <c r="A17" s="17"/>
      <c r="B17" s="18">
        <v>458</v>
      </c>
      <c r="C17" s="19" t="s">
        <v>224</v>
      </c>
      <c r="D17" s="20">
        <v>0</v>
      </c>
      <c r="E17" s="21">
        <v>1.477687</v>
      </c>
      <c r="F17" s="21">
        <f t="shared" si="0"/>
        <v>0.5880579872635936</v>
      </c>
      <c r="G17" s="21">
        <v>0.38448957726359367</v>
      </c>
      <c r="H17" s="21">
        <v>0.12493366</v>
      </c>
      <c r="I17" s="21">
        <v>7.8634750000000003E-2</v>
      </c>
      <c r="J17" s="22">
        <f t="shared" si="1"/>
        <v>0.26019690046917493</v>
      </c>
      <c r="K17" s="22">
        <f t="shared" si="2"/>
        <v>0.3447436684924437</v>
      </c>
      <c r="L17" s="23">
        <f t="shared" si="3"/>
        <v>0.39795842236115875</v>
      </c>
      <c r="M17" s="4"/>
    </row>
    <row r="18" spans="1:13" ht="15.75" thickBot="1" x14ac:dyDescent="0.3">
      <c r="A18" s="41" t="s">
        <v>232</v>
      </c>
      <c r="B18" s="58"/>
      <c r="C18" s="43"/>
      <c r="D18" s="44">
        <v>2.2220999999999998E-2</v>
      </c>
      <c r="E18" s="45">
        <v>1.4834E-2</v>
      </c>
      <c r="F18" s="45">
        <f t="shared" si="0"/>
        <v>9.000000142492354E-3</v>
      </c>
      <c r="G18" s="45">
        <v>3.0000001424923539E-3</v>
      </c>
      <c r="H18" s="45">
        <v>0</v>
      </c>
      <c r="I18" s="45">
        <v>6.0000000000000001E-3</v>
      </c>
      <c r="J18" s="46">
        <f t="shared" si="1"/>
        <v>0.20223811126414681</v>
      </c>
      <c r="K18" s="46">
        <f t="shared" si="2"/>
        <v>0.20223811126414681</v>
      </c>
      <c r="L18" s="47">
        <f t="shared" si="3"/>
        <v>0.60671431458085168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1508</v>
      </c>
      <c r="N2" s="72" t="s">
        <v>1524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77.282775000000001</v>
      </c>
      <c r="E6" s="14">
        <f ca="1">SUM(E7:OFFSET(E7,50,0))</f>
        <v>116.48170300000001</v>
      </c>
      <c r="F6" s="14">
        <f ca="1">SUM(F7:OFFSET(F7,50,0))</f>
        <v>49.608528217338467</v>
      </c>
      <c r="G6" s="14">
        <f ca="1">SUM(G7:OFFSET(G7,50,0))</f>
        <v>37.97398903733847</v>
      </c>
      <c r="H6" s="14">
        <f ca="1">SUM(H7:OFFSET(H7,50,0))</f>
        <v>6.0361182499999995</v>
      </c>
      <c r="I6" s="14">
        <f ca="1">SUM(I7:OFFSET(I7,50,0))</f>
        <v>5.5984209299999996</v>
      </c>
      <c r="J6" s="15">
        <f ca="1">IFERROR(G6/E6,0)</f>
        <v>0.32600818891992389</v>
      </c>
      <c r="K6" s="15">
        <f ca="1">IFERROR(SUM(G6,H6)/E6,0)</f>
        <v>0.37782850141999097</v>
      </c>
      <c r="L6" s="16">
        <f ca="1">IFERROR(SUM(G6,H6,I6)/E6,0)</f>
        <v>0.42589116521878523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0.35047699999999998</v>
      </c>
      <c r="E7" s="21">
        <v>1.9675089999999997</v>
      </c>
      <c r="F7" s="21">
        <f t="shared" ref="F7:F18" si="0">SUM(G7,H7,I7)</f>
        <v>1.7149028701796685</v>
      </c>
      <c r="G7" s="21">
        <v>1.3694141901796684</v>
      </c>
      <c r="H7" s="21">
        <v>0.18711819000000002</v>
      </c>
      <c r="I7" s="21">
        <v>0.15837049</v>
      </c>
      <c r="J7" s="22">
        <f t="shared" ref="J7:J18" si="1">IFERROR(G7/E7,0)</f>
        <v>0.69601419367315143</v>
      </c>
      <c r="K7" s="22">
        <f t="shared" ref="K7:K18" si="2">IFERROR(SUM(G7,H7)/E7,0)</f>
        <v>0.7911183024726538</v>
      </c>
      <c r="L7" s="23">
        <f t="shared" ref="L7:L18" si="3">IFERROR(SUM(G7,H7,I7)/E7,0)</f>
        <v>0.87161119475421389</v>
      </c>
      <c r="M7" s="4"/>
      <c r="N7" t="s">
        <v>250</v>
      </c>
      <c r="O7" s="5">
        <v>1.7149028701796685</v>
      </c>
      <c r="P7" s="71">
        <v>0.87161119475421389</v>
      </c>
    </row>
    <row r="8" spans="1:16" x14ac:dyDescent="0.25">
      <c r="A8" s="17"/>
      <c r="B8" s="55">
        <v>4</v>
      </c>
      <c r="C8" s="19" t="s">
        <v>252</v>
      </c>
      <c r="D8" s="20">
        <v>19.776983999999999</v>
      </c>
      <c r="E8" s="21">
        <v>13.268811999999999</v>
      </c>
      <c r="F8" s="21">
        <f t="shared" si="0"/>
        <v>5.7677584574834126</v>
      </c>
      <c r="G8" s="21">
        <v>5.098053487483412</v>
      </c>
      <c r="H8" s="21">
        <v>0.41030775999999997</v>
      </c>
      <c r="I8" s="21">
        <v>0.25939720999999999</v>
      </c>
      <c r="J8" s="22">
        <f t="shared" si="1"/>
        <v>0.38421325793774247</v>
      </c>
      <c r="K8" s="22">
        <f t="shared" si="2"/>
        <v>0.41513597807274777</v>
      </c>
      <c r="L8" s="23">
        <f t="shared" si="3"/>
        <v>0.43468537028660992</v>
      </c>
      <c r="M8" s="4"/>
      <c r="N8" t="s">
        <v>261</v>
      </c>
      <c r="O8" s="5">
        <v>10.03535094734676</v>
      </c>
      <c r="P8" s="71">
        <v>0.73980126893019704</v>
      </c>
    </row>
    <row r="9" spans="1:16" x14ac:dyDescent="0.25">
      <c r="A9" s="17"/>
      <c r="B9" s="55">
        <v>7</v>
      </c>
      <c r="C9" s="19" t="s">
        <v>255</v>
      </c>
      <c r="D9" s="20">
        <v>6.8425749999999992</v>
      </c>
      <c r="E9" s="21">
        <v>20.087164999999999</v>
      </c>
      <c r="F9" s="21">
        <f t="shared" si="0"/>
        <v>8.9096390513525847</v>
      </c>
      <c r="G9" s="21">
        <v>7.2988060513525852</v>
      </c>
      <c r="H9" s="21">
        <v>0.52008792999999998</v>
      </c>
      <c r="I9" s="21">
        <v>1.0907450699999999</v>
      </c>
      <c r="J9" s="22">
        <f t="shared" si="1"/>
        <v>0.36335670321583885</v>
      </c>
      <c r="K9" s="22">
        <f t="shared" si="2"/>
        <v>0.38924825784786382</v>
      </c>
      <c r="L9" s="23">
        <f t="shared" si="3"/>
        <v>0.44354885576698283</v>
      </c>
      <c r="M9" s="4"/>
      <c r="N9" t="s">
        <v>262</v>
      </c>
      <c r="O9" s="5">
        <v>8.1286502313616023</v>
      </c>
      <c r="P9" s="71">
        <v>0.46061693089454836</v>
      </c>
    </row>
    <row r="10" spans="1:16" x14ac:dyDescent="0.25">
      <c r="A10" s="17"/>
      <c r="B10" s="55">
        <v>11</v>
      </c>
      <c r="C10" s="19" t="s">
        <v>259</v>
      </c>
      <c r="D10" s="20">
        <v>0.96148999999999996</v>
      </c>
      <c r="E10" s="21">
        <v>4.907134000000001</v>
      </c>
      <c r="F10" s="21">
        <f t="shared" si="0"/>
        <v>0.49046101221705007</v>
      </c>
      <c r="G10" s="21">
        <v>0.33201511221705005</v>
      </c>
      <c r="H10" s="21">
        <v>8.4557950000000007E-2</v>
      </c>
      <c r="I10" s="21">
        <v>7.3887950000000008E-2</v>
      </c>
      <c r="J10" s="22">
        <f t="shared" si="1"/>
        <v>6.7659679197073067E-2</v>
      </c>
      <c r="K10" s="22">
        <f t="shared" si="2"/>
        <v>8.4891315830594796E-2</v>
      </c>
      <c r="L10" s="23">
        <f t="shared" si="3"/>
        <v>9.9948567171194019E-2</v>
      </c>
      <c r="M10" s="4"/>
      <c r="N10" t="s">
        <v>255</v>
      </c>
      <c r="O10" s="5">
        <v>8.9096390513525847</v>
      </c>
      <c r="P10" s="71">
        <v>0.44354885576698283</v>
      </c>
    </row>
    <row r="11" spans="1:16" x14ac:dyDescent="0.25">
      <c r="A11" s="17"/>
      <c r="B11" s="55">
        <v>13</v>
      </c>
      <c r="C11" s="19" t="s">
        <v>261</v>
      </c>
      <c r="D11" s="20">
        <v>2.374428</v>
      </c>
      <c r="E11" s="21">
        <v>13.564928</v>
      </c>
      <c r="F11" s="21">
        <f t="shared" si="0"/>
        <v>10.03535094734676</v>
      </c>
      <c r="G11" s="21">
        <v>8.2658812173467595</v>
      </c>
      <c r="H11" s="21">
        <v>0.63300970000000001</v>
      </c>
      <c r="I11" s="21">
        <v>1.1364600300000001</v>
      </c>
      <c r="J11" s="22">
        <f t="shared" si="1"/>
        <v>0.60935680730091302</v>
      </c>
      <c r="K11" s="22">
        <f t="shared" si="2"/>
        <v>0.65602197942714924</v>
      </c>
      <c r="L11" s="23">
        <f t="shared" si="3"/>
        <v>0.73980126893019704</v>
      </c>
      <c r="M11" s="4"/>
      <c r="N11" t="s">
        <v>252</v>
      </c>
      <c r="O11" s="5">
        <v>5.7677584574834126</v>
      </c>
      <c r="P11" s="71">
        <v>0.43468537028660992</v>
      </c>
    </row>
    <row r="12" spans="1:16" x14ac:dyDescent="0.25">
      <c r="A12" s="17"/>
      <c r="B12" s="55">
        <v>14</v>
      </c>
      <c r="C12" s="19" t="s">
        <v>262</v>
      </c>
      <c r="D12" s="20">
        <v>14.340631999999999</v>
      </c>
      <c r="E12" s="21">
        <v>17.647310999999998</v>
      </c>
      <c r="F12" s="21">
        <f t="shared" si="0"/>
        <v>8.1286502313616023</v>
      </c>
      <c r="G12" s="21">
        <v>4.9061050813616021</v>
      </c>
      <c r="H12" s="21">
        <v>2.0395402099999997</v>
      </c>
      <c r="I12" s="21">
        <v>1.18300494</v>
      </c>
      <c r="J12" s="22">
        <f t="shared" si="1"/>
        <v>0.27800864853356994</v>
      </c>
      <c r="K12" s="22">
        <f t="shared" si="2"/>
        <v>0.39358094223882623</v>
      </c>
      <c r="L12" s="23">
        <f t="shared" si="3"/>
        <v>0.46061693089454836</v>
      </c>
      <c r="M12" s="4"/>
      <c r="N12" t="s">
        <v>269</v>
      </c>
      <c r="O12" s="5">
        <v>0.59963798766702392</v>
      </c>
      <c r="P12" s="71">
        <v>0.40198377262072921</v>
      </c>
    </row>
    <row r="13" spans="1:16" x14ac:dyDescent="0.25">
      <c r="A13" s="17"/>
      <c r="B13" s="55">
        <v>15</v>
      </c>
      <c r="C13" s="19" t="s">
        <v>263</v>
      </c>
      <c r="D13" s="20">
        <v>10.870220999999997</v>
      </c>
      <c r="E13" s="21">
        <v>13.366488</v>
      </c>
      <c r="F13" s="21">
        <f t="shared" si="0"/>
        <v>5.0110873010088453</v>
      </c>
      <c r="G13" s="21">
        <v>3.5307504010088451</v>
      </c>
      <c r="H13" s="21">
        <v>0.69020290000000006</v>
      </c>
      <c r="I13" s="21">
        <v>0.79013400000000011</v>
      </c>
      <c r="J13" s="22">
        <f t="shared" si="1"/>
        <v>0.26414944606308294</v>
      </c>
      <c r="K13" s="22">
        <f t="shared" si="2"/>
        <v>0.31578626345296124</v>
      </c>
      <c r="L13" s="23">
        <f t="shared" si="3"/>
        <v>0.37489932291929229</v>
      </c>
      <c r="M13" s="4"/>
      <c r="N13" t="s">
        <v>263</v>
      </c>
      <c r="O13" s="5">
        <v>5.0110873010088453</v>
      </c>
      <c r="P13" s="71">
        <v>0.37489932291929229</v>
      </c>
    </row>
    <row r="14" spans="1:16" x14ac:dyDescent="0.25">
      <c r="A14" s="17"/>
      <c r="B14" s="55">
        <v>18</v>
      </c>
      <c r="C14" s="19" t="s">
        <v>266</v>
      </c>
      <c r="D14" s="20">
        <v>4.2687090000000003</v>
      </c>
      <c r="E14" s="21">
        <v>3.7522320000000002</v>
      </c>
      <c r="F14" s="21">
        <f t="shared" si="0"/>
        <v>0.96549702840911511</v>
      </c>
      <c r="G14" s="21">
        <v>0.67658958840911509</v>
      </c>
      <c r="H14" s="21">
        <v>0.19849049000000002</v>
      </c>
      <c r="I14" s="21">
        <v>9.0416949999999996E-2</v>
      </c>
      <c r="J14" s="22">
        <f t="shared" si="1"/>
        <v>0.18031656582245315</v>
      </c>
      <c r="K14" s="22">
        <f t="shared" si="2"/>
        <v>0.23321587748548464</v>
      </c>
      <c r="L14" s="23">
        <f t="shared" si="3"/>
        <v>0.25731272171046859</v>
      </c>
      <c r="M14" s="4"/>
      <c r="N14" t="s">
        <v>268</v>
      </c>
      <c r="O14" s="5">
        <v>6.857689315838714</v>
      </c>
      <c r="P14" s="71">
        <v>0.33265581509429942</v>
      </c>
    </row>
    <row r="15" spans="1:16" x14ac:dyDescent="0.25">
      <c r="A15" s="17"/>
      <c r="B15" s="55">
        <v>20</v>
      </c>
      <c r="C15" s="19" t="s">
        <v>268</v>
      </c>
      <c r="D15" s="20">
        <v>13.437984999999999</v>
      </c>
      <c r="E15" s="21">
        <v>20.614968999999999</v>
      </c>
      <c r="F15" s="21">
        <f t="shared" si="0"/>
        <v>6.857689315838714</v>
      </c>
      <c r="G15" s="21">
        <v>5.3985438258387148</v>
      </c>
      <c r="H15" s="21">
        <v>0.92902992999999978</v>
      </c>
      <c r="I15" s="21">
        <v>0.53011556000000004</v>
      </c>
      <c r="J15" s="22">
        <f t="shared" si="1"/>
        <v>0.26187494270977146</v>
      </c>
      <c r="K15" s="22">
        <f t="shared" si="2"/>
        <v>0.3069407359205204</v>
      </c>
      <c r="L15" s="23">
        <f t="shared" si="3"/>
        <v>0.33265581509429942</v>
      </c>
      <c r="M15" s="4"/>
      <c r="N15" t="s">
        <v>272</v>
      </c>
      <c r="O15" s="5">
        <v>0.32007188915684459</v>
      </c>
      <c r="P15" s="71">
        <v>0.27367120929250899</v>
      </c>
    </row>
    <row r="16" spans="1:16" x14ac:dyDescent="0.25">
      <c r="A16" s="17"/>
      <c r="B16" s="55">
        <v>21</v>
      </c>
      <c r="C16" s="19" t="s">
        <v>269</v>
      </c>
      <c r="D16" s="20">
        <v>1.401E-2</v>
      </c>
      <c r="E16" s="21">
        <v>1.4916970000000001</v>
      </c>
      <c r="F16" s="21">
        <f t="shared" si="0"/>
        <v>0.59963798766702392</v>
      </c>
      <c r="G16" s="21">
        <v>0.39616957766702399</v>
      </c>
      <c r="H16" s="21">
        <v>0.12483366</v>
      </c>
      <c r="I16" s="21">
        <v>7.8634750000000003E-2</v>
      </c>
      <c r="J16" s="22">
        <f t="shared" si="1"/>
        <v>0.26558314300224778</v>
      </c>
      <c r="K16" s="22">
        <f t="shared" si="2"/>
        <v>0.34926881107022667</v>
      </c>
      <c r="L16" s="23">
        <f t="shared" si="3"/>
        <v>0.40198377262072921</v>
      </c>
      <c r="M16" s="4"/>
      <c r="N16" t="s">
        <v>266</v>
      </c>
      <c r="O16" s="5">
        <v>0.96549702840911511</v>
      </c>
      <c r="P16" s="71">
        <v>0.25731272171046859</v>
      </c>
    </row>
    <row r="17" spans="1:16" x14ac:dyDescent="0.25">
      <c r="A17" s="17"/>
      <c r="B17" s="55">
        <v>23</v>
      </c>
      <c r="C17" s="19" t="s">
        <v>271</v>
      </c>
      <c r="D17" s="20">
        <v>3.9281879999999996</v>
      </c>
      <c r="E17" s="21">
        <v>4.6439089999999998</v>
      </c>
      <c r="F17" s="21">
        <f t="shared" si="0"/>
        <v>0.80778212531684879</v>
      </c>
      <c r="G17" s="21">
        <v>0.43524420531684882</v>
      </c>
      <c r="H17" s="21">
        <v>0.18056454</v>
      </c>
      <c r="I17" s="21">
        <v>0.19197338</v>
      </c>
      <c r="J17" s="22">
        <f t="shared" si="1"/>
        <v>9.3723672302116354E-2</v>
      </c>
      <c r="K17" s="22">
        <f t="shared" si="2"/>
        <v>0.13260568743204246</v>
      </c>
      <c r="L17" s="23">
        <f t="shared" si="3"/>
        <v>0.17394443459526204</v>
      </c>
      <c r="M17" s="4"/>
      <c r="N17" t="s">
        <v>271</v>
      </c>
      <c r="O17" s="5">
        <v>0.80778212531684879</v>
      </c>
      <c r="P17" s="71">
        <v>0.17394443459526204</v>
      </c>
    </row>
    <row r="18" spans="1:16" ht="15.75" thickBot="1" x14ac:dyDescent="0.3">
      <c r="A18" s="24"/>
      <c r="B18" s="56">
        <v>24</v>
      </c>
      <c r="C18" s="26" t="s">
        <v>272</v>
      </c>
      <c r="D18" s="27">
        <v>0.11707600000000001</v>
      </c>
      <c r="E18" s="28">
        <v>1.1695489999999999</v>
      </c>
      <c r="F18" s="28">
        <f t="shared" si="0"/>
        <v>0.32007188915684459</v>
      </c>
      <c r="G18" s="28">
        <v>0.26641629915684462</v>
      </c>
      <c r="H18" s="28">
        <v>3.8374989999999998E-2</v>
      </c>
      <c r="I18" s="28">
        <v>1.5280600000000002E-2</v>
      </c>
      <c r="J18" s="29">
        <f t="shared" si="1"/>
        <v>0.22779404638612374</v>
      </c>
      <c r="K18" s="29">
        <f t="shared" si="2"/>
        <v>0.26060583109971847</v>
      </c>
      <c r="L18" s="30">
        <f t="shared" si="3"/>
        <v>0.27367120929250899</v>
      </c>
      <c r="M18" s="4"/>
      <c r="N18" t="s">
        <v>259</v>
      </c>
      <c r="O18" s="5">
        <v>0.49046101221705007</v>
      </c>
      <c r="P18" s="71">
        <v>9.9948567171194019E-2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77.282775000000001</v>
      </c>
      <c r="E6" s="14">
        <v>116.48170300000001</v>
      </c>
      <c r="F6" s="14">
        <v>49.608528217338467</v>
      </c>
      <c r="G6" s="14">
        <v>37.97398903733847</v>
      </c>
      <c r="H6" s="14">
        <v>6.0361182499999995</v>
      </c>
      <c r="I6" s="14">
        <v>5.5984209299999996</v>
      </c>
      <c r="J6" s="15">
        <v>0.32600818891992389</v>
      </c>
      <c r="K6" s="15">
        <v>0.37782850141999097</v>
      </c>
      <c r="L6" s="16">
        <v>0.42589116521878523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20.116283999999997</v>
      </c>
      <c r="E7" s="38">
        <f ca="1">SUM(E8:OFFSET(E6,MATCH("PROYECTOS",$A$8:$A$50,0),0))</f>
        <v>21.272586</v>
      </c>
      <c r="F7" s="38">
        <f ca="1">SUM(F8:OFFSET(F6,MATCH("PROYECTOS",$A$8:$A$50,0),0))</f>
        <v>10.266373070852257</v>
      </c>
      <c r="G7" s="38">
        <f ca="1">SUM(G8:OFFSET(G6,MATCH("PROYECTOS",$A$8:$A$50,0),0))</f>
        <v>7.149114150852256</v>
      </c>
      <c r="H7" s="38">
        <f ca="1">SUM(H8:OFFSET(H6,MATCH("PROYECTOS",$A$8:$A$50,0),0))</f>
        <v>1.3806958900000001</v>
      </c>
      <c r="I7" s="38">
        <f ca="1">SUM(I8:OFFSET(I6,MATCH("PROYECTOS",$A$8:$A$50,0),0))</f>
        <v>1.7365630300000001</v>
      </c>
      <c r="J7" s="39">
        <f ca="1">IFERROR(G7/E7,0)</f>
        <v>0.3360717004905871</v>
      </c>
      <c r="K7" s="39">
        <f ca="1">IFERROR(SUM(G7,H7)/E7,0)</f>
        <v>0.40097663917552179</v>
      </c>
      <c r="L7" s="40">
        <f ca="1">IFERROR(SUM(G7,H7,I7)/E7,0)</f>
        <v>0.48261048613705249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4.3075449999999993</v>
      </c>
      <c r="E8" s="21">
        <v>4.574152999999999</v>
      </c>
      <c r="F8" s="21">
        <f t="shared" ref="F8:F11" si="0">SUM(G8,H8,I8)</f>
        <v>2.1910283234611807</v>
      </c>
      <c r="G8" s="21">
        <v>1.6642679934611806</v>
      </c>
      <c r="H8" s="21">
        <v>0.27727468</v>
      </c>
      <c r="I8" s="21">
        <v>0.24948565</v>
      </c>
      <c r="J8" s="22">
        <f t="shared" ref="J8:J12" si="1">IFERROR(G8/E8,0)</f>
        <v>0.36384178523568866</v>
      </c>
      <c r="K8" s="22">
        <f t="shared" ref="K8:K12" si="2">IFERROR(SUM(G8,H8)/E8,0)</f>
        <v>0.42445949522483861</v>
      </c>
      <c r="L8" s="23">
        <f t="shared" ref="L8:L12" si="3">IFERROR(SUM(G8,H8,I8)/E8,0)</f>
        <v>0.4790019755485182</v>
      </c>
      <c r="M8" s="4"/>
    </row>
    <row r="9" spans="1:13" ht="51" x14ac:dyDescent="0.25">
      <c r="A9" s="17"/>
      <c r="B9" s="19">
        <v>3000541</v>
      </c>
      <c r="C9" s="19" t="s">
        <v>1511</v>
      </c>
      <c r="D9" s="20">
        <v>8.9924130000000009</v>
      </c>
      <c r="E9" s="21">
        <v>9.0032340000000008</v>
      </c>
      <c r="F9" s="21">
        <f t="shared" si="0"/>
        <v>4.8587166064508747</v>
      </c>
      <c r="G9" s="21">
        <v>3.5637220964508742</v>
      </c>
      <c r="H9" s="21">
        <v>0.67506323000000001</v>
      </c>
      <c r="I9" s="21">
        <v>0.61993127999999986</v>
      </c>
      <c r="J9" s="22">
        <f t="shared" si="1"/>
        <v>0.3958268880327751</v>
      </c>
      <c r="K9" s="22">
        <f t="shared" si="2"/>
        <v>0.47080697074527594</v>
      </c>
      <c r="L9" s="23">
        <f t="shared" si="3"/>
        <v>0.53966348163902822</v>
      </c>
      <c r="M9" s="4"/>
    </row>
    <row r="10" spans="1:13" ht="38.25" x14ac:dyDescent="0.25">
      <c r="A10" s="17"/>
      <c r="B10" s="19">
        <v>3000542</v>
      </c>
      <c r="C10" s="19" t="s">
        <v>1512</v>
      </c>
      <c r="D10" s="20">
        <v>5.2575699999999976</v>
      </c>
      <c r="E10" s="21">
        <v>5.396069999999999</v>
      </c>
      <c r="F10" s="21">
        <f t="shared" si="0"/>
        <v>2.1216665984713634</v>
      </c>
      <c r="G10" s="21">
        <v>1.3695992884713633</v>
      </c>
      <c r="H10" s="21">
        <v>0.27771860000000004</v>
      </c>
      <c r="I10" s="21">
        <v>0.47434871000000001</v>
      </c>
      <c r="J10" s="22">
        <f t="shared" si="1"/>
        <v>0.25381421821276662</v>
      </c>
      <c r="K10" s="22">
        <f t="shared" si="2"/>
        <v>0.30528104499596254</v>
      </c>
      <c r="L10" s="23">
        <f t="shared" si="3"/>
        <v>0.39318737497314971</v>
      </c>
      <c r="M10" s="4"/>
    </row>
    <row r="11" spans="1:13" ht="38.25" x14ac:dyDescent="0.25">
      <c r="A11" s="17"/>
      <c r="B11" s="19">
        <v>3000543</v>
      </c>
      <c r="C11" s="19" t="s">
        <v>1513</v>
      </c>
      <c r="D11" s="20">
        <v>1.558756</v>
      </c>
      <c r="E11" s="21">
        <v>2.2991289999999998</v>
      </c>
      <c r="F11" s="21">
        <f t="shared" si="0"/>
        <v>1.0949615424688379</v>
      </c>
      <c r="G11" s="21">
        <v>0.55152477246883791</v>
      </c>
      <c r="H11" s="21">
        <v>0.15063938000000002</v>
      </c>
      <c r="I11" s="21">
        <v>0.39279739000000002</v>
      </c>
      <c r="J11" s="22">
        <f t="shared" si="1"/>
        <v>0.23988422244634292</v>
      </c>
      <c r="K11" s="22">
        <f t="shared" si="2"/>
        <v>0.30540441726794709</v>
      </c>
      <c r="L11" s="23">
        <f t="shared" si="3"/>
        <v>0.4762505898837508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57.166491000000008</v>
      </c>
      <c r="E12" s="45">
        <f t="shared" ref="E12:I12" ca="1" si="4">OFFSET(E12,-MATCH("PROYECTOS",$A$8:$A$50,0)-1,0)-(OFFSET(E12,-MATCH("PROYECTOS",$A$8:$A$50,0),0))</f>
        <v>95.209117000000006</v>
      </c>
      <c r="F12" s="45">
        <f t="shared" ca="1" si="4"/>
        <v>39.342155146486206</v>
      </c>
      <c r="G12" s="45">
        <f t="shared" ca="1" si="4"/>
        <v>30.824874886486214</v>
      </c>
      <c r="H12" s="45">
        <f t="shared" ca="1" si="4"/>
        <v>4.6554223599999993</v>
      </c>
      <c r="I12" s="45">
        <f t="shared" ca="1" si="4"/>
        <v>3.8618578999999995</v>
      </c>
      <c r="J12" s="46">
        <f t="shared" ca="1" si="1"/>
        <v>0.32375969715679864</v>
      </c>
      <c r="K12" s="46">
        <f t="shared" ca="1" si="2"/>
        <v>0.37265650984334003</v>
      </c>
      <c r="L12" s="47">
        <f t="shared" ca="1" si="3"/>
        <v>0.41321835960821074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1525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0.4790019755485182</v>
      </c>
    </row>
    <row r="19" spans="1:4" ht="51" x14ac:dyDescent="0.25">
      <c r="A19" s="17"/>
      <c r="B19" s="19">
        <v>3000541</v>
      </c>
      <c r="C19" s="19" t="s">
        <v>1511</v>
      </c>
      <c r="D19" s="23">
        <v>0.53966348163902822</v>
      </c>
    </row>
    <row r="20" spans="1:4" ht="38.25" x14ac:dyDescent="0.25">
      <c r="A20" s="17"/>
      <c r="B20" s="19">
        <v>3000542</v>
      </c>
      <c r="C20" s="19" t="s">
        <v>1512</v>
      </c>
      <c r="D20" s="23">
        <v>0.39318737497314971</v>
      </c>
    </row>
    <row r="21" spans="1:4" ht="39" thickBot="1" x14ac:dyDescent="0.3">
      <c r="A21" s="24"/>
      <c r="B21" s="26">
        <v>3000543</v>
      </c>
      <c r="C21" s="26" t="s">
        <v>1513</v>
      </c>
      <c r="D21" s="30">
        <v>0.4762505898837508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341.32211699999988</v>
      </c>
      <c r="E6" s="14">
        <v>360.60643200000004</v>
      </c>
      <c r="F6" s="14">
        <v>248.83792441439056</v>
      </c>
      <c r="G6" s="14">
        <v>191.64945697439052</v>
      </c>
      <c r="H6" s="14">
        <v>27.079651249999998</v>
      </c>
      <c r="I6" s="14">
        <v>30.108816189999995</v>
      </c>
      <c r="J6" s="15">
        <v>0.53146433332168208</v>
      </c>
      <c r="K6" s="15">
        <v>0.6065590871778751</v>
      </c>
      <c r="L6" s="16">
        <v>0.69005403767836981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125.80872199999997</v>
      </c>
      <c r="E7" s="38">
        <f ca="1">SUM(E8:OFFSET(E6,MATCH("GOBIERNOS REGIONALES",$A$8:$A$50,0),0))</f>
        <v>118.15919000000002</v>
      </c>
      <c r="F7" s="38">
        <f ca="1">SUM(F8:OFFSET(F6,MATCH("GOBIERNOS REGIONALES",$A$8:$A$50,0),0))</f>
        <v>80.805497676944114</v>
      </c>
      <c r="G7" s="38">
        <f ca="1">SUM(G8:OFFSET(G6,MATCH("GOBIERNOS REGIONALES",$A$8:$A$50,0),0))</f>
        <v>64.629383756944122</v>
      </c>
      <c r="H7" s="38">
        <f ca="1">SUM(H8:OFFSET(H6,MATCH("GOBIERNOS REGIONALES",$A$8:$A$50,0),0))</f>
        <v>7.6980491199999985</v>
      </c>
      <c r="I7" s="38">
        <f ca="1">SUM(I8:OFFSET(I6,MATCH("GOBIERNOS REGIONALES",$A$8:$A$50,0),0))</f>
        <v>8.4780648000000003</v>
      </c>
      <c r="J7" s="39">
        <f ca="1">IFERROR(G7/E7,0)</f>
        <v>0.54696874408959739</v>
      </c>
      <c r="K7" s="39">
        <f ca="1">IFERROR(SUM(G7,H7)/E7,0)</f>
        <v>0.6121185569818488</v>
      </c>
      <c r="L7" s="40">
        <f ca="1">IFERROR(SUM(G7,H7,I7)/E7,0)</f>
        <v>0.68386976651536036</v>
      </c>
      <c r="M7" s="4"/>
    </row>
    <row r="8" spans="1:13" x14ac:dyDescent="0.25">
      <c r="A8" s="17"/>
      <c r="B8" s="18">
        <v>11</v>
      </c>
      <c r="C8" s="19" t="s">
        <v>111</v>
      </c>
      <c r="D8" s="20">
        <v>34.598182000000001</v>
      </c>
      <c r="E8" s="21">
        <v>13.466361000000001</v>
      </c>
      <c r="F8" s="21">
        <f t="shared" ref="F8:F38" si="0">SUM(G8,H8,I8)</f>
        <v>4.8748621860500423</v>
      </c>
      <c r="G8" s="21">
        <v>4.850485336050042</v>
      </c>
      <c r="H8" s="21">
        <v>-0.80184580999999988</v>
      </c>
      <c r="I8" s="21">
        <v>0.82622266</v>
      </c>
      <c r="J8" s="22">
        <f t="shared" ref="J8:J38" si="1">IFERROR(G8/E8,0)</f>
        <v>0.36019273031890664</v>
      </c>
      <c r="K8" s="22">
        <f t="shared" ref="K8:K38" si="2">IFERROR(SUM(G8,H8)/E8,0)</f>
        <v>0.30064837308683778</v>
      </c>
      <c r="L8" s="23">
        <f t="shared" ref="L8:L38" si="3">IFERROR(SUM(G8,H8,I8)/E8,0)</f>
        <v>0.362002933535648</v>
      </c>
      <c r="M8" s="4"/>
    </row>
    <row r="9" spans="1:13" x14ac:dyDescent="0.25">
      <c r="A9" s="17"/>
      <c r="B9" s="18">
        <v>131</v>
      </c>
      <c r="C9" s="19" t="s">
        <v>143</v>
      </c>
      <c r="D9" s="20">
        <v>3.9684599999999994</v>
      </c>
      <c r="E9" s="21">
        <v>4.7654589999999999</v>
      </c>
      <c r="F9" s="21">
        <f t="shared" si="0"/>
        <v>2.4455243539821128</v>
      </c>
      <c r="G9" s="21">
        <v>1.7661237339821128</v>
      </c>
      <c r="H9" s="21">
        <v>0.40266496000000002</v>
      </c>
      <c r="I9" s="21">
        <v>0.27673565999999999</v>
      </c>
      <c r="J9" s="22">
        <f t="shared" si="1"/>
        <v>0.37060936501229214</v>
      </c>
      <c r="K9" s="22">
        <f t="shared" si="2"/>
        <v>0.45510593921427356</v>
      </c>
      <c r="L9" s="23">
        <f t="shared" si="3"/>
        <v>0.51317708409244789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13.849819999999994</v>
      </c>
      <c r="E10" s="21">
        <v>13.849820000000003</v>
      </c>
      <c r="F10" s="21">
        <f t="shared" si="0"/>
        <v>13.849820138144896</v>
      </c>
      <c r="G10" s="21">
        <v>11.838511138144895</v>
      </c>
      <c r="H10" s="21">
        <v>1.8519859999999999</v>
      </c>
      <c r="I10" s="21">
        <v>0.15932299999999999</v>
      </c>
      <c r="J10" s="22">
        <f t="shared" si="1"/>
        <v>0.85477725617696787</v>
      </c>
      <c r="K10" s="22">
        <f t="shared" si="2"/>
        <v>0.98849639476505058</v>
      </c>
      <c r="L10" s="23">
        <f t="shared" si="3"/>
        <v>1.0000000099744901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73.392259999999979</v>
      </c>
      <c r="E11" s="21">
        <v>86.077550000000016</v>
      </c>
      <c r="F11" s="21">
        <f t="shared" si="0"/>
        <v>59.635290998767061</v>
      </c>
      <c r="G11" s="21">
        <v>46.174263548767065</v>
      </c>
      <c r="H11" s="21">
        <v>6.245243969999998</v>
      </c>
      <c r="I11" s="21">
        <v>7.2157834799999998</v>
      </c>
      <c r="J11" s="22">
        <f t="shared" si="1"/>
        <v>0.53642632194767459</v>
      </c>
      <c r="K11" s="22">
        <f t="shared" si="2"/>
        <v>0.60898001300881655</v>
      </c>
      <c r="L11" s="23">
        <f t="shared" si="3"/>
        <v>0.69280887988525519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215.46339499999996</v>
      </c>
      <c r="E12" s="38">
        <f ca="1">SUM(E13:OFFSET(E11,(MATCH("GOBIERNOS LOCALES",$A$8:$A$50,0)-MATCH("GOBIERNOS REGIONALES",$A$8:$A$50,0)),0))</f>
        <v>241.81244699999996</v>
      </c>
      <c r="F12" s="38">
        <f ca="1">SUM(F13:OFFSET(F11,(MATCH("GOBIERNOS LOCALES",$A$8:$A$50,0)-MATCH("GOBIERNOS REGIONALES",$A$8:$A$50,0)),0))</f>
        <v>167.61480382055208</v>
      </c>
      <c r="G12" s="38">
        <f ca="1">SUM(G13:OFFSET(G11,(MATCH("GOBIERNOS LOCALES",$A$8:$A$50,0)-MATCH("GOBIERNOS REGIONALES",$A$8:$A$50,0)),0))</f>
        <v>126.61877639055204</v>
      </c>
      <c r="H12" s="38">
        <f ca="1">SUM(H13:OFFSET(H11,(MATCH("GOBIERNOS LOCALES",$A$8:$A$50,0)-MATCH("GOBIERNOS REGIONALES",$A$8:$A$50,0)),0))</f>
        <v>19.36920662</v>
      </c>
      <c r="I12" s="38">
        <f ca="1">SUM(I13:OFFSET(I11,(MATCH("GOBIERNOS LOCALES",$A$8:$A$50,0)-MATCH("GOBIERNOS REGIONALES",$A$8:$A$50,0)),0))</f>
        <v>21.626820810000005</v>
      </c>
      <c r="J12" s="39">
        <f t="shared" ca="1" si="1"/>
        <v>0.52362389927162045</v>
      </c>
      <c r="K12" s="39">
        <f t="shared" ca="1" si="2"/>
        <v>0.60372402174381068</v>
      </c>
      <c r="L12" s="40">
        <f t="shared" ca="1" si="3"/>
        <v>0.69316036415839288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3.2355959999999984</v>
      </c>
      <c r="E13" s="21">
        <v>3.7985969999999973</v>
      </c>
      <c r="F13" s="21">
        <f t="shared" si="0"/>
        <v>2.7097858805224848</v>
      </c>
      <c r="G13" s="21">
        <v>2.0420013705224846</v>
      </c>
      <c r="H13" s="21">
        <v>0.36913747999999991</v>
      </c>
      <c r="I13" s="21">
        <v>0.29864703000000004</v>
      </c>
      <c r="J13" s="22">
        <f t="shared" si="1"/>
        <v>0.53756725720640697</v>
      </c>
      <c r="K13" s="22">
        <f t="shared" si="2"/>
        <v>0.63474457820150076</v>
      </c>
      <c r="L13" s="23">
        <f t="shared" si="3"/>
        <v>0.71336492934693696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4.8381170000000004</v>
      </c>
      <c r="E14" s="21">
        <v>5.8525010000000011</v>
      </c>
      <c r="F14" s="21">
        <f t="shared" si="0"/>
        <v>3.4869019100744305</v>
      </c>
      <c r="G14" s="21">
        <v>2.6397596400744305</v>
      </c>
      <c r="H14" s="21">
        <v>0.37091552999999983</v>
      </c>
      <c r="I14" s="21">
        <v>0.47622673999999993</v>
      </c>
      <c r="J14" s="22">
        <f t="shared" si="1"/>
        <v>0.45104813140133254</v>
      </c>
      <c r="K14" s="22">
        <f t="shared" si="2"/>
        <v>0.51442540036719853</v>
      </c>
      <c r="L14" s="23">
        <f t="shared" si="3"/>
        <v>0.59579689265741775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4.816538999999997</v>
      </c>
      <c r="E15" s="21">
        <v>6.3888159999999976</v>
      </c>
      <c r="F15" s="21">
        <f t="shared" si="0"/>
        <v>4.6678192304867494</v>
      </c>
      <c r="G15" s="21">
        <v>3.2498291604867493</v>
      </c>
      <c r="H15" s="21">
        <v>0.7969972500000001</v>
      </c>
      <c r="I15" s="21">
        <v>0.62099282</v>
      </c>
      <c r="J15" s="22">
        <f t="shared" si="1"/>
        <v>0.5086747153912009</v>
      </c>
      <c r="K15" s="22">
        <f t="shared" si="2"/>
        <v>0.63342353426468245</v>
      </c>
      <c r="L15" s="23">
        <f t="shared" si="3"/>
        <v>0.73062351936364278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15.074459999999995</v>
      </c>
      <c r="E16" s="21">
        <v>16.535959999999996</v>
      </c>
      <c r="F16" s="21">
        <f t="shared" si="0"/>
        <v>11.74866694347137</v>
      </c>
      <c r="G16" s="21">
        <v>9.0985278034713701</v>
      </c>
      <c r="H16" s="21">
        <v>1.2865673900000001</v>
      </c>
      <c r="I16" s="21">
        <v>1.3635717500000002</v>
      </c>
      <c r="J16" s="22">
        <f t="shared" si="1"/>
        <v>0.55022676660268721</v>
      </c>
      <c r="K16" s="22">
        <f t="shared" si="2"/>
        <v>0.62803098177979222</v>
      </c>
      <c r="L16" s="23">
        <f t="shared" si="3"/>
        <v>0.71049197890363625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6.2221529999999996</v>
      </c>
      <c r="E17" s="21">
        <v>6.6071049999999989</v>
      </c>
      <c r="F17" s="21">
        <f t="shared" si="0"/>
        <v>4.4518154545236106</v>
      </c>
      <c r="G17" s="21">
        <v>3.2442787245236104</v>
      </c>
      <c r="H17" s="21">
        <v>0.49846760000000001</v>
      </c>
      <c r="I17" s="21">
        <v>0.70906912999999994</v>
      </c>
      <c r="J17" s="22">
        <f t="shared" si="1"/>
        <v>0.49102878257930077</v>
      </c>
      <c r="K17" s="22">
        <f t="shared" si="2"/>
        <v>0.56647295971891032</v>
      </c>
      <c r="L17" s="23">
        <f t="shared" si="3"/>
        <v>0.67379214565586765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12.943422000000002</v>
      </c>
      <c r="E18" s="21">
        <v>17.715452999999993</v>
      </c>
      <c r="F18" s="21">
        <f t="shared" si="0"/>
        <v>12.754401368911555</v>
      </c>
      <c r="G18" s="21">
        <v>9.4881820689115557</v>
      </c>
      <c r="H18" s="21">
        <v>1.6726024099999999</v>
      </c>
      <c r="I18" s="21">
        <v>1.5936168899999996</v>
      </c>
      <c r="J18" s="22">
        <f t="shared" si="1"/>
        <v>0.53558788865921514</v>
      </c>
      <c r="K18" s="22">
        <f t="shared" si="2"/>
        <v>0.63000277096563995</v>
      </c>
      <c r="L18" s="23">
        <f t="shared" si="3"/>
        <v>0.71995908707000378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7.5103399999999985</v>
      </c>
      <c r="E19" s="21">
        <v>8.6357530000000029</v>
      </c>
      <c r="F19" s="21">
        <f t="shared" si="0"/>
        <v>5.3997421038928826</v>
      </c>
      <c r="G19" s="21">
        <v>4.0710355338928821</v>
      </c>
      <c r="H19" s="21">
        <v>0.50238572000000015</v>
      </c>
      <c r="I19" s="21">
        <v>0.82632084999999988</v>
      </c>
      <c r="J19" s="22">
        <f t="shared" si="1"/>
        <v>0.47141639343933073</v>
      </c>
      <c r="K19" s="22">
        <f t="shared" si="2"/>
        <v>0.52959148482973994</v>
      </c>
      <c r="L19" s="23">
        <f t="shared" si="3"/>
        <v>0.62527750665088278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3.5448090000000003</v>
      </c>
      <c r="E20" s="21">
        <v>4.5012610000000013</v>
      </c>
      <c r="F20" s="21">
        <f t="shared" si="0"/>
        <v>2.8886183270750241</v>
      </c>
      <c r="G20" s="21">
        <v>2.104591197075024</v>
      </c>
      <c r="H20" s="21">
        <v>0.23653730000000003</v>
      </c>
      <c r="I20" s="21">
        <v>0.54748982999999984</v>
      </c>
      <c r="J20" s="22">
        <f t="shared" si="1"/>
        <v>0.46755591312634914</v>
      </c>
      <c r="K20" s="22">
        <f t="shared" si="2"/>
        <v>0.52010503213988779</v>
      </c>
      <c r="L20" s="23">
        <f t="shared" si="3"/>
        <v>0.64173535528711245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7.0643100000000016</v>
      </c>
      <c r="E21" s="21">
        <v>9.1046930000000028</v>
      </c>
      <c r="F21" s="21">
        <f t="shared" si="0"/>
        <v>5.9698219788663787</v>
      </c>
      <c r="G21" s="21">
        <v>4.4335098488663789</v>
      </c>
      <c r="H21" s="21">
        <v>0.76211406999999987</v>
      </c>
      <c r="I21" s="21">
        <v>0.77419805999999991</v>
      </c>
      <c r="J21" s="22">
        <f t="shared" si="1"/>
        <v>0.48694775857531686</v>
      </c>
      <c r="K21" s="22">
        <f t="shared" si="2"/>
        <v>0.57065338928686304</v>
      </c>
      <c r="L21" s="23">
        <f t="shared" si="3"/>
        <v>0.65568624651774388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10.812282000000005</v>
      </c>
      <c r="E22" s="21">
        <v>11.401728000000002</v>
      </c>
      <c r="F22" s="21">
        <f t="shared" si="0"/>
        <v>8.0941011654445099</v>
      </c>
      <c r="G22" s="21">
        <v>6.1596150254445092</v>
      </c>
      <c r="H22" s="21">
        <v>0.97121386000000032</v>
      </c>
      <c r="I22" s="21">
        <v>0.96327228000000031</v>
      </c>
      <c r="J22" s="22">
        <f t="shared" si="1"/>
        <v>0.5402352192092732</v>
      </c>
      <c r="K22" s="22">
        <f t="shared" si="2"/>
        <v>0.62541650576513563</v>
      </c>
      <c r="L22" s="23">
        <f t="shared" si="3"/>
        <v>0.70990126807484866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4.6569360000000017</v>
      </c>
      <c r="E23" s="21">
        <v>6.2826139999999997</v>
      </c>
      <c r="F23" s="21">
        <f t="shared" si="0"/>
        <v>3.3339566485684569</v>
      </c>
      <c r="G23" s="21">
        <v>2.3599192985684567</v>
      </c>
      <c r="H23" s="21">
        <v>0.43236707000000002</v>
      </c>
      <c r="I23" s="21">
        <v>0.54167027999999995</v>
      </c>
      <c r="J23" s="22">
        <f t="shared" si="1"/>
        <v>0.37562697605940087</v>
      </c>
      <c r="K23" s="22">
        <f t="shared" si="2"/>
        <v>0.4444465899971663</v>
      </c>
      <c r="L23" s="23">
        <f t="shared" si="3"/>
        <v>0.53066393201435846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14.383913999999997</v>
      </c>
      <c r="E24" s="21">
        <v>15.469258999999999</v>
      </c>
      <c r="F24" s="21">
        <f t="shared" si="0"/>
        <v>10.681395860697089</v>
      </c>
      <c r="G24" s="21">
        <v>7.9824862606970903</v>
      </c>
      <c r="H24" s="21">
        <v>1.2596798899999999</v>
      </c>
      <c r="I24" s="21">
        <v>1.4392297099999998</v>
      </c>
      <c r="J24" s="22">
        <f t="shared" si="1"/>
        <v>0.51602253609543225</v>
      </c>
      <c r="K24" s="22">
        <f t="shared" si="2"/>
        <v>0.59745370807335307</v>
      </c>
      <c r="L24" s="23">
        <f t="shared" si="3"/>
        <v>0.69049175921723782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13.009851999999999</v>
      </c>
      <c r="E25" s="21">
        <v>13.452208999999998</v>
      </c>
      <c r="F25" s="21">
        <f t="shared" si="0"/>
        <v>8.8704015807993049</v>
      </c>
      <c r="G25" s="21">
        <v>6.9610029607993056</v>
      </c>
      <c r="H25" s="21">
        <v>1.0374347699999997</v>
      </c>
      <c r="I25" s="21">
        <v>0.87196384999999998</v>
      </c>
      <c r="J25" s="22">
        <f t="shared" si="1"/>
        <v>0.51746170170262051</v>
      </c>
      <c r="K25" s="22">
        <f t="shared" si="2"/>
        <v>0.59458173232361367</v>
      </c>
      <c r="L25" s="23">
        <f t="shared" si="3"/>
        <v>0.65940111254585076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13.527069000000003</v>
      </c>
      <c r="E26" s="21">
        <v>12.007913999999996</v>
      </c>
      <c r="F26" s="21">
        <f t="shared" si="0"/>
        <v>8.0681920573903998</v>
      </c>
      <c r="G26" s="21">
        <v>5.9514651173903985</v>
      </c>
      <c r="H26" s="21">
        <v>0.79135132000000019</v>
      </c>
      <c r="I26" s="21">
        <v>1.3253756200000002</v>
      </c>
      <c r="J26" s="22">
        <f t="shared" si="1"/>
        <v>0.49562855941426631</v>
      </c>
      <c r="K26" s="22">
        <f t="shared" si="2"/>
        <v>0.56153104006161281</v>
      </c>
      <c r="L26" s="23">
        <f t="shared" si="3"/>
        <v>0.67190621596643696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2.1388259999999999</v>
      </c>
      <c r="E27" s="21">
        <v>2.6675909999999998</v>
      </c>
      <c r="F27" s="21">
        <f t="shared" si="0"/>
        <v>1.8964069453445001</v>
      </c>
      <c r="G27" s="21">
        <v>1.2163738553445</v>
      </c>
      <c r="H27" s="21">
        <v>0.21610689999999999</v>
      </c>
      <c r="I27" s="21">
        <v>0.46392618999999996</v>
      </c>
      <c r="J27" s="22">
        <f t="shared" si="1"/>
        <v>0.45598214094458261</v>
      </c>
      <c r="K27" s="22">
        <f t="shared" si="2"/>
        <v>0.53699414765775566</v>
      </c>
      <c r="L27" s="23">
        <f t="shared" si="3"/>
        <v>0.71090618664724092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2.0186780000000004</v>
      </c>
      <c r="E28" s="21">
        <v>2.229012</v>
      </c>
      <c r="F28" s="21">
        <f t="shared" si="0"/>
        <v>1.4664046572256955</v>
      </c>
      <c r="G28" s="21">
        <v>1.0837451072256954</v>
      </c>
      <c r="H28" s="21">
        <v>0.17899946999999999</v>
      </c>
      <c r="I28" s="21">
        <v>0.20366008000000002</v>
      </c>
      <c r="J28" s="22">
        <f t="shared" si="1"/>
        <v>0.48619976349418281</v>
      </c>
      <c r="K28" s="22">
        <f t="shared" si="2"/>
        <v>0.56650416293214001</v>
      </c>
      <c r="L28" s="23">
        <f t="shared" si="3"/>
        <v>0.65787203354028401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1.2413409999999998</v>
      </c>
      <c r="E29" s="21">
        <v>1.7600749999999996</v>
      </c>
      <c r="F29" s="21">
        <f t="shared" si="0"/>
        <v>0.93437314231571567</v>
      </c>
      <c r="G29" s="21">
        <v>0.67839429231571557</v>
      </c>
      <c r="H29" s="21">
        <v>9.6010250000000033E-2</v>
      </c>
      <c r="I29" s="21">
        <v>0.15996860000000002</v>
      </c>
      <c r="J29" s="22">
        <f t="shared" si="1"/>
        <v>0.38543487767039231</v>
      </c>
      <c r="K29" s="22">
        <f t="shared" si="2"/>
        <v>0.4399838315501986</v>
      </c>
      <c r="L29" s="23">
        <f t="shared" si="3"/>
        <v>0.53087120850856684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24.987838000000011</v>
      </c>
      <c r="E30" s="21">
        <v>28.114308000000001</v>
      </c>
      <c r="F30" s="21">
        <f t="shared" si="0"/>
        <v>22.514931761683815</v>
      </c>
      <c r="G30" s="21">
        <v>17.171708471683814</v>
      </c>
      <c r="H30" s="21">
        <v>2.6731816300000006</v>
      </c>
      <c r="I30" s="21">
        <v>2.6700416599999994</v>
      </c>
      <c r="J30" s="22">
        <f t="shared" si="1"/>
        <v>0.61078182936901071</v>
      </c>
      <c r="K30" s="22">
        <f t="shared" si="2"/>
        <v>0.7058644339275153</v>
      </c>
      <c r="L30" s="23">
        <f t="shared" si="3"/>
        <v>0.80083535264975447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11.279843999999995</v>
      </c>
      <c r="E31" s="21">
        <v>12.733442999999998</v>
      </c>
      <c r="F31" s="21">
        <f t="shared" si="0"/>
        <v>8.3808690466428502</v>
      </c>
      <c r="G31" s="21">
        <v>6.2021185466428506</v>
      </c>
      <c r="H31" s="21">
        <v>1.0792645700000001</v>
      </c>
      <c r="I31" s="21">
        <v>1.0994859299999995</v>
      </c>
      <c r="J31" s="22">
        <f t="shared" si="1"/>
        <v>0.48707317782337828</v>
      </c>
      <c r="K31" s="22">
        <f t="shared" si="2"/>
        <v>0.57183144548123022</v>
      </c>
      <c r="L31" s="23">
        <f t="shared" si="3"/>
        <v>0.65817776438335274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8.6610339999999972</v>
      </c>
      <c r="E32" s="21">
        <v>8.8986029999999978</v>
      </c>
      <c r="F32" s="21">
        <f t="shared" si="0"/>
        <v>6.0820232630961426</v>
      </c>
      <c r="G32" s="21">
        <v>4.8582925630961427</v>
      </c>
      <c r="H32" s="21">
        <v>0.67029697999999993</v>
      </c>
      <c r="I32" s="21">
        <v>0.55343372000000002</v>
      </c>
      <c r="J32" s="22">
        <f t="shared" si="1"/>
        <v>0.5459612664028437</v>
      </c>
      <c r="K32" s="22">
        <f t="shared" si="2"/>
        <v>0.62128735747579078</v>
      </c>
      <c r="L32" s="23">
        <f t="shared" si="3"/>
        <v>0.68348068377655957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4.8934860000000002</v>
      </c>
      <c r="E33" s="21">
        <v>5.0818839999999996</v>
      </c>
      <c r="F33" s="21">
        <f t="shared" si="0"/>
        <v>3.548190382773257</v>
      </c>
      <c r="G33" s="21">
        <v>2.6935060327732572</v>
      </c>
      <c r="H33" s="21">
        <v>0.43287752999999995</v>
      </c>
      <c r="I33" s="21">
        <v>0.42180681999999997</v>
      </c>
      <c r="J33" s="22">
        <f t="shared" si="1"/>
        <v>0.53002115608566769</v>
      </c>
      <c r="K33" s="22">
        <f t="shared" si="2"/>
        <v>0.61520167771898315</v>
      </c>
      <c r="L33" s="23">
        <f t="shared" si="3"/>
        <v>0.69820373364942157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3.6735009999999999</v>
      </c>
      <c r="E34" s="21">
        <v>4.5568149999999994</v>
      </c>
      <c r="F34" s="21">
        <f t="shared" si="0"/>
        <v>2.6958172863842242</v>
      </c>
      <c r="G34" s="21">
        <v>2.0315571563842241</v>
      </c>
      <c r="H34" s="21">
        <v>0.32368471000000004</v>
      </c>
      <c r="I34" s="21">
        <v>0.34057542000000002</v>
      </c>
      <c r="J34" s="22">
        <f t="shared" si="1"/>
        <v>0.44582831569511255</v>
      </c>
      <c r="K34" s="22">
        <f t="shared" si="2"/>
        <v>0.51686141886037174</v>
      </c>
      <c r="L34" s="23">
        <f t="shared" si="3"/>
        <v>0.59160121409015387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1.5840829999999999</v>
      </c>
      <c r="E35" s="21">
        <v>1.731857</v>
      </c>
      <c r="F35" s="21">
        <f t="shared" si="0"/>
        <v>1.2057433956675456</v>
      </c>
      <c r="G35" s="21">
        <v>0.89088075566754554</v>
      </c>
      <c r="H35" s="21">
        <v>0.13636442000000004</v>
      </c>
      <c r="I35" s="21">
        <v>0.17849821999999999</v>
      </c>
      <c r="J35" s="22">
        <f t="shared" si="1"/>
        <v>0.51440780368560768</v>
      </c>
      <c r="K35" s="22">
        <f t="shared" si="2"/>
        <v>0.59314664875191525</v>
      </c>
      <c r="L35" s="23">
        <f t="shared" si="3"/>
        <v>0.69621417684459264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16.080361</v>
      </c>
      <c r="E36" s="21">
        <v>17.372667999999997</v>
      </c>
      <c r="F36" s="21">
        <f t="shared" si="0"/>
        <v>12.075599385247331</v>
      </c>
      <c r="G36" s="21">
        <v>9.1895949952473295</v>
      </c>
      <c r="H36" s="21">
        <v>1.3919600000000008</v>
      </c>
      <c r="I36" s="21">
        <v>1.4940443900000004</v>
      </c>
      <c r="J36" s="22">
        <f t="shared" si="1"/>
        <v>0.52896854963482476</v>
      </c>
      <c r="K36" s="22">
        <f t="shared" si="2"/>
        <v>0.60909210924006219</v>
      </c>
      <c r="L36" s="23">
        <f t="shared" si="3"/>
        <v>0.69509181809307197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17.264603999999999</v>
      </c>
      <c r="E37" s="21">
        <v>18.912328000000002</v>
      </c>
      <c r="F37" s="21">
        <f t="shared" si="0"/>
        <v>13.688824043446708</v>
      </c>
      <c r="G37" s="21">
        <v>10.816400603446709</v>
      </c>
      <c r="H37" s="21">
        <v>1.1826884999999996</v>
      </c>
      <c r="I37" s="21">
        <v>1.6897349400000001</v>
      </c>
      <c r="J37" s="22">
        <f t="shared" si="1"/>
        <v>0.57192327689360656</v>
      </c>
      <c r="K37" s="22">
        <f t="shared" si="2"/>
        <v>0.63445859777002112</v>
      </c>
      <c r="L37" s="23">
        <f t="shared" si="3"/>
        <v>0.72380428487950854</v>
      </c>
      <c r="M37" s="4"/>
    </row>
    <row r="38" spans="1:13" ht="15.75" thickBot="1" x14ac:dyDescent="0.3">
      <c r="A38" s="41" t="s">
        <v>232</v>
      </c>
      <c r="B38" s="58"/>
      <c r="C38" s="43"/>
      <c r="D38" s="44">
        <v>0.05</v>
      </c>
      <c r="E38" s="45">
        <v>0.63479500000000011</v>
      </c>
      <c r="F38" s="45">
        <f t="shared" si="0"/>
        <v>0.41762291689439507</v>
      </c>
      <c r="G38" s="45">
        <v>0.40129682689439505</v>
      </c>
      <c r="H38" s="45">
        <v>1.239551E-2</v>
      </c>
      <c r="I38" s="45">
        <v>3.9305800000000004E-3</v>
      </c>
      <c r="J38" s="46">
        <f t="shared" si="1"/>
        <v>0.63216759252104215</v>
      </c>
      <c r="K38" s="46">
        <f t="shared" si="2"/>
        <v>0.65169438463503171</v>
      </c>
      <c r="L38" s="47">
        <f t="shared" si="3"/>
        <v>0.65788627335501226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1510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77.282775000000001</v>
      </c>
      <c r="I6" s="14">
        <v>116.48170300000001</v>
      </c>
      <c r="J6" s="14">
        <v>49.608528217338467</v>
      </c>
      <c r="K6" s="14">
        <v>37.97398903733847</v>
      </c>
      <c r="L6" s="14">
        <v>6.0361182499999995</v>
      </c>
      <c r="M6" s="14">
        <v>5.5984209299999996</v>
      </c>
      <c r="N6" s="15">
        <v>0.32600818891992389</v>
      </c>
      <c r="O6" s="15">
        <v>0.37782850141999097</v>
      </c>
      <c r="P6" s="16">
        <v>0.42589116521878523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20.116283999999993</v>
      </c>
      <c r="I7" s="37">
        <f ca="1">SUM(I8:OFFSET(I6,MATCH("PROYECTOS",$A$8:$A$17,0),0))</f>
        <v>21.272586</v>
      </c>
      <c r="J7" s="37">
        <f ca="1">SUM(J8:OFFSET(J6,MATCH("PROYECTOS",$A$8:$A$17,0),0))</f>
        <v>10.266373070852255</v>
      </c>
      <c r="K7" s="37">
        <f ca="1">SUM(K8:OFFSET(K6,MATCH("PROYECTOS",$A$8:$A$17,0),0))</f>
        <v>7.149114150852256</v>
      </c>
      <c r="L7" s="37">
        <f ca="1">SUM(L8:OFFSET(L6,MATCH("PROYECTOS",$A$8:$A$17,0),0))</f>
        <v>1.3806958899999999</v>
      </c>
      <c r="M7" s="37">
        <f ca="1">SUM(M8:OFFSET(M6,MATCH("PROYECTOS",$A$8:$A$17,0),0))</f>
        <v>1.7365630300000001</v>
      </c>
      <c r="N7" s="39">
        <f ca="1">IFERROR(K7/I7,0)</f>
        <v>0.3360717004905871</v>
      </c>
      <c r="O7" s="39">
        <f ca="1">IFERROR(SUM(K7,L7)/I7,0)</f>
        <v>0.40097663917552179</v>
      </c>
      <c r="P7" s="40">
        <f ca="1">IFERROR(SUM(K7,L7,M7)/I7,0)</f>
        <v>0.48261048613705249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3.2520029999999993</v>
      </c>
      <c r="I8" s="21">
        <v>3.5421109999999998</v>
      </c>
      <c r="J8" s="21">
        <f t="shared" ref="J8:J16" si="0">SUM(K8,L8,M8)</f>
        <v>2.1460270736710245</v>
      </c>
      <c r="K8" s="21">
        <v>1.6350101436710247</v>
      </c>
      <c r="L8" s="21">
        <v>0.27401308000000002</v>
      </c>
      <c r="M8" s="21">
        <v>0.23700384999999999</v>
      </c>
      <c r="N8" s="22">
        <f t="shared" ref="N8:N17" si="1">IFERROR(K8/I8,0)</f>
        <v>0.46159201212808543</v>
      </c>
      <c r="O8" s="22">
        <f t="shared" ref="O8:O17" si="2">IFERROR(SUM(K8,L8)/I8,0)</f>
        <v>0.53895070585620408</v>
      </c>
      <c r="P8" s="23">
        <f t="shared" ref="P8:P17" si="3">IFERROR(SUM(K8,L8,M8)/I8,0)</f>
        <v>0.60586104548135977</v>
      </c>
      <c r="Q8" s="70">
        <v>14</v>
      </c>
      <c r="R8" s="21">
        <v>14</v>
      </c>
      <c r="S8" s="23">
        <f>IFERROR(R8/Q8,0)</f>
        <v>1</v>
      </c>
    </row>
    <row r="9" spans="1:19" ht="51" x14ac:dyDescent="0.25">
      <c r="A9" s="17"/>
      <c r="B9" s="19">
        <v>5002875</v>
      </c>
      <c r="C9" s="19" t="s">
        <v>1514</v>
      </c>
      <c r="D9" s="68">
        <v>3000541</v>
      </c>
      <c r="E9" s="19" t="s">
        <v>1511</v>
      </c>
      <c r="F9" s="69">
        <v>227</v>
      </c>
      <c r="G9" s="19" t="s">
        <v>774</v>
      </c>
      <c r="H9" s="20">
        <v>3.0242339999999999</v>
      </c>
      <c r="I9" s="21">
        <v>2.853542</v>
      </c>
      <c r="J9" s="21">
        <f t="shared" si="0"/>
        <v>1.4054295246844652</v>
      </c>
      <c r="K9" s="21">
        <v>1.1152047846844653</v>
      </c>
      <c r="L9" s="21">
        <v>0.15468766</v>
      </c>
      <c r="M9" s="21">
        <v>0.13553708</v>
      </c>
      <c r="N9" s="22">
        <f t="shared" si="1"/>
        <v>0.39081421779825398</v>
      </c>
      <c r="O9" s="22">
        <f t="shared" si="2"/>
        <v>0.44502321840171455</v>
      </c>
      <c r="P9" s="23">
        <f t="shared" si="3"/>
        <v>0.49252105792887058</v>
      </c>
      <c r="Q9" s="70">
        <v>3917</v>
      </c>
      <c r="R9" s="21">
        <v>3983</v>
      </c>
      <c r="S9" s="23">
        <f t="shared" ref="S9:S16" si="4">IFERROR(R9/Q9,0)</f>
        <v>1.0168496298187388</v>
      </c>
    </row>
    <row r="10" spans="1:19" ht="38.25" x14ac:dyDescent="0.25">
      <c r="A10" s="17"/>
      <c r="B10" s="19">
        <v>5005091</v>
      </c>
      <c r="C10" s="19" t="s">
        <v>1515</v>
      </c>
      <c r="D10" s="68">
        <v>3000001</v>
      </c>
      <c r="E10" s="19" t="s">
        <v>275</v>
      </c>
      <c r="F10" s="69">
        <v>201</v>
      </c>
      <c r="G10" s="19" t="s">
        <v>625</v>
      </c>
      <c r="H10" s="20">
        <v>1.055542</v>
      </c>
      <c r="I10" s="21">
        <v>1.0320420000000001</v>
      </c>
      <c r="J10" s="21">
        <f t="shared" si="0"/>
        <v>4.5001249790155892E-2</v>
      </c>
      <c r="K10" s="21">
        <v>2.9257849790155888E-2</v>
      </c>
      <c r="L10" s="21">
        <v>3.2615999999999999E-3</v>
      </c>
      <c r="M10" s="21">
        <v>1.2481799999999999E-2</v>
      </c>
      <c r="N10" s="22">
        <f t="shared" si="1"/>
        <v>2.8349475883884458E-2</v>
      </c>
      <c r="O10" s="22">
        <f t="shared" si="2"/>
        <v>3.1509812381817687E-2</v>
      </c>
      <c r="P10" s="23">
        <f t="shared" si="3"/>
        <v>4.3604087614802389E-2</v>
      </c>
      <c r="Q10" s="70">
        <v>1</v>
      </c>
      <c r="R10" s="21">
        <v>1</v>
      </c>
      <c r="S10" s="23">
        <f t="shared" si="4"/>
        <v>1</v>
      </c>
    </row>
    <row r="11" spans="1:19" ht="51" x14ac:dyDescent="0.25">
      <c r="A11" s="17"/>
      <c r="B11" s="19">
        <v>5005092</v>
      </c>
      <c r="C11" s="19" t="s">
        <v>1516</v>
      </c>
      <c r="D11" s="68">
        <v>3000541</v>
      </c>
      <c r="E11" s="19" t="s">
        <v>1511</v>
      </c>
      <c r="F11" s="69">
        <v>604</v>
      </c>
      <c r="G11" s="19" t="s">
        <v>1522</v>
      </c>
      <c r="H11" s="20">
        <v>1.1430199999999997</v>
      </c>
      <c r="I11" s="21">
        <v>1.3152979999999999</v>
      </c>
      <c r="J11" s="21">
        <f t="shared" si="0"/>
        <v>0.15248294027866865</v>
      </c>
      <c r="K11" s="21">
        <v>7.8333690278668655E-2</v>
      </c>
      <c r="L11" s="21">
        <v>4.0986250000000002E-2</v>
      </c>
      <c r="M11" s="21">
        <v>3.3162999999999998E-2</v>
      </c>
      <c r="N11" s="22">
        <f t="shared" si="1"/>
        <v>5.9555849912847632E-2</v>
      </c>
      <c r="O11" s="22">
        <f t="shared" si="2"/>
        <v>9.0717039240285222E-2</v>
      </c>
      <c r="P11" s="23">
        <f t="shared" si="3"/>
        <v>0.11593033691123128</v>
      </c>
      <c r="Q11" s="70">
        <v>2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5005093</v>
      </c>
      <c r="C12" s="19" t="s">
        <v>1517</v>
      </c>
      <c r="D12" s="68">
        <v>3000541</v>
      </c>
      <c r="E12" s="19" t="s">
        <v>1511</v>
      </c>
      <c r="F12" s="69">
        <v>24</v>
      </c>
      <c r="G12" s="19" t="s">
        <v>1502</v>
      </c>
      <c r="H12" s="20">
        <v>4.8251589999999984</v>
      </c>
      <c r="I12" s="21">
        <v>4.8343939999999996</v>
      </c>
      <c r="J12" s="21">
        <f t="shared" si="0"/>
        <v>3.3008041414877405</v>
      </c>
      <c r="K12" s="21">
        <v>2.3701836214877403</v>
      </c>
      <c r="L12" s="21">
        <v>0.47938932000000001</v>
      </c>
      <c r="M12" s="21">
        <v>0.4512312</v>
      </c>
      <c r="N12" s="22">
        <f t="shared" si="1"/>
        <v>0.49027522818531971</v>
      </c>
      <c r="O12" s="22">
        <f t="shared" si="2"/>
        <v>0.58943746444492129</v>
      </c>
      <c r="P12" s="23">
        <f t="shared" si="3"/>
        <v>0.68277516095869317</v>
      </c>
      <c r="Q12" s="70">
        <v>184</v>
      </c>
      <c r="R12" s="21">
        <v>80</v>
      </c>
      <c r="S12" s="23">
        <f t="shared" si="4"/>
        <v>0.43478260869565216</v>
      </c>
    </row>
    <row r="13" spans="1:19" ht="51" x14ac:dyDescent="0.25">
      <c r="A13" s="17"/>
      <c r="B13" s="19">
        <v>5005094</v>
      </c>
      <c r="C13" s="19" t="s">
        <v>1518</v>
      </c>
      <c r="D13" s="68">
        <v>3000542</v>
      </c>
      <c r="E13" s="19" t="s">
        <v>1512</v>
      </c>
      <c r="F13" s="69">
        <v>201</v>
      </c>
      <c r="G13" s="19" t="s">
        <v>625</v>
      </c>
      <c r="H13" s="20">
        <v>4.8042899999999982</v>
      </c>
      <c r="I13" s="21">
        <v>4.8042899999999991</v>
      </c>
      <c r="J13" s="21">
        <f t="shared" si="0"/>
        <v>1.9019671373449749</v>
      </c>
      <c r="K13" s="21">
        <v>1.2590677873449749</v>
      </c>
      <c r="L13" s="21">
        <v>0.23912790000000003</v>
      </c>
      <c r="M13" s="21">
        <v>0.40377144999999998</v>
      </c>
      <c r="N13" s="22">
        <f t="shared" si="1"/>
        <v>0.26207156257115521</v>
      </c>
      <c r="O13" s="22">
        <f t="shared" si="2"/>
        <v>0.31184538971314701</v>
      </c>
      <c r="P13" s="23">
        <f t="shared" si="3"/>
        <v>0.39588932752705919</v>
      </c>
      <c r="Q13" s="70">
        <v>2</v>
      </c>
      <c r="R13" s="21">
        <v>2</v>
      </c>
      <c r="S13" s="23">
        <f t="shared" si="4"/>
        <v>1</v>
      </c>
    </row>
    <row r="14" spans="1:19" ht="38.25" x14ac:dyDescent="0.25">
      <c r="A14" s="17"/>
      <c r="B14" s="19">
        <v>5005095</v>
      </c>
      <c r="C14" s="19" t="s">
        <v>1519</v>
      </c>
      <c r="D14" s="68">
        <v>3000542</v>
      </c>
      <c r="E14" s="19" t="s">
        <v>1512</v>
      </c>
      <c r="F14" s="69">
        <v>174</v>
      </c>
      <c r="G14" s="19" t="s">
        <v>1523</v>
      </c>
      <c r="H14" s="20">
        <v>0.45328000000000002</v>
      </c>
      <c r="I14" s="21">
        <v>0.59177999999999997</v>
      </c>
      <c r="J14" s="21">
        <f t="shared" si="0"/>
        <v>0.21969946112638833</v>
      </c>
      <c r="K14" s="21">
        <v>0.11053150112638832</v>
      </c>
      <c r="L14" s="21">
        <v>3.8590699999999999E-2</v>
      </c>
      <c r="M14" s="21">
        <v>7.0577260000000003E-2</v>
      </c>
      <c r="N14" s="22">
        <f t="shared" si="1"/>
        <v>0.18677802752101849</v>
      </c>
      <c r="O14" s="22">
        <f t="shared" si="2"/>
        <v>0.25198925466624139</v>
      </c>
      <c r="P14" s="23">
        <f t="shared" si="3"/>
        <v>0.37125191984586897</v>
      </c>
      <c r="Q14" s="70">
        <v>1</v>
      </c>
      <c r="R14" s="21">
        <v>1</v>
      </c>
      <c r="S14" s="23">
        <f t="shared" si="4"/>
        <v>1</v>
      </c>
    </row>
    <row r="15" spans="1:19" ht="38.25" x14ac:dyDescent="0.25">
      <c r="A15" s="17"/>
      <c r="B15" s="19">
        <v>5005096</v>
      </c>
      <c r="C15" s="19" t="s">
        <v>1520</v>
      </c>
      <c r="D15" s="68">
        <v>3000543</v>
      </c>
      <c r="E15" s="19" t="s">
        <v>1513</v>
      </c>
      <c r="F15" s="69">
        <v>88</v>
      </c>
      <c r="G15" s="19" t="s">
        <v>755</v>
      </c>
      <c r="H15" s="20">
        <v>1.288756</v>
      </c>
      <c r="I15" s="21">
        <v>1.5534629999999998</v>
      </c>
      <c r="J15" s="21">
        <f t="shared" si="0"/>
        <v>0.87574578279575721</v>
      </c>
      <c r="K15" s="21">
        <v>0.52141390279575717</v>
      </c>
      <c r="L15" s="21">
        <v>0.14233937999999999</v>
      </c>
      <c r="M15" s="21">
        <v>0.21199250000000003</v>
      </c>
      <c r="N15" s="22">
        <f t="shared" si="1"/>
        <v>0.33564616781716539</v>
      </c>
      <c r="O15" s="22">
        <f t="shared" si="2"/>
        <v>0.42727331310482275</v>
      </c>
      <c r="P15" s="23">
        <f t="shared" si="3"/>
        <v>0.5637377799122073</v>
      </c>
      <c r="Q15" s="70">
        <v>7528</v>
      </c>
      <c r="R15" s="21">
        <v>5176</v>
      </c>
      <c r="S15" s="23">
        <f t="shared" si="4"/>
        <v>0.68756641870350688</v>
      </c>
    </row>
    <row r="16" spans="1:19" ht="63.75" x14ac:dyDescent="0.25">
      <c r="A16" s="17"/>
      <c r="B16" s="19">
        <v>5005097</v>
      </c>
      <c r="C16" s="19" t="s">
        <v>1521</v>
      </c>
      <c r="D16" s="68">
        <v>3000543</v>
      </c>
      <c r="E16" s="19" t="s">
        <v>1513</v>
      </c>
      <c r="F16" s="69">
        <v>201</v>
      </c>
      <c r="G16" s="19" t="s">
        <v>625</v>
      </c>
      <c r="H16" s="20">
        <v>0.27</v>
      </c>
      <c r="I16" s="21">
        <v>0.74566600000000005</v>
      </c>
      <c r="J16" s="21">
        <f t="shared" si="0"/>
        <v>0.21921575967308077</v>
      </c>
      <c r="K16" s="21">
        <v>3.0110869673080742E-2</v>
      </c>
      <c r="L16" s="21">
        <v>8.3000000000000001E-3</v>
      </c>
      <c r="M16" s="21">
        <v>0.18080489000000002</v>
      </c>
      <c r="N16" s="22">
        <f t="shared" si="1"/>
        <v>4.0381175584082871E-2</v>
      </c>
      <c r="O16" s="22">
        <f t="shared" si="2"/>
        <v>5.1512164525512417E-2</v>
      </c>
      <c r="P16" s="23">
        <f t="shared" si="3"/>
        <v>0.29398652972387201</v>
      </c>
      <c r="Q16" s="70">
        <v>1</v>
      </c>
      <c r="R16" s="21">
        <v>2</v>
      </c>
      <c r="S16" s="23">
        <f t="shared" si="4"/>
        <v>2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57.166491000000008</v>
      </c>
      <c r="I17" s="44">
        <f t="shared" ref="I17:M17" ca="1" si="5">OFFSET(I17,-MATCH("PROYECTOS",$A$8:$A$17,0)-1,0)-(OFFSET(I17,-MATCH("PROYECTOS",$A$8:$A$17,0),0))</f>
        <v>95.209117000000006</v>
      </c>
      <c r="J17" s="44">
        <f t="shared" ca="1" si="5"/>
        <v>39.342155146486213</v>
      </c>
      <c r="K17" s="44">
        <f t="shared" ca="1" si="5"/>
        <v>30.824874886486214</v>
      </c>
      <c r="L17" s="44">
        <f t="shared" ca="1" si="5"/>
        <v>4.6554223599999993</v>
      </c>
      <c r="M17" s="44">
        <f t="shared" ca="1" si="5"/>
        <v>3.8618578999999995</v>
      </c>
      <c r="N17" s="46">
        <f t="shared" ca="1" si="1"/>
        <v>0.32375969715679864</v>
      </c>
      <c r="O17" s="46">
        <f t="shared" ca="1" si="2"/>
        <v>0.37265650984334003</v>
      </c>
      <c r="P17" s="47">
        <f t="shared" ca="1" si="3"/>
        <v>0.41321835960821074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4.5754659999999996</v>
      </c>
      <c r="E6" s="14">
        <v>6.9082679999999996</v>
      </c>
      <c r="F6" s="14">
        <v>3.0611975198693218</v>
      </c>
      <c r="G6" s="14">
        <v>2.1654218898693216</v>
      </c>
      <c r="H6" s="14">
        <v>0.30858943999999999</v>
      </c>
      <c r="I6" s="14">
        <v>0.58718618999999994</v>
      </c>
      <c r="J6" s="15">
        <v>0.31345366014597603</v>
      </c>
      <c r="K6" s="15">
        <v>0.35812324158085956</v>
      </c>
      <c r="L6" s="16">
        <v>0.44312084011062136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3.7605469999999999</v>
      </c>
      <c r="E7" s="38">
        <f ca="1">SUM(E8:OFFSET(E6,MATCH("GOBIERNOS REGIONALES",$A$8:$A$50,0),0))</f>
        <v>4.9648230000000009</v>
      </c>
      <c r="F7" s="38">
        <f ca="1">SUM(F8:OFFSET(F6,MATCH("GOBIERNOS REGIONALES",$A$8:$A$50,0),0))</f>
        <v>2.2311161175245857</v>
      </c>
      <c r="G7" s="38">
        <f ca="1">SUM(G8:OFFSET(G6,MATCH("GOBIERNOS REGIONALES",$A$8:$A$50,0),0))</f>
        <v>1.6244476775245857</v>
      </c>
      <c r="H7" s="38">
        <f ca="1">SUM(H8:OFFSET(H6,MATCH("GOBIERNOS REGIONALES",$A$8:$A$50,0),0))</f>
        <v>0.252635</v>
      </c>
      <c r="I7" s="38">
        <f ca="1">SUM(I8:OFFSET(I6,MATCH("GOBIERNOS REGIONALES",$A$8:$A$50,0),0))</f>
        <v>0.35403344000000003</v>
      </c>
      <c r="J7" s="39">
        <f ca="1">IFERROR(G7/E7,0)</f>
        <v>0.32719145829057461</v>
      </c>
      <c r="K7" s="39">
        <f ca="1">IFERROR(SUM(G7,H7)/E7,0)</f>
        <v>0.37807645459356465</v>
      </c>
      <c r="L7" s="40">
        <f ca="1">IFERROR(SUM(G7,H7,I7)/E7,0)</f>
        <v>0.449384825506284</v>
      </c>
      <c r="M7" s="4"/>
    </row>
    <row r="8" spans="1:13" x14ac:dyDescent="0.25">
      <c r="A8" s="17"/>
      <c r="B8" s="18">
        <v>5</v>
      </c>
      <c r="C8" s="19" t="s">
        <v>104</v>
      </c>
      <c r="D8" s="20">
        <v>2.4393009999999999</v>
      </c>
      <c r="E8" s="21">
        <v>2.4393009999999999</v>
      </c>
      <c r="F8" s="21">
        <f t="shared" ref="F8:F12" si="0">SUM(G8,H8,I8)</f>
        <v>1.3920537240322863</v>
      </c>
      <c r="G8" s="21">
        <v>0.97238315403228626</v>
      </c>
      <c r="H8" s="21">
        <v>0.17326601999999999</v>
      </c>
      <c r="I8" s="21">
        <v>0.24640455</v>
      </c>
      <c r="J8" s="22">
        <f t="shared" ref="J8:J12" si="1">IFERROR(G8/E8,0)</f>
        <v>0.39863188431123764</v>
      </c>
      <c r="K8" s="22">
        <f t="shared" ref="K8:K12" si="2">IFERROR(SUM(G8,H8)/E8,0)</f>
        <v>0.46966289688410173</v>
      </c>
      <c r="L8" s="23">
        <f t="shared" ref="L8:L12" si="3">IFERROR(SUM(G8,H8,I8)/E8,0)</f>
        <v>0.57067730633992542</v>
      </c>
      <c r="M8" s="4"/>
    </row>
    <row r="9" spans="1:13" ht="25.5" x14ac:dyDescent="0.25">
      <c r="A9" s="17"/>
      <c r="B9" s="18">
        <v>51</v>
      </c>
      <c r="C9" s="19" t="s">
        <v>129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8">
        <v>331</v>
      </c>
      <c r="C10" s="19" t="s">
        <v>159</v>
      </c>
      <c r="D10" s="20">
        <v>1.3002459999999998</v>
      </c>
      <c r="E10" s="21">
        <v>2.5045220000000006</v>
      </c>
      <c r="F10" s="21">
        <f t="shared" si="0"/>
        <v>0.8390623934922995</v>
      </c>
      <c r="G10" s="21">
        <v>0.65206452349229949</v>
      </c>
      <c r="H10" s="21">
        <v>7.9368980000000006E-2</v>
      </c>
      <c r="I10" s="21">
        <v>0.10762889</v>
      </c>
      <c r="J10" s="22">
        <f t="shared" si="1"/>
        <v>0.26035487949089658</v>
      </c>
      <c r="K10" s="22">
        <f t="shared" si="2"/>
        <v>0.29204515012936572</v>
      </c>
      <c r="L10" s="23">
        <f t="shared" si="3"/>
        <v>0.33501897507480444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0.81491900000000017</v>
      </c>
      <c r="E12" s="45">
        <v>1.9434450000000001</v>
      </c>
      <c r="F12" s="45">
        <f t="shared" si="0"/>
        <v>0.83008140234473593</v>
      </c>
      <c r="G12" s="45">
        <v>0.54097421234473586</v>
      </c>
      <c r="H12" s="45">
        <v>5.5954440000000001E-2</v>
      </c>
      <c r="I12" s="45">
        <v>0.23315275000000002</v>
      </c>
      <c r="J12" s="46">
        <f t="shared" si="1"/>
        <v>0.27835838541596797</v>
      </c>
      <c r="K12" s="46">
        <f t="shared" si="2"/>
        <v>0.30714975332192879</v>
      </c>
      <c r="L12" s="47">
        <f t="shared" si="3"/>
        <v>0.42711854585271819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1527</v>
      </c>
      <c r="N2" s="72" t="s">
        <v>1548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4.5754659999999996</v>
      </c>
      <c r="E6" s="14">
        <f ca="1">SUM(E7:OFFSET(E7,50,0))</f>
        <v>6.9082679999999996</v>
      </c>
      <c r="F6" s="14">
        <f ca="1">SUM(F7:OFFSET(F7,50,0))</f>
        <v>3.0611975198693218</v>
      </c>
      <c r="G6" s="14">
        <f ca="1">SUM(G7:OFFSET(G7,50,0))</f>
        <v>2.1654218898693216</v>
      </c>
      <c r="H6" s="14">
        <f ca="1">SUM(H7:OFFSET(H7,50,0))</f>
        <v>0.30858943999999999</v>
      </c>
      <c r="I6" s="14">
        <f ca="1">SUM(I7:OFFSET(I7,50,0))</f>
        <v>0.58718618999999994</v>
      </c>
      <c r="J6" s="15">
        <f ca="1">IFERROR(G6/E6,0)</f>
        <v>0.31345366014597603</v>
      </c>
      <c r="K6" s="15">
        <f ca="1">IFERROR(SUM(G6,H6)/E6,0)</f>
        <v>0.35812324158085956</v>
      </c>
      <c r="L6" s="16">
        <f ca="1">IFERROR(SUM(G6,H6,I6)/E6,0)</f>
        <v>0.44312084011062136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6</v>
      </c>
      <c r="C7" s="19" t="s">
        <v>254</v>
      </c>
      <c r="D7" s="20">
        <v>0.51491900000000002</v>
      </c>
      <c r="E7" s="21">
        <v>0.490319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270</v>
      </c>
      <c r="O7" s="5">
        <v>9.4993301888835428E-3</v>
      </c>
      <c r="P7" s="71">
        <v>0.97931239060655073</v>
      </c>
    </row>
    <row r="8" spans="1:16" x14ac:dyDescent="0.25">
      <c r="A8" s="17"/>
      <c r="B8" s="55">
        <v>11</v>
      </c>
      <c r="C8" s="19" t="s">
        <v>259</v>
      </c>
      <c r="D8" s="20">
        <v>0</v>
      </c>
      <c r="E8" s="21">
        <v>1.4434260000000001</v>
      </c>
      <c r="F8" s="21">
        <f t="shared" si="0"/>
        <v>0.82058207215585233</v>
      </c>
      <c r="G8" s="21">
        <v>0.53560755215585232</v>
      </c>
      <c r="H8" s="21">
        <v>5.3754910000000003E-2</v>
      </c>
      <c r="I8" s="21">
        <v>0.23121961000000002</v>
      </c>
      <c r="J8" s="22">
        <f t="shared" si="1"/>
        <v>0.37106685909485648</v>
      </c>
      <c r="K8" s="22">
        <f t="shared" si="2"/>
        <v>0.40830805469476944</v>
      </c>
      <c r="L8" s="23">
        <f t="shared" si="3"/>
        <v>0.56849611421427371</v>
      </c>
      <c r="M8" s="4"/>
      <c r="N8" t="s">
        <v>259</v>
      </c>
      <c r="O8" s="5">
        <v>0.82058207215585233</v>
      </c>
      <c r="P8" s="71">
        <v>0.56849611421427371</v>
      </c>
    </row>
    <row r="9" spans="1:16" x14ac:dyDescent="0.25">
      <c r="A9" s="17"/>
      <c r="B9" s="55">
        <v>12</v>
      </c>
      <c r="C9" s="19" t="s">
        <v>260</v>
      </c>
      <c r="D9" s="20">
        <v>0.30000000000000004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263</v>
      </c>
      <c r="O9" s="5">
        <v>2.2311161175245857</v>
      </c>
      <c r="P9" s="71">
        <v>0.44938482550628406</v>
      </c>
    </row>
    <row r="10" spans="1:16" x14ac:dyDescent="0.25">
      <c r="A10" s="17"/>
      <c r="B10" s="55">
        <v>15</v>
      </c>
      <c r="C10" s="19" t="s">
        <v>263</v>
      </c>
      <c r="D10" s="20">
        <v>3.7605469999999994</v>
      </c>
      <c r="E10" s="21">
        <v>4.964823</v>
      </c>
      <c r="F10" s="21">
        <f t="shared" si="0"/>
        <v>2.2311161175245857</v>
      </c>
      <c r="G10" s="21">
        <v>1.6244476775245857</v>
      </c>
      <c r="H10" s="21">
        <v>0.252635</v>
      </c>
      <c r="I10" s="21">
        <v>0.35403343999999998</v>
      </c>
      <c r="J10" s="22">
        <f t="shared" si="1"/>
        <v>0.32719145829057467</v>
      </c>
      <c r="K10" s="22">
        <f t="shared" si="2"/>
        <v>0.3780764545935647</v>
      </c>
      <c r="L10" s="23">
        <f t="shared" si="3"/>
        <v>0.44938482550628406</v>
      </c>
      <c r="M10" s="4"/>
      <c r="N10" t="s">
        <v>254</v>
      </c>
      <c r="O10" s="5">
        <v>0</v>
      </c>
      <c r="P10" s="71">
        <v>0</v>
      </c>
    </row>
    <row r="11" spans="1:16" ht="15.75" thickBot="1" x14ac:dyDescent="0.3">
      <c r="A11" s="24"/>
      <c r="B11" s="56">
        <v>22</v>
      </c>
      <c r="C11" s="26" t="s">
        <v>270</v>
      </c>
      <c r="D11" s="27">
        <v>0</v>
      </c>
      <c r="E11" s="28">
        <v>9.7000000000000003E-3</v>
      </c>
      <c r="F11" s="28">
        <f t="shared" si="0"/>
        <v>9.4993301888835428E-3</v>
      </c>
      <c r="G11" s="28">
        <v>5.366660188883543E-3</v>
      </c>
      <c r="H11" s="28">
        <v>2.1995300000000003E-3</v>
      </c>
      <c r="I11" s="28">
        <v>1.9331400000000001E-3</v>
      </c>
      <c r="J11" s="29">
        <f t="shared" si="1"/>
        <v>0.55326393699830334</v>
      </c>
      <c r="K11" s="29">
        <f t="shared" si="2"/>
        <v>0.78001960710139617</v>
      </c>
      <c r="L11" s="30">
        <f t="shared" si="3"/>
        <v>0.97931239060655073</v>
      </c>
      <c r="M11" s="4"/>
      <c r="N11" t="s">
        <v>260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4.5754659999999996</v>
      </c>
      <c r="E6" s="14">
        <v>6.9082679999999996</v>
      </c>
      <c r="F6" s="14">
        <v>3.0611975198693218</v>
      </c>
      <c r="G6" s="14">
        <v>2.1654218898693216</v>
      </c>
      <c r="H6" s="14">
        <v>0.30858943999999999</v>
      </c>
      <c r="I6" s="14">
        <v>0.58718618999999994</v>
      </c>
      <c r="J6" s="15">
        <v>0.31345366014597603</v>
      </c>
      <c r="K6" s="15">
        <v>0.35812324158085956</v>
      </c>
      <c r="L6" s="16">
        <v>0.44312084011062136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3.3244539999999998</v>
      </c>
      <c r="F7" s="38">
        <f ca="1">SUM(F8:OFFSET(F6,MATCH("PROYECTOS",$A$8:$A$50,0),0))</f>
        <v>1.8078033496906747</v>
      </c>
      <c r="G7" s="38">
        <f ca="1">SUM(G8:OFFSET(G6,MATCH("PROYECTOS",$A$8:$A$50,0),0))</f>
        <v>1.2783022396906745</v>
      </c>
      <c r="H7" s="38">
        <f ca="1">SUM(H8:OFFSET(H6,MATCH("PROYECTOS",$A$8:$A$50,0),0))</f>
        <v>0.20594453000000001</v>
      </c>
      <c r="I7" s="38">
        <f ca="1">SUM(I8:OFFSET(I6,MATCH("PROYECTOS",$A$8:$A$50,0),0))</f>
        <v>0.32355657999999998</v>
      </c>
      <c r="J7" s="39">
        <f ca="1">IFERROR(G7/E7,0)</f>
        <v>0.3845149428118646</v>
      </c>
      <c r="K7" s="39">
        <f ca="1">IFERROR(SUM(G7,H7)/E7,0)</f>
        <v>0.44646331989874866</v>
      </c>
      <c r="L7" s="40">
        <f ca="1">IFERROR(SUM(G7,H7,I7)/E7,0)</f>
        <v>0.54378955151452679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0.98338199999999998</v>
      </c>
      <c r="E8" s="21">
        <v>0.973082</v>
      </c>
      <c r="F8" s="21">
        <f t="shared" ref="F8:F13" si="0">SUM(G8,H8,I8)</f>
        <v>0.63969075786539831</v>
      </c>
      <c r="G8" s="21">
        <v>0.46061129786539823</v>
      </c>
      <c r="H8" s="21">
        <v>7.9929220000000009E-2</v>
      </c>
      <c r="I8" s="21">
        <v>9.9150240000000001E-2</v>
      </c>
      <c r="J8" s="22">
        <f t="shared" ref="J8:J14" si="1">IFERROR(G8/E8,0)</f>
        <v>0.47335301430444526</v>
      </c>
      <c r="K8" s="22">
        <f t="shared" ref="K8:K14" si="2">IFERROR(SUM(G8,H8)/E8,0)</f>
        <v>0.55549328614176219</v>
      </c>
      <c r="L8" s="23">
        <f t="shared" ref="L8:L14" si="3">IFERROR(SUM(G8,H8,I8)/E8,0)</f>
        <v>0.65738628179886005</v>
      </c>
      <c r="M8" s="4"/>
    </row>
    <row r="9" spans="1:13" ht="25.5" x14ac:dyDescent="0.25">
      <c r="A9" s="17"/>
      <c r="B9" s="19">
        <v>3000503</v>
      </c>
      <c r="C9" s="19" t="s">
        <v>1530</v>
      </c>
      <c r="D9" s="20">
        <v>0.45000000000000007</v>
      </c>
      <c r="E9" s="21">
        <v>0.44999999999999996</v>
      </c>
      <c r="F9" s="21">
        <f t="shared" si="0"/>
        <v>0.30402216902772489</v>
      </c>
      <c r="G9" s="21">
        <v>0.23078901902772486</v>
      </c>
      <c r="H9" s="21">
        <v>3.1949810000000002E-2</v>
      </c>
      <c r="I9" s="21">
        <v>4.1283339999999995E-2</v>
      </c>
      <c r="J9" s="22">
        <f t="shared" si="1"/>
        <v>0.51286448672827756</v>
      </c>
      <c r="K9" s="22">
        <f t="shared" si="2"/>
        <v>0.58386406450605532</v>
      </c>
      <c r="L9" s="23">
        <f t="shared" si="3"/>
        <v>0.67560482006161093</v>
      </c>
      <c r="M9" s="4"/>
    </row>
    <row r="10" spans="1:13" ht="38.25" x14ac:dyDescent="0.25">
      <c r="A10" s="17"/>
      <c r="B10" s="19">
        <v>3000504</v>
      </c>
      <c r="C10" s="19" t="s">
        <v>1531</v>
      </c>
      <c r="D10" s="20">
        <v>0.97591899999999998</v>
      </c>
      <c r="E10" s="21">
        <v>0.99591900000000011</v>
      </c>
      <c r="F10" s="21">
        <f t="shared" si="0"/>
        <v>0.44639012722075833</v>
      </c>
      <c r="G10" s="21">
        <v>0.27489949722075835</v>
      </c>
      <c r="H10" s="21">
        <v>6.3586519999999994E-2</v>
      </c>
      <c r="I10" s="21">
        <v>0.10790411</v>
      </c>
      <c r="J10" s="22">
        <f t="shared" si="1"/>
        <v>0.27602595916009065</v>
      </c>
      <c r="K10" s="22">
        <f t="shared" si="2"/>
        <v>0.33987303909329802</v>
      </c>
      <c r="L10" s="23">
        <f t="shared" si="3"/>
        <v>0.4482193102257897</v>
      </c>
      <c r="M10" s="4"/>
    </row>
    <row r="11" spans="1:13" ht="25.5" x14ac:dyDescent="0.25">
      <c r="A11" s="17"/>
      <c r="B11" s="19">
        <v>3000505</v>
      </c>
      <c r="C11" s="19" t="s">
        <v>1532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 x14ac:dyDescent="0.25">
      <c r="A12" s="17"/>
      <c r="B12" s="19">
        <v>3000692</v>
      </c>
      <c r="C12" s="19" t="s">
        <v>1533</v>
      </c>
      <c r="D12" s="20">
        <v>0.74524599999999985</v>
      </c>
      <c r="E12" s="21">
        <v>0.85445300000000002</v>
      </c>
      <c r="F12" s="21">
        <f t="shared" si="0"/>
        <v>0.40625029546950464</v>
      </c>
      <c r="G12" s="21">
        <v>0.30055242546950467</v>
      </c>
      <c r="H12" s="21">
        <v>3.0478980000000003E-2</v>
      </c>
      <c r="I12" s="21">
        <v>7.521889000000001E-2</v>
      </c>
      <c r="J12" s="22">
        <f t="shared" si="1"/>
        <v>0.35174834130081428</v>
      </c>
      <c r="K12" s="22">
        <f t="shared" si="2"/>
        <v>0.38741909206182745</v>
      </c>
      <c r="L12" s="23">
        <f t="shared" si="3"/>
        <v>0.47545072165409291</v>
      </c>
      <c r="M12" s="4"/>
    </row>
    <row r="13" spans="1:13" ht="38.25" x14ac:dyDescent="0.25">
      <c r="A13" s="17"/>
      <c r="B13" s="19">
        <v>3000693</v>
      </c>
      <c r="C13" s="19" t="s">
        <v>1534</v>
      </c>
      <c r="D13" s="20">
        <v>0.03</v>
      </c>
      <c r="E13" s="21">
        <v>0.03</v>
      </c>
      <c r="F13" s="21">
        <f t="shared" si="0"/>
        <v>1.1450000107288361E-2</v>
      </c>
      <c r="G13" s="21">
        <v>1.1450000107288361E-2</v>
      </c>
      <c r="H13" s="21">
        <v>0</v>
      </c>
      <c r="I13" s="21">
        <v>0</v>
      </c>
      <c r="J13" s="22">
        <f t="shared" si="1"/>
        <v>0.38166667024294537</v>
      </c>
      <c r="K13" s="22">
        <f t="shared" si="2"/>
        <v>0.38166667024294537</v>
      </c>
      <c r="L13" s="23">
        <f t="shared" si="3"/>
        <v>0.38166667024294537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1.3699189999999999</v>
      </c>
      <c r="E14" s="45">
        <f t="shared" ref="E14:I14" ca="1" si="4">OFFSET(E14,-MATCH("PROYECTOS",$A$8:$A$50,0)-1,0)-(OFFSET(E14,-MATCH("PROYECTOS",$A$8:$A$50,0),0))</f>
        <v>3.5838139999999998</v>
      </c>
      <c r="F14" s="45">
        <f t="shared" ca="1" si="4"/>
        <v>1.2533941701786471</v>
      </c>
      <c r="G14" s="45">
        <f t="shared" ca="1" si="4"/>
        <v>0.88711965017864713</v>
      </c>
      <c r="H14" s="45">
        <f t="shared" ca="1" si="4"/>
        <v>0.10264490999999998</v>
      </c>
      <c r="I14" s="45">
        <f t="shared" ca="1" si="4"/>
        <v>0.26362960999999996</v>
      </c>
      <c r="J14" s="46">
        <f t="shared" ca="1" si="1"/>
        <v>0.24753507022927171</v>
      </c>
      <c r="K14" s="46">
        <f t="shared" ca="1" si="2"/>
        <v>0.27617631946821103</v>
      </c>
      <c r="L14" s="47">
        <f t="shared" ca="1" si="3"/>
        <v>0.34973750595835806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1549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3000504</v>
      </c>
      <c r="C20" s="19" t="s">
        <v>1531</v>
      </c>
      <c r="D20" s="23">
        <v>0.4482193102257897</v>
      </c>
    </row>
    <row r="21" spans="1:4" ht="25.5" x14ac:dyDescent="0.25">
      <c r="A21" s="17"/>
      <c r="B21" s="19">
        <v>3000505</v>
      </c>
      <c r="C21" s="19" t="s">
        <v>1532</v>
      </c>
      <c r="D21" s="23">
        <v>0</v>
      </c>
    </row>
    <row r="22" spans="1:4" ht="38.25" x14ac:dyDescent="0.25">
      <c r="A22" s="17"/>
      <c r="B22" s="19">
        <v>3000692</v>
      </c>
      <c r="C22" s="19" t="s">
        <v>1533</v>
      </c>
      <c r="D22" s="23">
        <v>0.47545072165409291</v>
      </c>
    </row>
    <row r="23" spans="1:4" ht="39" thickBot="1" x14ac:dyDescent="0.3">
      <c r="A23" s="24"/>
      <c r="B23" s="26">
        <v>3000693</v>
      </c>
      <c r="C23" s="26" t="s">
        <v>1534</v>
      </c>
      <c r="D23" s="30">
        <v>0.38166667024294537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1529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4.5754659999999996</v>
      </c>
      <c r="I6" s="14">
        <v>6.9082679999999996</v>
      </c>
      <c r="J6" s="14">
        <v>3.0611975198693218</v>
      </c>
      <c r="K6" s="14">
        <v>2.1654218898693216</v>
      </c>
      <c r="L6" s="14">
        <v>0.30858943999999999</v>
      </c>
      <c r="M6" s="14">
        <v>0.58718618999999994</v>
      </c>
      <c r="N6" s="15">
        <v>0.31345366014597603</v>
      </c>
      <c r="O6" s="15">
        <v>0.35812324158085956</v>
      </c>
      <c r="P6" s="16">
        <v>0.44312084011062136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3.2055469999999997</v>
      </c>
      <c r="I7" s="37">
        <f ca="1">SUM(I8:OFFSET(I6,MATCH("PROYECTOS",$A$8:$A$19,0),0))</f>
        <v>3.3244539999999998</v>
      </c>
      <c r="J7" s="37">
        <f ca="1">SUM(J8:OFFSET(J6,MATCH("PROYECTOS",$A$8:$A$19,0),0))</f>
        <v>1.8078033496906747</v>
      </c>
      <c r="K7" s="37">
        <f ca="1">SUM(K8:OFFSET(K6,MATCH("PROYECTOS",$A$8:$A$19,0),0))</f>
        <v>1.2783022396906745</v>
      </c>
      <c r="L7" s="37">
        <f ca="1">SUM(L8:OFFSET(L6,MATCH("PROYECTOS",$A$8:$A$19,0),0))</f>
        <v>0.20594453000000001</v>
      </c>
      <c r="M7" s="37">
        <f ca="1">SUM(M8:OFFSET(M6,MATCH("PROYECTOS",$A$8:$A$19,0),0))</f>
        <v>0.32355658000000004</v>
      </c>
      <c r="N7" s="39">
        <f ca="1">IFERROR(K7/I7,0)</f>
        <v>0.3845149428118646</v>
      </c>
      <c r="O7" s="39">
        <f ca="1">IFERROR(SUM(K7,L7)/I7,0)</f>
        <v>0.44646331989874866</v>
      </c>
      <c r="P7" s="40">
        <f ca="1">IFERROR(SUM(K7,L7,M7)/I7,0)</f>
        <v>0.54378955151452679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0.98338199999999998</v>
      </c>
      <c r="I8" s="21">
        <v>0.973082</v>
      </c>
      <c r="J8" s="21">
        <f t="shared" ref="J8:J18" si="0">SUM(K8,L8,M8)</f>
        <v>0.63969075786539831</v>
      </c>
      <c r="K8" s="21">
        <v>0.46061129786539823</v>
      </c>
      <c r="L8" s="21">
        <v>7.9929220000000009E-2</v>
      </c>
      <c r="M8" s="21">
        <v>9.9150240000000001E-2</v>
      </c>
      <c r="N8" s="22">
        <f t="shared" ref="N8:N19" si="1">IFERROR(K8/I8,0)</f>
        <v>0.47335301430444526</v>
      </c>
      <c r="O8" s="22">
        <f t="shared" ref="O8:O19" si="2">IFERROR(SUM(K8,L8)/I8,0)</f>
        <v>0.55549328614176219</v>
      </c>
      <c r="P8" s="23">
        <f t="shared" ref="P8:P19" si="3">IFERROR(SUM(K8,L8,M8)/I8,0)</f>
        <v>0.65738628179886005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5004109</v>
      </c>
      <c r="C9" s="19" t="s">
        <v>1535</v>
      </c>
      <c r="D9" s="68">
        <v>3000503</v>
      </c>
      <c r="E9" s="19" t="s">
        <v>1530</v>
      </c>
      <c r="F9" s="69">
        <v>313</v>
      </c>
      <c r="G9" s="19" t="s">
        <v>1545</v>
      </c>
      <c r="H9" s="20">
        <v>0.45000000000000007</v>
      </c>
      <c r="I9" s="21">
        <v>0.44999999999999996</v>
      </c>
      <c r="J9" s="21">
        <f t="shared" si="0"/>
        <v>0.30402216902772489</v>
      </c>
      <c r="K9" s="21">
        <v>0.23078901902772486</v>
      </c>
      <c r="L9" s="21">
        <v>3.1949810000000002E-2</v>
      </c>
      <c r="M9" s="21">
        <v>4.1283339999999995E-2</v>
      </c>
      <c r="N9" s="22">
        <f t="shared" si="1"/>
        <v>0.51286448672827756</v>
      </c>
      <c r="O9" s="22">
        <f t="shared" si="2"/>
        <v>0.58386406450605532</v>
      </c>
      <c r="P9" s="23">
        <f t="shared" si="3"/>
        <v>0.67560482006161093</v>
      </c>
      <c r="Q9" s="70">
        <v>113930</v>
      </c>
      <c r="R9" s="21">
        <v>113930</v>
      </c>
      <c r="S9" s="23">
        <f t="shared" ref="S9:S18" si="4">IFERROR(R9/Q9,0)</f>
        <v>1</v>
      </c>
    </row>
    <row r="10" spans="1:19" ht="38.25" x14ac:dyDescent="0.25">
      <c r="A10" s="17"/>
      <c r="B10" s="19">
        <v>5004111</v>
      </c>
      <c r="C10" s="19" t="s">
        <v>1536</v>
      </c>
      <c r="D10" s="68">
        <v>3000504</v>
      </c>
      <c r="E10" s="19" t="s">
        <v>1531</v>
      </c>
      <c r="F10" s="69">
        <v>429</v>
      </c>
      <c r="G10" s="19" t="s">
        <v>628</v>
      </c>
      <c r="H10" s="20">
        <v>0.283586</v>
      </c>
      <c r="I10" s="21">
        <v>0.283586</v>
      </c>
      <c r="J10" s="21">
        <f t="shared" si="0"/>
        <v>0.20598752730400635</v>
      </c>
      <c r="K10" s="21">
        <v>0.11436737730400637</v>
      </c>
      <c r="L10" s="21">
        <v>4.1955109999999997E-2</v>
      </c>
      <c r="M10" s="21">
        <v>4.9665039999999994E-2</v>
      </c>
      <c r="N10" s="22">
        <f t="shared" si="1"/>
        <v>0.40328992723197327</v>
      </c>
      <c r="O10" s="22">
        <f t="shared" si="2"/>
        <v>0.55123485399140426</v>
      </c>
      <c r="P10" s="23">
        <f t="shared" si="3"/>
        <v>0.72636705374738653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5004112</v>
      </c>
      <c r="C11" s="19" t="s">
        <v>1537</v>
      </c>
      <c r="D11" s="68">
        <v>3000504</v>
      </c>
      <c r="E11" s="19" t="s">
        <v>1531</v>
      </c>
      <c r="F11" s="69">
        <v>535</v>
      </c>
      <c r="G11" s="19" t="s">
        <v>772</v>
      </c>
      <c r="H11" s="20">
        <v>0.02</v>
      </c>
      <c r="I11" s="21">
        <v>0.02</v>
      </c>
      <c r="J11" s="21">
        <f t="shared" si="0"/>
        <v>1.9999999552965164E-2</v>
      </c>
      <c r="K11" s="21">
        <v>1.9999999552965164E-2</v>
      </c>
      <c r="L11" s="21">
        <v>0</v>
      </c>
      <c r="M11" s="21">
        <v>0</v>
      </c>
      <c r="N11" s="22">
        <f t="shared" si="1"/>
        <v>0.99999997764825821</v>
      </c>
      <c r="O11" s="22">
        <f t="shared" si="2"/>
        <v>0.99999997764825821</v>
      </c>
      <c r="P11" s="23">
        <f t="shared" si="3"/>
        <v>0.99999997764825821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5004113</v>
      </c>
      <c r="C12" s="19" t="s">
        <v>1538</v>
      </c>
      <c r="D12" s="68">
        <v>3000504</v>
      </c>
      <c r="E12" s="19" t="s">
        <v>1531</v>
      </c>
      <c r="F12" s="69">
        <v>201</v>
      </c>
      <c r="G12" s="19" t="s">
        <v>625</v>
      </c>
      <c r="H12" s="20">
        <v>6.4653000000000002E-2</v>
      </c>
      <c r="I12" s="21">
        <v>6.4653000000000002E-2</v>
      </c>
      <c r="J12" s="21">
        <f t="shared" si="0"/>
        <v>3.2886079959945677E-2</v>
      </c>
      <c r="K12" s="21">
        <v>2.7391999959945679E-2</v>
      </c>
      <c r="L12" s="21">
        <v>2.6439099999999997E-3</v>
      </c>
      <c r="M12" s="21">
        <v>2.85017E-3</v>
      </c>
      <c r="N12" s="22">
        <f t="shared" si="1"/>
        <v>0.42367716826668023</v>
      </c>
      <c r="O12" s="22">
        <f t="shared" si="2"/>
        <v>0.4645710169666632</v>
      </c>
      <c r="P12" s="23">
        <f t="shared" si="3"/>
        <v>0.50865512752611131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5004114</v>
      </c>
      <c r="C13" s="19" t="s">
        <v>1539</v>
      </c>
      <c r="D13" s="68">
        <v>3000505</v>
      </c>
      <c r="E13" s="19" t="s">
        <v>1532</v>
      </c>
      <c r="F13" s="69">
        <v>416</v>
      </c>
      <c r="G13" s="19" t="s">
        <v>663</v>
      </c>
      <c r="H13" s="20">
        <v>2.1000000000000001E-2</v>
      </c>
      <c r="I13" s="21">
        <v>2.1000000000000001E-2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5004319</v>
      </c>
      <c r="C14" s="19" t="s">
        <v>1540</v>
      </c>
      <c r="D14" s="68">
        <v>3000692</v>
      </c>
      <c r="E14" s="19" t="s">
        <v>1533</v>
      </c>
      <c r="F14" s="69">
        <v>455</v>
      </c>
      <c r="G14" s="19" t="s">
        <v>1546</v>
      </c>
      <c r="H14" s="20">
        <v>0.54846099999999987</v>
      </c>
      <c r="I14" s="21">
        <v>0.65766800000000003</v>
      </c>
      <c r="J14" s="21">
        <f t="shared" si="0"/>
        <v>0.27573709423830306</v>
      </c>
      <c r="K14" s="21">
        <v>0.19757303423830308</v>
      </c>
      <c r="L14" s="21">
        <v>1.5557390000000003E-2</v>
      </c>
      <c r="M14" s="21">
        <v>6.2606670000000003E-2</v>
      </c>
      <c r="N14" s="22">
        <f t="shared" si="1"/>
        <v>0.3004145469116683</v>
      </c>
      <c r="O14" s="22">
        <f t="shared" si="2"/>
        <v>0.3240699323036898</v>
      </c>
      <c r="P14" s="23">
        <f t="shared" si="3"/>
        <v>0.41926487869001233</v>
      </c>
      <c r="Q14" s="70">
        <v>122</v>
      </c>
      <c r="R14" s="21">
        <v>95</v>
      </c>
      <c r="S14" s="23">
        <f t="shared" si="4"/>
        <v>0.77868852459016391</v>
      </c>
    </row>
    <row r="15" spans="1:19" ht="38.25" x14ac:dyDescent="0.25">
      <c r="A15" s="17"/>
      <c r="B15" s="19">
        <v>5005170</v>
      </c>
      <c r="C15" s="19" t="s">
        <v>1541</v>
      </c>
      <c r="D15" s="68">
        <v>3000504</v>
      </c>
      <c r="E15" s="19" t="s">
        <v>1531</v>
      </c>
      <c r="F15" s="69">
        <v>80</v>
      </c>
      <c r="G15" s="19" t="s">
        <v>310</v>
      </c>
      <c r="H15" s="20">
        <v>0.58767999999999998</v>
      </c>
      <c r="I15" s="21">
        <v>0.58768000000000009</v>
      </c>
      <c r="J15" s="21">
        <f t="shared" si="0"/>
        <v>0.18751652040384112</v>
      </c>
      <c r="K15" s="21">
        <v>0.11314012040384114</v>
      </c>
      <c r="L15" s="21">
        <v>1.8987500000000001E-2</v>
      </c>
      <c r="M15" s="21">
        <v>5.5388899999999998E-2</v>
      </c>
      <c r="N15" s="22">
        <f t="shared" si="1"/>
        <v>0.19251994351320637</v>
      </c>
      <c r="O15" s="22">
        <f t="shared" si="2"/>
        <v>0.2248291934451421</v>
      </c>
      <c r="P15" s="23">
        <f t="shared" si="3"/>
        <v>0.31907929554152104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5005171</v>
      </c>
      <c r="C16" s="19" t="s">
        <v>1542</v>
      </c>
      <c r="D16" s="68">
        <v>3000504</v>
      </c>
      <c r="E16" s="19" t="s">
        <v>1531</v>
      </c>
      <c r="F16" s="69">
        <v>222</v>
      </c>
      <c r="G16" s="19" t="s">
        <v>1547</v>
      </c>
      <c r="H16" s="20">
        <v>0.02</v>
      </c>
      <c r="I16" s="21">
        <v>0.04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5005172</v>
      </c>
      <c r="C17" s="19" t="s">
        <v>1543</v>
      </c>
      <c r="D17" s="68">
        <v>3000692</v>
      </c>
      <c r="E17" s="19" t="s">
        <v>1533</v>
      </c>
      <c r="F17" s="69">
        <v>36</v>
      </c>
      <c r="G17" s="19" t="s">
        <v>533</v>
      </c>
      <c r="H17" s="20">
        <v>0.19678499999999999</v>
      </c>
      <c r="I17" s="21">
        <v>0.19678499999999999</v>
      </c>
      <c r="J17" s="21">
        <f t="shared" si="0"/>
        <v>0.13051320123120158</v>
      </c>
      <c r="K17" s="21">
        <v>0.10297939123120159</v>
      </c>
      <c r="L17" s="21">
        <v>1.492159E-2</v>
      </c>
      <c r="M17" s="21">
        <v>1.261222E-2</v>
      </c>
      <c r="N17" s="22">
        <f t="shared" si="1"/>
        <v>0.52330915075438467</v>
      </c>
      <c r="O17" s="22">
        <f t="shared" si="2"/>
        <v>0.59913601763956392</v>
      </c>
      <c r="P17" s="23">
        <f t="shared" si="3"/>
        <v>0.66322738639226353</v>
      </c>
      <c r="Q17" s="70">
        <v>22</v>
      </c>
      <c r="R17" s="21">
        <v>22</v>
      </c>
      <c r="S17" s="23">
        <f t="shared" si="4"/>
        <v>1</v>
      </c>
    </row>
    <row r="18" spans="1:19" ht="51" x14ac:dyDescent="0.25">
      <c r="A18" s="17"/>
      <c r="B18" s="19">
        <v>5005173</v>
      </c>
      <c r="C18" s="19" t="s">
        <v>1544</v>
      </c>
      <c r="D18" s="68">
        <v>3000693</v>
      </c>
      <c r="E18" s="19" t="s">
        <v>1534</v>
      </c>
      <c r="F18" s="69">
        <v>46</v>
      </c>
      <c r="G18" s="19" t="s">
        <v>736</v>
      </c>
      <c r="H18" s="20">
        <v>0.03</v>
      </c>
      <c r="I18" s="21">
        <v>0.03</v>
      </c>
      <c r="J18" s="21">
        <f t="shared" si="0"/>
        <v>1.1450000107288361E-2</v>
      </c>
      <c r="K18" s="21">
        <v>1.1450000107288361E-2</v>
      </c>
      <c r="L18" s="21">
        <v>0</v>
      </c>
      <c r="M18" s="21">
        <v>0</v>
      </c>
      <c r="N18" s="22">
        <f t="shared" si="1"/>
        <v>0.38166667024294537</v>
      </c>
      <c r="O18" s="22">
        <f t="shared" si="2"/>
        <v>0.38166667024294537</v>
      </c>
      <c r="P18" s="23">
        <f t="shared" si="3"/>
        <v>0.38166667024294537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1.3699189999999999</v>
      </c>
      <c r="I19" s="44">
        <f t="shared" ref="I19:M19" ca="1" si="5">OFFSET(I19,-MATCH("PROYECTOS",$A$8:$A$19,0)-1,0)-(OFFSET(I19,-MATCH("PROYECTOS",$A$8:$A$19,0),0))</f>
        <v>3.5838139999999998</v>
      </c>
      <c r="J19" s="44">
        <f t="shared" ca="1" si="5"/>
        <v>1.2533941701786471</v>
      </c>
      <c r="K19" s="44">
        <f t="shared" ca="1" si="5"/>
        <v>0.88711965017864713</v>
      </c>
      <c r="L19" s="44">
        <f t="shared" ca="1" si="5"/>
        <v>0.10264490999999998</v>
      </c>
      <c r="M19" s="44">
        <f t="shared" ca="1" si="5"/>
        <v>0.2636296099999999</v>
      </c>
      <c r="N19" s="46">
        <f t="shared" ca="1" si="1"/>
        <v>0.24753507022927171</v>
      </c>
      <c r="O19" s="46">
        <f t="shared" ca="1" si="2"/>
        <v>0.27617631946821103</v>
      </c>
      <c r="P19" s="47">
        <f t="shared" ca="1" si="3"/>
        <v>0.34973750595835806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755.42156400000022</v>
      </c>
      <c r="E6" s="14">
        <v>755.8311600000003</v>
      </c>
      <c r="F6" s="14">
        <v>497.63948594294976</v>
      </c>
      <c r="G6" s="14">
        <v>370.49443615294973</v>
      </c>
      <c r="H6" s="14">
        <v>122.52093856000003</v>
      </c>
      <c r="I6" s="14">
        <v>4.6241112299999987</v>
      </c>
      <c r="J6" s="15">
        <v>0.49018147935704265</v>
      </c>
      <c r="K6" s="15">
        <v>0.65228241544440901</v>
      </c>
      <c r="L6" s="16">
        <v>0.65840033102492035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755.4215640000001</v>
      </c>
      <c r="E7" s="38">
        <f ca="1">SUM(E8:OFFSET(E6,MATCH("GOBIERNOS REGIONALES",$A$8:$A$50,0),0))</f>
        <v>755.83115999999995</v>
      </c>
      <c r="F7" s="38">
        <f ca="1">SUM(F8:OFFSET(F6,MATCH("GOBIERNOS REGIONALES",$A$8:$A$50,0),0))</f>
        <v>497.6394859429497</v>
      </c>
      <c r="G7" s="38">
        <f ca="1">SUM(G8:OFFSET(G6,MATCH("GOBIERNOS REGIONALES",$A$8:$A$50,0),0))</f>
        <v>370.49443615294973</v>
      </c>
      <c r="H7" s="38">
        <f ca="1">SUM(H8:OFFSET(H6,MATCH("GOBIERNOS REGIONALES",$A$8:$A$50,0),0))</f>
        <v>122.52093855999999</v>
      </c>
      <c r="I7" s="38">
        <f ca="1">SUM(I8:OFFSET(I6,MATCH("GOBIERNOS REGIONALES",$A$8:$A$50,0),0))</f>
        <v>4.6241112300000005</v>
      </c>
      <c r="J7" s="39">
        <f ca="1">IFERROR(G7/E7,0)</f>
        <v>0.49018147935704287</v>
      </c>
      <c r="K7" s="39">
        <f ca="1">IFERROR(SUM(G7,H7)/E7,0)</f>
        <v>0.65228241544440924</v>
      </c>
      <c r="L7" s="40">
        <f ca="1">IFERROR(SUM(G7,H7,I7)/E7,0)</f>
        <v>0.65840033102492057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755.4215640000001</v>
      </c>
      <c r="E8" s="21">
        <v>755.83115999999995</v>
      </c>
      <c r="F8" s="21">
        <f t="shared" ref="F8:F10" si="0">SUM(G8,H8,I8)</f>
        <v>497.6394859429497</v>
      </c>
      <c r="G8" s="21">
        <v>370.49443615294973</v>
      </c>
      <c r="H8" s="21">
        <v>122.52093855999999</v>
      </c>
      <c r="I8" s="21">
        <v>4.6241112300000005</v>
      </c>
      <c r="J8" s="22">
        <f t="shared" ref="J8:J10" si="1">IFERROR(G8/E8,0)</f>
        <v>0.49018147935704287</v>
      </c>
      <c r="K8" s="22">
        <f t="shared" ref="K8:K10" si="2">IFERROR(SUM(G8,H8)/E8,0)</f>
        <v>0.65228241544440924</v>
      </c>
      <c r="L8" s="23">
        <f t="shared" ref="L8:L10" si="3">IFERROR(SUM(G8,H8,I8)/E8,0)</f>
        <v>0.65840033102492057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1551</v>
      </c>
      <c r="N2" s="72" t="s">
        <v>1557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755.42156400000022</v>
      </c>
      <c r="E6" s="14">
        <f ca="1">SUM(E7:OFFSET(E7,50,0))</f>
        <v>755.8311600000003</v>
      </c>
      <c r="F6" s="14">
        <f ca="1">SUM(F7:OFFSET(F7,50,0))</f>
        <v>497.63948594294976</v>
      </c>
      <c r="G6" s="14">
        <f ca="1">SUM(G7:OFFSET(G7,50,0))</f>
        <v>370.49443615294973</v>
      </c>
      <c r="H6" s="14">
        <f ca="1">SUM(H7:OFFSET(H7,50,0))</f>
        <v>122.52093856000003</v>
      </c>
      <c r="I6" s="14">
        <f ca="1">SUM(I7:OFFSET(I7,50,0))</f>
        <v>4.6241112299999987</v>
      </c>
      <c r="J6" s="15">
        <f ca="1">IFERROR(G6/E6,0)</f>
        <v>0.49018147935704265</v>
      </c>
      <c r="K6" s="15">
        <f ca="1">IFERROR(SUM(G6,H6)/E6,0)</f>
        <v>0.65228241544440901</v>
      </c>
      <c r="L6" s="16">
        <f ca="1">IFERROR(SUM(G6,H6,I6)/E6,0)</f>
        <v>0.65840033102492035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18.294084999999999</v>
      </c>
      <c r="E7" s="21">
        <v>17.842893</v>
      </c>
      <c r="F7" s="21">
        <f t="shared" ref="F7:F31" si="0">SUM(G7,H7,I7)</f>
        <v>11.963720571893846</v>
      </c>
      <c r="G7" s="21">
        <v>8.8979203518938448</v>
      </c>
      <c r="H7" s="21">
        <v>2.9366278100000001</v>
      </c>
      <c r="I7" s="21">
        <v>0.12917241000000002</v>
      </c>
      <c r="J7" s="22">
        <f t="shared" ref="J7:J31" si="1">IFERROR(G7/E7,0)</f>
        <v>0.49868148354046871</v>
      </c>
      <c r="K7" s="22">
        <f t="shared" ref="K7:K31" si="2">IFERROR(SUM(G7,H7)/E7,0)</f>
        <v>0.66326397641312118</v>
      </c>
      <c r="L7" s="23">
        <f t="shared" ref="L7:L31" si="3">IFERROR(SUM(G7,H7,I7)/E7,0)</f>
        <v>0.67050340838191691</v>
      </c>
      <c r="M7" s="4"/>
      <c r="N7" t="s">
        <v>264</v>
      </c>
      <c r="O7" s="5">
        <v>16.779873813225464</v>
      </c>
      <c r="P7" s="71">
        <v>0.74012446063687987</v>
      </c>
    </row>
    <row r="8" spans="1:16" x14ac:dyDescent="0.25">
      <c r="A8" s="17"/>
      <c r="B8" s="55">
        <v>2</v>
      </c>
      <c r="C8" s="19" t="s">
        <v>250</v>
      </c>
      <c r="D8" s="20">
        <v>49.795476999999998</v>
      </c>
      <c r="E8" s="21">
        <v>47.738057000000005</v>
      </c>
      <c r="F8" s="21">
        <f t="shared" si="0"/>
        <v>30.873139374871872</v>
      </c>
      <c r="G8" s="21">
        <v>22.989254834871872</v>
      </c>
      <c r="H8" s="21">
        <v>7.6816643300000003</v>
      </c>
      <c r="I8" s="21">
        <v>0.20222020999999998</v>
      </c>
      <c r="J8" s="22">
        <f t="shared" si="1"/>
        <v>0.48157081120565653</v>
      </c>
      <c r="K8" s="22">
        <f t="shared" si="2"/>
        <v>0.64248360935326443</v>
      </c>
      <c r="L8" s="23">
        <f t="shared" si="3"/>
        <v>0.64671964707050955</v>
      </c>
      <c r="M8" s="4"/>
      <c r="N8" t="s">
        <v>255</v>
      </c>
      <c r="O8" s="5">
        <v>3.3199576043788479</v>
      </c>
      <c r="P8" s="71">
        <v>0.72332437250348547</v>
      </c>
    </row>
    <row r="9" spans="1:16" x14ac:dyDescent="0.25">
      <c r="A9" s="17"/>
      <c r="B9" s="55">
        <v>3</v>
      </c>
      <c r="C9" s="19" t="s">
        <v>251</v>
      </c>
      <c r="D9" s="20">
        <v>40.613227000000002</v>
      </c>
      <c r="E9" s="21">
        <v>41.403738999999995</v>
      </c>
      <c r="F9" s="21">
        <f t="shared" si="0"/>
        <v>26.969132541766268</v>
      </c>
      <c r="G9" s="21">
        <v>20.116013671766268</v>
      </c>
      <c r="H9" s="21">
        <v>6.6434686699999999</v>
      </c>
      <c r="I9" s="21">
        <v>0.20965020000000001</v>
      </c>
      <c r="J9" s="22">
        <f t="shared" si="1"/>
        <v>0.48585017096562877</v>
      </c>
      <c r="K9" s="22">
        <f t="shared" si="2"/>
        <v>0.64630593729146713</v>
      </c>
      <c r="L9" s="23">
        <f t="shared" si="3"/>
        <v>0.65136949447406844</v>
      </c>
      <c r="M9" s="4"/>
      <c r="N9" t="s">
        <v>273</v>
      </c>
      <c r="O9" s="5">
        <v>8.3365431481173591</v>
      </c>
      <c r="P9" s="71">
        <v>0.71655398736548692</v>
      </c>
    </row>
    <row r="10" spans="1:16" x14ac:dyDescent="0.25">
      <c r="A10" s="17"/>
      <c r="B10" s="55">
        <v>4</v>
      </c>
      <c r="C10" s="19" t="s">
        <v>252</v>
      </c>
      <c r="D10" s="20">
        <v>12.3612</v>
      </c>
      <c r="E10" s="21">
        <v>13.159252</v>
      </c>
      <c r="F10" s="21">
        <f t="shared" si="0"/>
        <v>8.6350595599943354</v>
      </c>
      <c r="G10" s="21">
        <v>6.4222612499943352</v>
      </c>
      <c r="H10" s="21">
        <v>2.1051050600000001</v>
      </c>
      <c r="I10" s="21">
        <v>0.10769325</v>
      </c>
      <c r="J10" s="22">
        <f t="shared" si="1"/>
        <v>0.48804151254146777</v>
      </c>
      <c r="K10" s="22">
        <f t="shared" si="2"/>
        <v>0.64801299572303461</v>
      </c>
      <c r="L10" s="23">
        <f t="shared" si="3"/>
        <v>0.65619683854328004</v>
      </c>
      <c r="M10" s="4"/>
      <c r="N10" t="s">
        <v>265</v>
      </c>
      <c r="O10" s="5">
        <v>1.0723898136852068</v>
      </c>
      <c r="P10" s="71">
        <v>0.7085224442573107</v>
      </c>
    </row>
    <row r="11" spans="1:16" x14ac:dyDescent="0.25">
      <c r="A11" s="17"/>
      <c r="B11" s="55">
        <v>5</v>
      </c>
      <c r="C11" s="19" t="s">
        <v>253</v>
      </c>
      <c r="D11" s="20">
        <v>46.500525000000003</v>
      </c>
      <c r="E11" s="21">
        <v>49.407412000000008</v>
      </c>
      <c r="F11" s="21">
        <f t="shared" si="0"/>
        <v>32.095748959458987</v>
      </c>
      <c r="G11" s="21">
        <v>23.927119239458989</v>
      </c>
      <c r="H11" s="21">
        <v>7.9328493</v>
      </c>
      <c r="I11" s="21">
        <v>0.23578041999999999</v>
      </c>
      <c r="J11" s="22">
        <f t="shared" si="1"/>
        <v>0.48428197857153465</v>
      </c>
      <c r="K11" s="22">
        <f t="shared" si="2"/>
        <v>0.64484188201274306</v>
      </c>
      <c r="L11" s="23">
        <f t="shared" si="3"/>
        <v>0.64961404899044262</v>
      </c>
      <c r="M11" s="4"/>
      <c r="N11" t="s">
        <v>270</v>
      </c>
      <c r="O11" s="5">
        <v>16.758864374152008</v>
      </c>
      <c r="P11" s="71">
        <v>0.69726069373952304</v>
      </c>
    </row>
    <row r="12" spans="1:16" x14ac:dyDescent="0.25">
      <c r="A12" s="17"/>
      <c r="B12" s="55">
        <v>6</v>
      </c>
      <c r="C12" s="19" t="s">
        <v>254</v>
      </c>
      <c r="D12" s="20">
        <v>73.024039999999999</v>
      </c>
      <c r="E12" s="21">
        <v>77.941674000000006</v>
      </c>
      <c r="F12" s="21">
        <f t="shared" si="0"/>
        <v>50.731200025948333</v>
      </c>
      <c r="G12" s="21">
        <v>37.809177335948334</v>
      </c>
      <c r="H12" s="21">
        <v>12.659077379999999</v>
      </c>
      <c r="I12" s="21">
        <v>0.26294530999999999</v>
      </c>
      <c r="J12" s="22">
        <f t="shared" si="1"/>
        <v>0.48509578246867435</v>
      </c>
      <c r="K12" s="22">
        <f t="shared" si="2"/>
        <v>0.64751309698516779</v>
      </c>
      <c r="L12" s="23">
        <f t="shared" si="3"/>
        <v>0.6508867133896602</v>
      </c>
      <c r="M12" s="4"/>
      <c r="N12" t="s">
        <v>272</v>
      </c>
      <c r="O12" s="5">
        <v>3.2192915023350213</v>
      </c>
      <c r="P12" s="71">
        <v>0.68786707276885373</v>
      </c>
    </row>
    <row r="13" spans="1:16" x14ac:dyDescent="0.25">
      <c r="A13" s="17"/>
      <c r="B13" s="55">
        <v>7</v>
      </c>
      <c r="C13" s="19" t="s">
        <v>255</v>
      </c>
      <c r="D13" s="20">
        <v>5.1942229999999991</v>
      </c>
      <c r="E13" s="21">
        <v>4.5898599999999998</v>
      </c>
      <c r="F13" s="21">
        <f t="shared" si="0"/>
        <v>3.3199576043788479</v>
      </c>
      <c r="G13" s="21">
        <v>2.4171800743788481</v>
      </c>
      <c r="H13" s="21">
        <v>0.88695800000000002</v>
      </c>
      <c r="I13" s="21">
        <v>1.5819529999999998E-2</v>
      </c>
      <c r="J13" s="22">
        <f t="shared" si="1"/>
        <v>0.52663481552353408</v>
      </c>
      <c r="K13" s="22">
        <f t="shared" si="2"/>
        <v>0.71987774668047566</v>
      </c>
      <c r="L13" s="23">
        <f t="shared" si="3"/>
        <v>0.72332437250348547</v>
      </c>
      <c r="M13" s="4"/>
      <c r="N13" t="s">
        <v>249</v>
      </c>
      <c r="O13" s="5">
        <v>11.963720571893846</v>
      </c>
      <c r="P13" s="71">
        <v>0.67050340838191691</v>
      </c>
    </row>
    <row r="14" spans="1:16" x14ac:dyDescent="0.25">
      <c r="A14" s="17"/>
      <c r="B14" s="55">
        <v>8</v>
      </c>
      <c r="C14" s="19" t="s">
        <v>256</v>
      </c>
      <c r="D14" s="20">
        <v>54.024596000000003</v>
      </c>
      <c r="E14" s="21">
        <v>53.497210999999993</v>
      </c>
      <c r="F14" s="21">
        <f t="shared" si="0"/>
        <v>35.001916737158837</v>
      </c>
      <c r="G14" s="21">
        <v>26.018598557158839</v>
      </c>
      <c r="H14" s="21">
        <v>8.6758008100000019</v>
      </c>
      <c r="I14" s="21">
        <v>0.30751737000000001</v>
      </c>
      <c r="J14" s="22">
        <f t="shared" si="1"/>
        <v>0.48635429905231586</v>
      </c>
      <c r="K14" s="22">
        <f t="shared" si="2"/>
        <v>0.64852725438637993</v>
      </c>
      <c r="L14" s="23">
        <f t="shared" si="3"/>
        <v>0.6542755422737615</v>
      </c>
      <c r="M14" s="4"/>
      <c r="N14" t="s">
        <v>262</v>
      </c>
      <c r="O14" s="5">
        <v>15.675938560647776</v>
      </c>
      <c r="P14" s="71">
        <v>0.66995390525755505</v>
      </c>
    </row>
    <row r="15" spans="1:16" x14ac:dyDescent="0.25">
      <c r="A15" s="17"/>
      <c r="B15" s="55">
        <v>9</v>
      </c>
      <c r="C15" s="19" t="s">
        <v>257</v>
      </c>
      <c r="D15" s="20">
        <v>33.762575000000005</v>
      </c>
      <c r="E15" s="21">
        <v>34.734767000000005</v>
      </c>
      <c r="F15" s="21">
        <f t="shared" si="0"/>
        <v>22.454174793219575</v>
      </c>
      <c r="G15" s="21">
        <v>16.818945693219575</v>
      </c>
      <c r="H15" s="21">
        <v>5.4484797299999999</v>
      </c>
      <c r="I15" s="21">
        <v>0.18674937</v>
      </c>
      <c r="J15" s="22">
        <f t="shared" si="1"/>
        <v>0.48421069567616715</v>
      </c>
      <c r="K15" s="22">
        <f t="shared" si="2"/>
        <v>0.64107024017807779</v>
      </c>
      <c r="L15" s="23">
        <f t="shared" si="3"/>
        <v>0.64644667958243596</v>
      </c>
      <c r="M15" s="4"/>
      <c r="N15" t="s">
        <v>260</v>
      </c>
      <c r="O15" s="5">
        <v>22.689018321152226</v>
      </c>
      <c r="P15" s="71">
        <v>0.66726766452601127</v>
      </c>
    </row>
    <row r="16" spans="1:16" x14ac:dyDescent="0.25">
      <c r="A16" s="17"/>
      <c r="B16" s="55">
        <v>10</v>
      </c>
      <c r="C16" s="19" t="s">
        <v>258</v>
      </c>
      <c r="D16" s="20">
        <v>45.786396000000003</v>
      </c>
      <c r="E16" s="21">
        <v>44.701273999999998</v>
      </c>
      <c r="F16" s="21">
        <f t="shared" si="0"/>
        <v>28.599865131432253</v>
      </c>
      <c r="G16" s="21">
        <v>21.327678331432253</v>
      </c>
      <c r="H16" s="21">
        <v>6.9782680799999994</v>
      </c>
      <c r="I16" s="21">
        <v>0.29391871999999997</v>
      </c>
      <c r="J16" s="22">
        <f t="shared" si="1"/>
        <v>0.47711567082925316</v>
      </c>
      <c r="K16" s="22">
        <f t="shared" si="2"/>
        <v>0.63322460141588477</v>
      </c>
      <c r="L16" s="23">
        <f t="shared" si="3"/>
        <v>0.63979977687956402</v>
      </c>
      <c r="M16" s="4"/>
      <c r="N16" t="s">
        <v>267</v>
      </c>
      <c r="O16" s="5">
        <v>6.0881092185821917</v>
      </c>
      <c r="P16" s="71">
        <v>0.66615486494217113</v>
      </c>
    </row>
    <row r="17" spans="1:16" x14ac:dyDescent="0.25">
      <c r="A17" s="17"/>
      <c r="B17" s="55">
        <v>11</v>
      </c>
      <c r="C17" s="19" t="s">
        <v>259</v>
      </c>
      <c r="D17" s="20">
        <v>9.2048700000000014</v>
      </c>
      <c r="E17" s="21">
        <v>8.7830950000000012</v>
      </c>
      <c r="F17" s="21">
        <f t="shared" si="0"/>
        <v>5.8139931745837661</v>
      </c>
      <c r="G17" s="21">
        <v>4.2936614145837666</v>
      </c>
      <c r="H17" s="21">
        <v>1.4426778699999998</v>
      </c>
      <c r="I17" s="21">
        <v>7.7653890000000003E-2</v>
      </c>
      <c r="J17" s="22">
        <f t="shared" si="1"/>
        <v>0.48885517173431076</v>
      </c>
      <c r="K17" s="22">
        <f t="shared" si="2"/>
        <v>0.65311137868641589</v>
      </c>
      <c r="L17" s="23">
        <f t="shared" si="3"/>
        <v>0.66195266868726399</v>
      </c>
      <c r="M17" s="4"/>
      <c r="N17" t="s">
        <v>261</v>
      </c>
      <c r="O17" s="5">
        <v>23.185980609136013</v>
      </c>
      <c r="P17" s="71">
        <v>0.66200449650458748</v>
      </c>
    </row>
    <row r="18" spans="1:16" x14ac:dyDescent="0.25">
      <c r="A18" s="17"/>
      <c r="B18" s="55">
        <v>12</v>
      </c>
      <c r="C18" s="19" t="s">
        <v>260</v>
      </c>
      <c r="D18" s="20">
        <v>34.661221999999995</v>
      </c>
      <c r="E18" s="21">
        <v>34.002873999999991</v>
      </c>
      <c r="F18" s="21">
        <f t="shared" si="0"/>
        <v>22.689018321152226</v>
      </c>
      <c r="G18" s="21">
        <v>16.839137951152225</v>
      </c>
      <c r="H18" s="21">
        <v>5.622037269999999</v>
      </c>
      <c r="I18" s="21">
        <v>0.22784310000000002</v>
      </c>
      <c r="J18" s="22">
        <f t="shared" si="1"/>
        <v>0.49522690203046449</v>
      </c>
      <c r="K18" s="22">
        <f t="shared" si="2"/>
        <v>0.66056696328528675</v>
      </c>
      <c r="L18" s="23">
        <f t="shared" si="3"/>
        <v>0.66726766452601127</v>
      </c>
      <c r="M18" s="4"/>
      <c r="N18" t="s">
        <v>259</v>
      </c>
      <c r="O18" s="5">
        <v>5.8139931745837661</v>
      </c>
      <c r="P18" s="71">
        <v>0.66195266868726399</v>
      </c>
    </row>
    <row r="19" spans="1:16" x14ac:dyDescent="0.25">
      <c r="A19" s="17"/>
      <c r="B19" s="55">
        <v>13</v>
      </c>
      <c r="C19" s="19" t="s">
        <v>261</v>
      </c>
      <c r="D19" s="20">
        <v>39.804893</v>
      </c>
      <c r="E19" s="21">
        <v>35.023902</v>
      </c>
      <c r="F19" s="21">
        <f t="shared" si="0"/>
        <v>23.185980609136013</v>
      </c>
      <c r="G19" s="21">
        <v>17.273000869136013</v>
      </c>
      <c r="H19" s="21">
        <v>5.7499232600000001</v>
      </c>
      <c r="I19" s="21">
        <v>0.16305648</v>
      </c>
      <c r="J19" s="22">
        <f t="shared" si="1"/>
        <v>0.49317751257801068</v>
      </c>
      <c r="K19" s="22">
        <f t="shared" si="2"/>
        <v>0.6573489192933446</v>
      </c>
      <c r="L19" s="23">
        <f t="shared" si="3"/>
        <v>0.66200449650458748</v>
      </c>
      <c r="M19" s="4"/>
      <c r="N19" t="s">
        <v>271</v>
      </c>
      <c r="O19" s="5">
        <v>2.2316431800100602</v>
      </c>
      <c r="P19" s="71">
        <v>0.66176015424859236</v>
      </c>
    </row>
    <row r="20" spans="1:16" x14ac:dyDescent="0.25">
      <c r="A20" s="17"/>
      <c r="B20" s="55">
        <v>14</v>
      </c>
      <c r="C20" s="19" t="s">
        <v>262</v>
      </c>
      <c r="D20" s="20">
        <v>18.379255000000001</v>
      </c>
      <c r="E20" s="21">
        <v>23.398533</v>
      </c>
      <c r="F20" s="21">
        <f t="shared" si="0"/>
        <v>15.675938560647776</v>
      </c>
      <c r="G20" s="21">
        <v>11.544776470647776</v>
      </c>
      <c r="H20" s="21">
        <v>4.0067807799999997</v>
      </c>
      <c r="I20" s="21">
        <v>0.12438131000000001</v>
      </c>
      <c r="J20" s="22">
        <f t="shared" si="1"/>
        <v>0.49339744806427716</v>
      </c>
      <c r="K20" s="22">
        <f t="shared" si="2"/>
        <v>0.66463813140113426</v>
      </c>
      <c r="L20" s="23">
        <f t="shared" si="3"/>
        <v>0.66995390525755505</v>
      </c>
      <c r="M20" s="4"/>
      <c r="N20" t="s">
        <v>252</v>
      </c>
      <c r="O20" s="5">
        <v>8.6350595599943354</v>
      </c>
      <c r="P20" s="71">
        <v>0.65619683854328004</v>
      </c>
    </row>
    <row r="21" spans="1:16" x14ac:dyDescent="0.25">
      <c r="A21" s="17"/>
      <c r="B21" s="55">
        <v>15</v>
      </c>
      <c r="C21" s="19" t="s">
        <v>263</v>
      </c>
      <c r="D21" s="20">
        <v>63.871662999999998</v>
      </c>
      <c r="E21" s="21">
        <v>44.678453999999995</v>
      </c>
      <c r="F21" s="21">
        <f t="shared" si="0"/>
        <v>29.307381139474948</v>
      </c>
      <c r="G21" s="21">
        <v>22.015373859474948</v>
      </c>
      <c r="H21" s="21">
        <v>6.4683559099999997</v>
      </c>
      <c r="I21" s="21">
        <v>0.82365136999999988</v>
      </c>
      <c r="J21" s="22">
        <f t="shared" si="1"/>
        <v>0.49275146941017589</v>
      </c>
      <c r="K21" s="22">
        <f t="shared" si="2"/>
        <v>0.63752720202617019</v>
      </c>
      <c r="L21" s="23">
        <f t="shared" si="3"/>
        <v>0.6559622931329484</v>
      </c>
      <c r="M21" s="4"/>
      <c r="N21" t="s">
        <v>263</v>
      </c>
      <c r="O21" s="5">
        <v>29.307381139474948</v>
      </c>
      <c r="P21" s="71">
        <v>0.6559622931329484</v>
      </c>
    </row>
    <row r="22" spans="1:16" x14ac:dyDescent="0.25">
      <c r="A22" s="17"/>
      <c r="B22" s="55">
        <v>16</v>
      </c>
      <c r="C22" s="19" t="s">
        <v>264</v>
      </c>
      <c r="D22" s="20">
        <v>18.976248000000002</v>
      </c>
      <c r="E22" s="21">
        <v>22.671692</v>
      </c>
      <c r="F22" s="21">
        <f t="shared" si="0"/>
        <v>16.779873813225464</v>
      </c>
      <c r="G22" s="21">
        <v>12.369784093225462</v>
      </c>
      <c r="H22" s="21">
        <v>4.2235171000000005</v>
      </c>
      <c r="I22" s="21">
        <v>0.18657261999999999</v>
      </c>
      <c r="J22" s="22">
        <f t="shared" si="1"/>
        <v>0.54560480502405651</v>
      </c>
      <c r="K22" s="22">
        <f t="shared" si="2"/>
        <v>0.73189514012564494</v>
      </c>
      <c r="L22" s="23">
        <f t="shared" si="3"/>
        <v>0.74012446063687987</v>
      </c>
      <c r="M22" s="4"/>
      <c r="N22" t="s">
        <v>256</v>
      </c>
      <c r="O22" s="5">
        <v>35.001916737158837</v>
      </c>
      <c r="P22" s="71">
        <v>0.6542755422737615</v>
      </c>
    </row>
    <row r="23" spans="1:16" x14ac:dyDescent="0.25">
      <c r="A23" s="17"/>
      <c r="B23" s="55">
        <v>17</v>
      </c>
      <c r="C23" s="19" t="s">
        <v>265</v>
      </c>
      <c r="D23" s="20">
        <v>1.3601380000000001</v>
      </c>
      <c r="E23" s="21">
        <v>1.5135580000000002</v>
      </c>
      <c r="F23" s="21">
        <f t="shared" si="0"/>
        <v>1.0723898136852068</v>
      </c>
      <c r="G23" s="21">
        <v>0.81478918368520681</v>
      </c>
      <c r="H23" s="21">
        <v>0.20787187000000001</v>
      </c>
      <c r="I23" s="21">
        <v>4.9728760000000011E-2</v>
      </c>
      <c r="J23" s="22">
        <f t="shared" si="1"/>
        <v>0.53832703053679254</v>
      </c>
      <c r="K23" s="22">
        <f t="shared" si="2"/>
        <v>0.67566690783254202</v>
      </c>
      <c r="L23" s="23">
        <f t="shared" si="3"/>
        <v>0.7085224442573107</v>
      </c>
      <c r="M23" s="4"/>
      <c r="N23" t="s">
        <v>268</v>
      </c>
      <c r="O23" s="5">
        <v>36.438788313879982</v>
      </c>
      <c r="P23" s="71">
        <v>0.65205472091112004</v>
      </c>
    </row>
    <row r="24" spans="1:16" x14ac:dyDescent="0.25">
      <c r="A24" s="17"/>
      <c r="B24" s="55">
        <v>18</v>
      </c>
      <c r="C24" s="19" t="s">
        <v>266</v>
      </c>
      <c r="D24" s="20">
        <v>3.8533690000000003</v>
      </c>
      <c r="E24" s="21">
        <v>4.4610340000000006</v>
      </c>
      <c r="F24" s="21">
        <f t="shared" si="0"/>
        <v>2.9020609511004385</v>
      </c>
      <c r="G24" s="21">
        <v>2.1753594211004383</v>
      </c>
      <c r="H24" s="21">
        <v>0.66568598000000001</v>
      </c>
      <c r="I24" s="21">
        <v>6.1015549999999988E-2</v>
      </c>
      <c r="J24" s="22">
        <f t="shared" si="1"/>
        <v>0.48763569636555965</v>
      </c>
      <c r="K24" s="22">
        <f t="shared" si="2"/>
        <v>0.63685804705824656</v>
      </c>
      <c r="L24" s="23">
        <f t="shared" si="3"/>
        <v>0.65053549269080624</v>
      </c>
      <c r="M24" s="4"/>
      <c r="N24" t="s">
        <v>251</v>
      </c>
      <c r="O24" s="5">
        <v>26.969132541766268</v>
      </c>
      <c r="P24" s="71">
        <v>0.65136949447406844</v>
      </c>
    </row>
    <row r="25" spans="1:16" x14ac:dyDescent="0.25">
      <c r="A25" s="17"/>
      <c r="B25" s="55">
        <v>19</v>
      </c>
      <c r="C25" s="19" t="s">
        <v>267</v>
      </c>
      <c r="D25" s="20">
        <v>9.2563680000000002</v>
      </c>
      <c r="E25" s="21">
        <v>9.1391799999999996</v>
      </c>
      <c r="F25" s="21">
        <f t="shared" si="0"/>
        <v>6.0881092185821917</v>
      </c>
      <c r="G25" s="21">
        <v>4.5350603485821921</v>
      </c>
      <c r="H25" s="21">
        <v>1.4671945999999998</v>
      </c>
      <c r="I25" s="21">
        <v>8.5854269999999996E-2</v>
      </c>
      <c r="J25" s="22">
        <f t="shared" si="1"/>
        <v>0.49622179983129694</v>
      </c>
      <c r="K25" s="22">
        <f t="shared" si="2"/>
        <v>0.65676077597576499</v>
      </c>
      <c r="L25" s="23">
        <f t="shared" si="3"/>
        <v>0.66615486494217113</v>
      </c>
      <c r="M25" s="4"/>
      <c r="N25" t="s">
        <v>254</v>
      </c>
      <c r="O25" s="5">
        <v>50.731200025948333</v>
      </c>
      <c r="P25" s="71">
        <v>0.6508867133896602</v>
      </c>
    </row>
    <row r="26" spans="1:16" x14ac:dyDescent="0.25">
      <c r="A26" s="17"/>
      <c r="B26" s="55">
        <v>20</v>
      </c>
      <c r="C26" s="19" t="s">
        <v>268</v>
      </c>
      <c r="D26" s="20">
        <v>50.693631000000003</v>
      </c>
      <c r="E26" s="21">
        <v>55.883021999999997</v>
      </c>
      <c r="F26" s="21">
        <f t="shared" si="0"/>
        <v>36.438788313879982</v>
      </c>
      <c r="G26" s="21">
        <v>27.101476753879979</v>
      </c>
      <c r="H26" s="21">
        <v>9.0885882600000016</v>
      </c>
      <c r="I26" s="21">
        <v>0.24872329999999998</v>
      </c>
      <c r="J26" s="22">
        <f t="shared" si="1"/>
        <v>0.48496798820006515</v>
      </c>
      <c r="K26" s="22">
        <f t="shared" si="2"/>
        <v>0.64760393619872569</v>
      </c>
      <c r="L26" s="23">
        <f t="shared" si="3"/>
        <v>0.65205472091112004</v>
      </c>
      <c r="M26" s="4"/>
      <c r="N26" t="s">
        <v>266</v>
      </c>
      <c r="O26" s="5">
        <v>2.9020609511004385</v>
      </c>
      <c r="P26" s="71">
        <v>0.65053549269080624</v>
      </c>
    </row>
    <row r="27" spans="1:16" x14ac:dyDescent="0.25">
      <c r="A27" s="17"/>
      <c r="B27" s="55">
        <v>21</v>
      </c>
      <c r="C27" s="19" t="s">
        <v>269</v>
      </c>
      <c r="D27" s="20">
        <v>91.203563999999986</v>
      </c>
      <c r="E27" s="21">
        <v>87.537778999999986</v>
      </c>
      <c r="F27" s="21">
        <f t="shared" si="0"/>
        <v>56.495694522744117</v>
      </c>
      <c r="G27" s="21">
        <v>42.230295272744115</v>
      </c>
      <c r="H27" s="21">
        <v>14.01564458</v>
      </c>
      <c r="I27" s="21">
        <v>0.24975467000000001</v>
      </c>
      <c r="J27" s="22">
        <f t="shared" si="1"/>
        <v>0.48242365473704929</v>
      </c>
      <c r="K27" s="22">
        <f t="shared" si="2"/>
        <v>0.64253332098754901</v>
      </c>
      <c r="L27" s="23">
        <f t="shared" si="3"/>
        <v>0.64538642821568648</v>
      </c>
      <c r="M27" s="4"/>
      <c r="N27" t="s">
        <v>253</v>
      </c>
      <c r="O27" s="5">
        <v>32.095748959458987</v>
      </c>
      <c r="P27" s="71">
        <v>0.64961404899044262</v>
      </c>
    </row>
    <row r="28" spans="1:16" x14ac:dyDescent="0.25">
      <c r="A28" s="17"/>
      <c r="B28" s="55">
        <v>22</v>
      </c>
      <c r="C28" s="19" t="s">
        <v>270</v>
      </c>
      <c r="D28" s="20">
        <v>19.110719999999997</v>
      </c>
      <c r="E28" s="21">
        <v>24.035291999999998</v>
      </c>
      <c r="F28" s="21">
        <f t="shared" si="0"/>
        <v>16.758864374152008</v>
      </c>
      <c r="G28" s="21">
        <v>12.336810054152011</v>
      </c>
      <c r="H28" s="21">
        <v>4.2533289599999993</v>
      </c>
      <c r="I28" s="21">
        <v>0.16872535999999999</v>
      </c>
      <c r="J28" s="22">
        <f t="shared" si="1"/>
        <v>0.51327897552282753</v>
      </c>
      <c r="K28" s="22">
        <f t="shared" si="2"/>
        <v>0.69024079316997722</v>
      </c>
      <c r="L28" s="23">
        <f t="shared" si="3"/>
        <v>0.69726069373952304</v>
      </c>
      <c r="M28" s="4"/>
      <c r="N28" t="s">
        <v>250</v>
      </c>
      <c r="O28" s="5">
        <v>30.873139374871872</v>
      </c>
      <c r="P28" s="71">
        <v>0.64671964707050955</v>
      </c>
    </row>
    <row r="29" spans="1:16" x14ac:dyDescent="0.25">
      <c r="A29" s="17"/>
      <c r="B29" s="55">
        <v>23</v>
      </c>
      <c r="C29" s="19" t="s">
        <v>271</v>
      </c>
      <c r="D29" s="20">
        <v>3.699776</v>
      </c>
      <c r="E29" s="21">
        <v>3.3722840000000005</v>
      </c>
      <c r="F29" s="21">
        <f t="shared" si="0"/>
        <v>2.2316431800100602</v>
      </c>
      <c r="G29" s="21">
        <v>1.6749296900100603</v>
      </c>
      <c r="H29" s="21">
        <v>0.50300166000000002</v>
      </c>
      <c r="I29" s="21">
        <v>5.3711830000000002E-2</v>
      </c>
      <c r="J29" s="22">
        <f t="shared" si="1"/>
        <v>0.49667515844159627</v>
      </c>
      <c r="K29" s="22">
        <f t="shared" si="2"/>
        <v>0.64583272049746099</v>
      </c>
      <c r="L29" s="23">
        <f t="shared" si="3"/>
        <v>0.66176015424859236</v>
      </c>
      <c r="M29" s="4"/>
      <c r="N29" t="s">
        <v>257</v>
      </c>
      <c r="O29" s="5">
        <v>22.454174793219575</v>
      </c>
      <c r="P29" s="71">
        <v>0.64644667958243596</v>
      </c>
    </row>
    <row r="30" spans="1:16" x14ac:dyDescent="0.25">
      <c r="A30" s="17"/>
      <c r="B30" s="55">
        <v>24</v>
      </c>
      <c r="C30" s="19" t="s">
        <v>272</v>
      </c>
      <c r="D30" s="20">
        <v>3.9676589999999998</v>
      </c>
      <c r="E30" s="21">
        <v>4.6801069999999996</v>
      </c>
      <c r="F30" s="21">
        <f t="shared" si="0"/>
        <v>3.2192915023350213</v>
      </c>
      <c r="G30" s="21">
        <v>2.3717100023350213</v>
      </c>
      <c r="H30" s="21">
        <v>0.79555285000000009</v>
      </c>
      <c r="I30" s="21">
        <v>5.202865000000001E-2</v>
      </c>
      <c r="J30" s="22">
        <f t="shared" si="1"/>
        <v>0.50676405525237378</v>
      </c>
      <c r="K30" s="22">
        <f t="shared" si="2"/>
        <v>0.67675009403311115</v>
      </c>
      <c r="L30" s="23">
        <f t="shared" si="3"/>
        <v>0.68786707276885373</v>
      </c>
      <c r="M30" s="4"/>
      <c r="N30" t="s">
        <v>269</v>
      </c>
      <c r="O30" s="5">
        <v>56.495694522744117</v>
      </c>
      <c r="P30" s="71">
        <v>0.64538642821568648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8.0218439999999998</v>
      </c>
      <c r="E31" s="28">
        <v>11.634215000000001</v>
      </c>
      <c r="F31" s="28">
        <f t="shared" si="0"/>
        <v>8.3365431481173591</v>
      </c>
      <c r="G31" s="28">
        <v>6.1741214281173598</v>
      </c>
      <c r="H31" s="28">
        <v>2.06247844</v>
      </c>
      <c r="I31" s="28">
        <v>9.9943279999999995E-2</v>
      </c>
      <c r="J31" s="29">
        <f t="shared" si="1"/>
        <v>0.53068655067121928</v>
      </c>
      <c r="K31" s="29">
        <f t="shared" si="2"/>
        <v>0.70796352552513075</v>
      </c>
      <c r="L31" s="30">
        <f t="shared" si="3"/>
        <v>0.71655398736548692</v>
      </c>
      <c r="M31" s="4"/>
      <c r="N31" t="s">
        <v>258</v>
      </c>
      <c r="O31" s="5">
        <v>28.599865131432253</v>
      </c>
      <c r="P31" s="71">
        <v>0.63979977687956402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755.42156400000022</v>
      </c>
      <c r="E6" s="14">
        <v>755.8311600000003</v>
      </c>
      <c r="F6" s="14">
        <v>497.63948594294976</v>
      </c>
      <c r="G6" s="14">
        <v>370.49443615294973</v>
      </c>
      <c r="H6" s="14">
        <v>122.52093856000003</v>
      </c>
      <c r="I6" s="14">
        <v>4.6241112299999987</v>
      </c>
      <c r="J6" s="15">
        <v>0.49018147935704265</v>
      </c>
      <c r="K6" s="15">
        <v>0.65228241544440901</v>
      </c>
      <c r="L6" s="16">
        <v>0.65840033102492035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755.42156399999988</v>
      </c>
      <c r="E7" s="38">
        <f ca="1">SUM(E8:OFFSET(E6,MATCH("PROYECTOS",$A$8:$A$50,0),0))</f>
        <v>755.83116000000007</v>
      </c>
      <c r="F7" s="38">
        <f ca="1">SUM(F8:OFFSET(F6,MATCH("PROYECTOS",$A$8:$A$50,0),0))</f>
        <v>497.63948594294976</v>
      </c>
      <c r="G7" s="38">
        <f ca="1">SUM(G8:OFFSET(G6,MATCH("PROYECTOS",$A$8:$A$50,0),0))</f>
        <v>370.49443615294973</v>
      </c>
      <c r="H7" s="38">
        <f ca="1">SUM(H8:OFFSET(H6,MATCH("PROYECTOS",$A$8:$A$50,0),0))</f>
        <v>122.52093856</v>
      </c>
      <c r="I7" s="38">
        <f ca="1">SUM(I8:OFFSET(I6,MATCH("PROYECTOS",$A$8:$A$50,0),0))</f>
        <v>4.6241112299999996</v>
      </c>
      <c r="J7" s="39">
        <f ca="1">IFERROR(G7/E7,0)</f>
        <v>0.49018147935704276</v>
      </c>
      <c r="K7" s="39">
        <f ca="1">IFERROR(SUM(G7,H7)/E7,0)</f>
        <v>0.65228241544440912</v>
      </c>
      <c r="L7" s="40">
        <f ca="1">IFERROR(SUM(G7,H7,I7)/E7,0)</f>
        <v>0.65840033102492046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24.757756999999991</v>
      </c>
      <c r="E8" s="21">
        <v>11.361935000000004</v>
      </c>
      <c r="F8" s="21">
        <f t="shared" ref="F8:F9" si="0">SUM(G8,H8,I8)</f>
        <v>7.181185346509471</v>
      </c>
      <c r="G8" s="21">
        <v>5.5602516465094709</v>
      </c>
      <c r="H8" s="21">
        <v>0.76964682000000029</v>
      </c>
      <c r="I8" s="21">
        <v>0.85128687999999997</v>
      </c>
      <c r="J8" s="22">
        <f t="shared" ref="J8:J10" si="1">IFERROR(G8/E8,0)</f>
        <v>0.48937541417984426</v>
      </c>
      <c r="K8" s="22">
        <f t="shared" ref="K8:K10" si="2">IFERROR(SUM(G8,H8)/E8,0)</f>
        <v>0.55711447623221477</v>
      </c>
      <c r="L8" s="23">
        <f t="shared" ref="L8:L10" si="3">IFERROR(SUM(G8,H8,I8)/E8,0)</f>
        <v>0.63203893936283462</v>
      </c>
      <c r="M8" s="4"/>
    </row>
    <row r="9" spans="1:13" ht="38.25" x14ac:dyDescent="0.25">
      <c r="A9" s="17"/>
      <c r="B9" s="19">
        <v>3000313</v>
      </c>
      <c r="C9" s="19" t="s">
        <v>1554</v>
      </c>
      <c r="D9" s="20">
        <v>730.66380699999991</v>
      </c>
      <c r="E9" s="21">
        <v>744.46922500000005</v>
      </c>
      <c r="F9" s="21">
        <f t="shared" si="0"/>
        <v>490.45830059644027</v>
      </c>
      <c r="G9" s="21">
        <v>364.93418450644026</v>
      </c>
      <c r="H9" s="21">
        <v>121.75129174</v>
      </c>
      <c r="I9" s="21">
        <v>3.7728243499999996</v>
      </c>
      <c r="J9" s="22">
        <f t="shared" si="1"/>
        <v>0.49019378135669778</v>
      </c>
      <c r="K9" s="22">
        <f t="shared" si="2"/>
        <v>0.65373484880646371</v>
      </c>
      <c r="L9" s="23">
        <f t="shared" si="3"/>
        <v>0.65880265312033581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1558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H14" sqref="H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1553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755.42156400000022</v>
      </c>
      <c r="I6" s="14">
        <v>755.8311600000003</v>
      </c>
      <c r="J6" s="14">
        <v>497.63948594294976</v>
      </c>
      <c r="K6" s="14">
        <v>370.49443615294973</v>
      </c>
      <c r="L6" s="14">
        <v>122.52093856000003</v>
      </c>
      <c r="M6" s="14">
        <v>4.6241112299999987</v>
      </c>
      <c r="N6" s="15">
        <v>0.49018147935704265</v>
      </c>
      <c r="O6" s="15">
        <v>0.65228241544440901</v>
      </c>
      <c r="P6" s="16">
        <v>0.65840033102492035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SUM(H8:OFFSET(H6,MATCH("PROYECTOS",$A$8:$A$12,0),0))</f>
        <v>755.42156399999999</v>
      </c>
      <c r="I7" s="37">
        <f ca="1">SUM(I8:OFFSET(I6,MATCH("PROYECTOS",$A$8:$A$12,0),0))</f>
        <v>755.83115999999995</v>
      </c>
      <c r="J7" s="37">
        <f ca="1">SUM(J8:OFFSET(J6,MATCH("PROYECTOS",$A$8:$A$12,0),0))</f>
        <v>497.63948594294976</v>
      </c>
      <c r="K7" s="37">
        <f ca="1">SUM(K8:OFFSET(K6,MATCH("PROYECTOS",$A$8:$A$12,0),0))</f>
        <v>370.49443615294973</v>
      </c>
      <c r="L7" s="37">
        <f ca="1">SUM(L8:OFFSET(L6,MATCH("PROYECTOS",$A$8:$A$12,0),0))</f>
        <v>122.52093856000003</v>
      </c>
      <c r="M7" s="37">
        <f ca="1">SUM(M8:OFFSET(M6,MATCH("PROYECTOS",$A$8:$A$12,0),0))</f>
        <v>4.6241112300000005</v>
      </c>
      <c r="N7" s="39">
        <f ca="1">IFERROR(K7/I7,0)</f>
        <v>0.49018147935704287</v>
      </c>
      <c r="O7" s="39">
        <f ca="1">IFERROR(SUM(K7,L7)/I7,0)</f>
        <v>0.65228241544440935</v>
      </c>
      <c r="P7" s="40">
        <f ca="1">IFERROR(SUM(K7,L7,M7)/I7,0)</f>
        <v>0.65840033102492068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7.9108809999999981</v>
      </c>
      <c r="I8" s="21">
        <v>6.4005999999999998</v>
      </c>
      <c r="J8" s="21">
        <f t="shared" ref="J8:J11" si="0">SUM(K8,L8,M8)</f>
        <v>4.3340409376278632</v>
      </c>
      <c r="K8" s="21">
        <v>3.3326974276278634</v>
      </c>
      <c r="L8" s="21">
        <v>0.48942721000000011</v>
      </c>
      <c r="M8" s="21">
        <v>0.51191629999999999</v>
      </c>
      <c r="N8" s="22">
        <f t="shared" ref="N8:N12" si="1">IFERROR(K8/I8,0)</f>
        <v>0.52068515883321309</v>
      </c>
      <c r="O8" s="22">
        <f t="shared" ref="O8:O12" si="2">IFERROR(SUM(K8,L8)/I8,0)</f>
        <v>0.59715099172387953</v>
      </c>
      <c r="P8" s="23">
        <f t="shared" ref="P8:P12" si="3">IFERROR(SUM(K8,L8,M8)/I8,0)</f>
        <v>0.67713041552789788</v>
      </c>
      <c r="Q8" s="70">
        <v>6</v>
      </c>
      <c r="R8" s="21">
        <v>6</v>
      </c>
      <c r="S8" s="23">
        <f>IFERROR(R8/Q8,0)</f>
        <v>1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16.846875999999998</v>
      </c>
      <c r="I9" s="21">
        <v>4.9613350000000001</v>
      </c>
      <c r="J9" s="21">
        <f t="shared" si="0"/>
        <v>2.8471444088816074</v>
      </c>
      <c r="K9" s="21">
        <v>2.2275542188816075</v>
      </c>
      <c r="L9" s="21">
        <v>0.28021961000000001</v>
      </c>
      <c r="M9" s="21">
        <v>0.33937057999999992</v>
      </c>
      <c r="N9" s="22">
        <f t="shared" si="1"/>
        <v>0.44898282798513051</v>
      </c>
      <c r="O9" s="22">
        <f t="shared" si="2"/>
        <v>0.50546351513889054</v>
      </c>
      <c r="P9" s="23">
        <f t="shared" si="3"/>
        <v>0.57386659213328817</v>
      </c>
      <c r="Q9" s="70">
        <v>50</v>
      </c>
      <c r="R9" s="21">
        <v>50</v>
      </c>
      <c r="S9" s="23">
        <f t="shared" ref="S9:S11" si="4">IFERROR(R9/Q9,0)</f>
        <v>1</v>
      </c>
    </row>
    <row r="10" spans="1:19" ht="38.25" x14ac:dyDescent="0.25">
      <c r="A10" s="17"/>
      <c r="B10" s="19">
        <v>5002952</v>
      </c>
      <c r="C10" s="19" t="s">
        <v>1555</v>
      </c>
      <c r="D10" s="68">
        <v>3000313</v>
      </c>
      <c r="E10" s="19" t="s">
        <v>1554</v>
      </c>
      <c r="F10" s="69">
        <v>86</v>
      </c>
      <c r="G10" s="19" t="s">
        <v>500</v>
      </c>
      <c r="H10" s="20">
        <v>720.61316199999999</v>
      </c>
      <c r="I10" s="21">
        <v>717.77109999999993</v>
      </c>
      <c r="J10" s="21">
        <f t="shared" si="0"/>
        <v>470.97736043404677</v>
      </c>
      <c r="K10" s="21">
        <v>349.94236426404677</v>
      </c>
      <c r="L10" s="21">
        <v>119.79053669000002</v>
      </c>
      <c r="M10" s="21">
        <v>1.2444594800000002</v>
      </c>
      <c r="N10" s="22">
        <f t="shared" si="1"/>
        <v>0.48754033739174901</v>
      </c>
      <c r="O10" s="22">
        <f t="shared" si="2"/>
        <v>0.65443273064915375</v>
      </c>
      <c r="P10" s="23">
        <f t="shared" si="3"/>
        <v>0.65616651385664149</v>
      </c>
      <c r="Q10" s="70">
        <v>469760</v>
      </c>
      <c r="R10" s="21">
        <v>469760</v>
      </c>
      <c r="S10" s="23">
        <f t="shared" si="4"/>
        <v>1</v>
      </c>
    </row>
    <row r="11" spans="1:19" ht="38.25" x14ac:dyDescent="0.25">
      <c r="A11" s="17"/>
      <c r="B11" s="19">
        <v>5004143</v>
      </c>
      <c r="C11" s="19" t="s">
        <v>1556</v>
      </c>
      <c r="D11" s="68">
        <v>3000313</v>
      </c>
      <c r="E11" s="19" t="s">
        <v>1554</v>
      </c>
      <c r="F11" s="69">
        <v>86</v>
      </c>
      <c r="G11" s="19" t="s">
        <v>500</v>
      </c>
      <c r="H11" s="20">
        <v>10.050645000000001</v>
      </c>
      <c r="I11" s="21">
        <v>26.698125000000001</v>
      </c>
      <c r="J11" s="21">
        <f t="shared" si="0"/>
        <v>19.480940162393487</v>
      </c>
      <c r="K11" s="21">
        <v>14.991820242393487</v>
      </c>
      <c r="L11" s="21">
        <v>1.9607550499999995</v>
      </c>
      <c r="M11" s="21">
        <v>2.5283648699999999</v>
      </c>
      <c r="N11" s="22">
        <f t="shared" si="1"/>
        <v>0.5615308281908743</v>
      </c>
      <c r="O11" s="22">
        <f t="shared" si="2"/>
        <v>0.6349725043385438</v>
      </c>
      <c r="P11" s="23">
        <f t="shared" si="3"/>
        <v>0.7296744682405033</v>
      </c>
      <c r="Q11" s="70">
        <v>275119</v>
      </c>
      <c r="R11" s="21">
        <v>275119</v>
      </c>
      <c r="S11" s="23">
        <f t="shared" si="4"/>
        <v>1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</v>
      </c>
      <c r="I12" s="44">
        <f t="shared" ref="I12:M12" ca="1" si="5">OFFSET(I12,-MATCH("PROYECTOS",$A$8:$A$12,0)-1,0)-(OFFSET(I12,-MATCH("PROYECTOS",$A$8:$A$12,0),0))</f>
        <v>0</v>
      </c>
      <c r="J12" s="44">
        <f t="shared" ca="1" si="5"/>
        <v>0</v>
      </c>
      <c r="K12" s="44">
        <f t="shared" ca="1" si="5"/>
        <v>0</v>
      </c>
      <c r="L12" s="44">
        <f t="shared" ca="1" si="5"/>
        <v>0</v>
      </c>
      <c r="M12" s="44">
        <f t="shared" ca="1" si="5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1559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1560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338.84630900000002</v>
      </c>
      <c r="E6" s="14">
        <v>338.615791</v>
      </c>
      <c r="F6" s="14">
        <v>205.0908069361966</v>
      </c>
      <c r="G6" s="14">
        <v>142.58593602619658</v>
      </c>
      <c r="H6" s="14">
        <v>26.738063310000001</v>
      </c>
      <c r="I6" s="14">
        <v>35.7668076</v>
      </c>
      <c r="J6" s="15">
        <v>0.42108472143343301</v>
      </c>
      <c r="K6" s="15">
        <v>0.50004755784173271</v>
      </c>
      <c r="L6" s="16">
        <v>0.60567407778155435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336.03376399999985</v>
      </c>
      <c r="E7" s="38">
        <f ca="1">SUM(E8:OFFSET(E6,MATCH("GOBIERNOS REGIONALES",$A$8:$A$50,0),0))</f>
        <v>336.03376400000002</v>
      </c>
      <c r="F7" s="38">
        <f ca="1">SUM(F8:OFFSET(F6,MATCH("GOBIERNOS REGIONALES",$A$8:$A$50,0),0))</f>
        <v>203.43081918564511</v>
      </c>
      <c r="G7" s="38">
        <f ca="1">SUM(G8:OFFSET(G6,MATCH("GOBIERNOS REGIONALES",$A$8:$A$50,0),0))</f>
        <v>141.47352719564515</v>
      </c>
      <c r="H7" s="38">
        <f ca="1">SUM(H8:OFFSET(H6,MATCH("GOBIERNOS REGIONALES",$A$8:$A$50,0),0))</f>
        <v>26.464586619999992</v>
      </c>
      <c r="I7" s="38">
        <f ca="1">SUM(I8:OFFSET(I6,MATCH("GOBIERNOS REGIONALES",$A$8:$A$50,0),0))</f>
        <v>35.492705369999989</v>
      </c>
      <c r="J7" s="39">
        <f ca="1">IFERROR(G7/E7,0)</f>
        <v>0.42100985779406719</v>
      </c>
      <c r="K7" s="39">
        <f ca="1">IFERROR(SUM(G7,H7)/E7,0)</f>
        <v>0.4997655944348649</v>
      </c>
      <c r="L7" s="40">
        <f ca="1">IFERROR(SUM(G7,H7,I7)/E7,0)</f>
        <v>0.60538803233369454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336.03376399999985</v>
      </c>
      <c r="E8" s="21">
        <v>336.03376400000002</v>
      </c>
      <c r="F8" s="21">
        <f t="shared" ref="F8:F10" si="0">SUM(G8,H8,I8)</f>
        <v>203.43081918564511</v>
      </c>
      <c r="G8" s="21">
        <v>141.47352719564515</v>
      </c>
      <c r="H8" s="21">
        <v>26.464586619999992</v>
      </c>
      <c r="I8" s="21">
        <v>35.492705369999989</v>
      </c>
      <c r="J8" s="22">
        <f t="shared" ref="J8:J10" si="1">IFERROR(G8/E8,0)</f>
        <v>0.42100985779406719</v>
      </c>
      <c r="K8" s="22">
        <f t="shared" ref="K8:K10" si="2">IFERROR(SUM(G8,H8)/E8,0)</f>
        <v>0.4997655944348649</v>
      </c>
      <c r="L8" s="23">
        <f t="shared" ref="L8:L10" si="3">IFERROR(SUM(G8,H8,I8)/E8,0)</f>
        <v>0.60538803233369454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2.8125449999999996</v>
      </c>
      <c r="E10" s="45">
        <v>2.5820270000000005</v>
      </c>
      <c r="F10" s="45">
        <f t="shared" si="0"/>
        <v>1.6599877505514307</v>
      </c>
      <c r="G10" s="45">
        <v>1.1124088305514306</v>
      </c>
      <c r="H10" s="45">
        <v>0.27347669000000002</v>
      </c>
      <c r="I10" s="45">
        <v>0.27410223</v>
      </c>
      <c r="J10" s="46">
        <f t="shared" si="1"/>
        <v>0.43082772974544042</v>
      </c>
      <c r="K10" s="46">
        <f t="shared" si="2"/>
        <v>0.53674323334009688</v>
      </c>
      <c r="L10" s="47">
        <f t="shared" si="3"/>
        <v>0.6429010039598464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topLeftCell="A123" workbookViewId="0">
      <selection activeCell="A75" sqref="A75:L140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98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0" t="s">
        <v>1</v>
      </c>
      <c r="B3" s="81"/>
      <c r="C3" s="82"/>
      <c r="D3" s="81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45" customHeight="1" x14ac:dyDescent="0.25">
      <c r="A4" s="83"/>
      <c r="B4" s="84"/>
      <c r="C4" s="84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4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60148.455566000026</v>
      </c>
      <c r="E6" s="14">
        <v>73305.959818000178</v>
      </c>
      <c r="F6" s="14">
        <v>43638.901050713554</v>
      </c>
      <c r="G6" s="14">
        <v>33211.677383933544</v>
      </c>
      <c r="H6" s="14">
        <v>5189.2630184199988</v>
      </c>
      <c r="I6" s="14">
        <v>5237.9606483599928</v>
      </c>
      <c r="J6" s="15">
        <v>0.45305562421376905</v>
      </c>
      <c r="K6" s="15">
        <v>0.5238447255542823</v>
      </c>
      <c r="L6" s="16">
        <v>0.59529813345405602</v>
      </c>
      <c r="M6" s="4"/>
    </row>
    <row r="7" spans="1:13" x14ac:dyDescent="0.25">
      <c r="A7" s="34" t="s">
        <v>99</v>
      </c>
      <c r="B7" s="35"/>
      <c r="C7" s="36"/>
      <c r="D7" s="37">
        <f ca="1">SUM(D8:OFFSET(D6,MATCH("GOBIERNOS REGIONALES",$A$8:$A$500,0),0))</f>
        <v>42407.366648999996</v>
      </c>
      <c r="E7" s="38">
        <f ca="1">SUM(E8:OFFSET(E6,MATCH("GOBIERNOS REGIONALES",$A$8:$A$500,0),0))</f>
        <v>43842.56394599998</v>
      </c>
      <c r="F7" s="38">
        <f ca="1">SUM(F8:OFFSET(F6,MATCH("GOBIERNOS REGIONALES",$A$8:$A$500,0),0))</f>
        <v>27520.186781849836</v>
      </c>
      <c r="G7" s="38">
        <f ca="1">SUM(G8:OFFSET(G6,MATCH("GOBIERNOS REGIONALES",$A$8:$A$500,0),0))</f>
        <v>21186.67884904984</v>
      </c>
      <c r="H7" s="38">
        <f ca="1">SUM(H8:OFFSET(H6,MATCH("GOBIERNOS REGIONALES",$A$8:$A$500,0),0))</f>
        <v>3242.5631364799974</v>
      </c>
      <c r="I7" s="38">
        <f ca="1">SUM(I8:OFFSET(I6,MATCH("GOBIERNOS REGIONALES",$A$8:$A$500,0),0))</f>
        <v>3090.9447963199987</v>
      </c>
      <c r="J7" s="39">
        <f ca="1">IFERROR(G7/E7,0)</f>
        <v>0.48324452181092908</v>
      </c>
      <c r="K7" s="39">
        <f ca="1">IFERROR(SUM(G7,H7)/E7,0)</f>
        <v>0.55720377155904588</v>
      </c>
      <c r="L7" s="40">
        <f ca="1">IFERROR(SUM(G7,H7,I7)/E7,0)</f>
        <v>0.62770477601962116</v>
      </c>
      <c r="M7" s="4"/>
    </row>
    <row r="8" spans="1:13" x14ac:dyDescent="0.25">
      <c r="A8" s="17"/>
      <c r="B8" s="48">
        <v>1</v>
      </c>
      <c r="C8" s="19" t="s">
        <v>100</v>
      </c>
      <c r="D8" s="20">
        <v>16.451080000000001</v>
      </c>
      <c r="E8" s="21">
        <v>16.452279999999998</v>
      </c>
      <c r="F8" s="21">
        <f t="shared" ref="F8:F71" si="0">SUM(G8,H8,I8)</f>
        <v>7.6454676867948956</v>
      </c>
      <c r="G8" s="21">
        <v>5.8614843467948958</v>
      </c>
      <c r="H8" s="21">
        <v>0.79947066</v>
      </c>
      <c r="I8" s="21">
        <v>0.98451267999999992</v>
      </c>
      <c r="J8" s="22">
        <f t="shared" ref="J8:J71" si="1">IFERROR(G8/E8,0)</f>
        <v>0.35627185695811742</v>
      </c>
      <c r="K8" s="22">
        <f t="shared" ref="K8:K71" si="2">IFERROR(SUM(G8,H8)/E8,0)</f>
        <v>0.40486516195900485</v>
      </c>
      <c r="L8" s="23">
        <f t="shared" ref="L8:L71" si="3">IFERROR(SUM(G8,H8,I8)/E8,0)</f>
        <v>0.46470566309319417</v>
      </c>
      <c r="M8" s="4"/>
    </row>
    <row r="9" spans="1:13" ht="25.5" x14ac:dyDescent="0.25">
      <c r="A9" s="17"/>
      <c r="B9" s="48">
        <v>2</v>
      </c>
      <c r="C9" s="19" t="s">
        <v>101</v>
      </c>
      <c r="D9" s="20">
        <v>0</v>
      </c>
      <c r="E9" s="21">
        <v>0.102892</v>
      </c>
      <c r="F9" s="21">
        <f t="shared" si="0"/>
        <v>2.5706790649564937E-2</v>
      </c>
      <c r="G9" s="21">
        <v>2.5706790649564937E-2</v>
      </c>
      <c r="H9" s="21">
        <v>0</v>
      </c>
      <c r="I9" s="21">
        <v>0</v>
      </c>
      <c r="J9" s="22">
        <f t="shared" si="1"/>
        <v>0.24984246248070732</v>
      </c>
      <c r="K9" s="22">
        <f t="shared" si="2"/>
        <v>0.24984246248070732</v>
      </c>
      <c r="L9" s="23">
        <f t="shared" si="3"/>
        <v>0.24984246248070732</v>
      </c>
      <c r="M9" s="4"/>
    </row>
    <row r="10" spans="1:13" x14ac:dyDescent="0.25">
      <c r="A10" s="17"/>
      <c r="B10" s="48">
        <v>3</v>
      </c>
      <c r="C10" s="19" t="s">
        <v>102</v>
      </c>
      <c r="D10" s="20">
        <v>131.44782699999996</v>
      </c>
      <c r="E10" s="21">
        <v>142.29162199999999</v>
      </c>
      <c r="F10" s="21">
        <f t="shared" si="0"/>
        <v>104.79960763300754</v>
      </c>
      <c r="G10" s="21">
        <v>61.383993183007533</v>
      </c>
      <c r="H10" s="21">
        <v>9.7792276699999992</v>
      </c>
      <c r="I10" s="21">
        <v>33.636386780000009</v>
      </c>
      <c r="J10" s="22">
        <f t="shared" si="1"/>
        <v>0.43139569512397252</v>
      </c>
      <c r="K10" s="22">
        <f t="shared" si="2"/>
        <v>0.50012235332455157</v>
      </c>
      <c r="L10" s="23">
        <f t="shared" si="3"/>
        <v>0.73651284706704334</v>
      </c>
      <c r="M10" s="4"/>
    </row>
    <row r="11" spans="1:13" x14ac:dyDescent="0.25">
      <c r="A11" s="17"/>
      <c r="B11" s="48">
        <v>4</v>
      </c>
      <c r="C11" s="19" t="s">
        <v>103</v>
      </c>
      <c r="D11" s="20">
        <v>306.63365400000009</v>
      </c>
      <c r="E11" s="21">
        <v>390.02080900000016</v>
      </c>
      <c r="F11" s="21">
        <f t="shared" si="0"/>
        <v>282.14426083857097</v>
      </c>
      <c r="G11" s="21">
        <v>221.74403965857095</v>
      </c>
      <c r="H11" s="21">
        <v>29.524205760000008</v>
      </c>
      <c r="I11" s="21">
        <v>30.876015420000002</v>
      </c>
      <c r="J11" s="22">
        <f t="shared" si="1"/>
        <v>0.56854412518940978</v>
      </c>
      <c r="K11" s="22">
        <f t="shared" si="2"/>
        <v>0.64424317785200758</v>
      </c>
      <c r="L11" s="23">
        <f t="shared" si="3"/>
        <v>0.72340822419700912</v>
      </c>
      <c r="M11" s="4"/>
    </row>
    <row r="12" spans="1:13" x14ac:dyDescent="0.25">
      <c r="A12" s="17"/>
      <c r="B12" s="48">
        <v>5</v>
      </c>
      <c r="C12" s="19" t="s">
        <v>104</v>
      </c>
      <c r="D12" s="20">
        <v>107.56725100000003</v>
      </c>
      <c r="E12" s="21">
        <v>109.58079399999995</v>
      </c>
      <c r="F12" s="21">
        <f t="shared" si="0"/>
        <v>24.99062069180075</v>
      </c>
      <c r="G12" s="21">
        <v>16.487527801800752</v>
      </c>
      <c r="H12" s="21">
        <v>3.8704586899999995</v>
      </c>
      <c r="I12" s="21">
        <v>4.6326341999999991</v>
      </c>
      <c r="J12" s="22">
        <f t="shared" si="1"/>
        <v>0.15046001402217216</v>
      </c>
      <c r="K12" s="22">
        <f t="shared" si="2"/>
        <v>0.18578060761086254</v>
      </c>
      <c r="L12" s="23">
        <f t="shared" si="3"/>
        <v>0.22805657615330621</v>
      </c>
      <c r="M12" s="4"/>
    </row>
    <row r="13" spans="1:13" x14ac:dyDescent="0.25">
      <c r="A13" s="17"/>
      <c r="B13" s="48">
        <v>6</v>
      </c>
      <c r="C13" s="19" t="s">
        <v>105</v>
      </c>
      <c r="D13" s="20">
        <v>319.57484599999998</v>
      </c>
      <c r="E13" s="21">
        <v>332.16901899999993</v>
      </c>
      <c r="F13" s="21">
        <f t="shared" si="0"/>
        <v>67.561922907863902</v>
      </c>
      <c r="G13" s="21">
        <v>45.35188634786391</v>
      </c>
      <c r="H13" s="21">
        <v>10.578391909999997</v>
      </c>
      <c r="I13" s="21">
        <v>11.631644649999998</v>
      </c>
      <c r="J13" s="22">
        <f t="shared" si="1"/>
        <v>0.13653255949153981</v>
      </c>
      <c r="K13" s="22">
        <f t="shared" si="2"/>
        <v>0.16837897292842929</v>
      </c>
      <c r="L13" s="23">
        <f t="shared" si="3"/>
        <v>0.2033962201269105</v>
      </c>
      <c r="M13" s="4"/>
    </row>
    <row r="14" spans="1:13" x14ac:dyDescent="0.25">
      <c r="A14" s="17"/>
      <c r="B14" s="48">
        <v>6</v>
      </c>
      <c r="C14" s="19" t="s">
        <v>106</v>
      </c>
      <c r="D14" s="20">
        <v>57.160965000000004</v>
      </c>
      <c r="E14" s="21">
        <v>79.119030999999993</v>
      </c>
      <c r="F14" s="21">
        <f t="shared" si="0"/>
        <v>24.863387508501994</v>
      </c>
      <c r="G14" s="21">
        <v>19.021855108501995</v>
      </c>
      <c r="H14" s="21">
        <v>2.5157969699999998</v>
      </c>
      <c r="I14" s="21">
        <v>3.3257354299999995</v>
      </c>
      <c r="J14" s="22">
        <f t="shared" si="1"/>
        <v>0.24042072897103603</v>
      </c>
      <c r="K14" s="22">
        <f t="shared" si="2"/>
        <v>0.272218350076886</v>
      </c>
      <c r="L14" s="23">
        <f t="shared" si="3"/>
        <v>0.31425293250244679</v>
      </c>
      <c r="M14" s="4"/>
    </row>
    <row r="15" spans="1:13" x14ac:dyDescent="0.25">
      <c r="A15" s="17"/>
      <c r="B15" s="48">
        <v>7</v>
      </c>
      <c r="C15" s="19" t="s">
        <v>107</v>
      </c>
      <c r="D15" s="20">
        <v>4513.7036920000019</v>
      </c>
      <c r="E15" s="21">
        <v>4888.9304640000064</v>
      </c>
      <c r="F15" s="21">
        <f t="shared" si="0"/>
        <v>3456.20870788918</v>
      </c>
      <c r="G15" s="21">
        <v>2729.0055200591805</v>
      </c>
      <c r="H15" s="21">
        <v>377.98281010999938</v>
      </c>
      <c r="I15" s="21">
        <v>349.22037772000004</v>
      </c>
      <c r="J15" s="22">
        <f t="shared" si="1"/>
        <v>0.55820092761687046</v>
      </c>
      <c r="K15" s="22">
        <f t="shared" si="2"/>
        <v>0.63551493584286245</v>
      </c>
      <c r="L15" s="23">
        <f t="shared" si="3"/>
        <v>0.70694576929232744</v>
      </c>
      <c r="M15" s="4"/>
    </row>
    <row r="16" spans="1:13" ht="25.5" x14ac:dyDescent="0.25">
      <c r="A16" s="17"/>
      <c r="B16" s="48">
        <v>8</v>
      </c>
      <c r="C16" s="19" t="s">
        <v>108</v>
      </c>
      <c r="D16" s="20">
        <v>126.96840000000002</v>
      </c>
      <c r="E16" s="21">
        <v>161.40824200000003</v>
      </c>
      <c r="F16" s="21">
        <f t="shared" si="0"/>
        <v>93.623428377814591</v>
      </c>
      <c r="G16" s="21">
        <v>66.987246817814594</v>
      </c>
      <c r="H16" s="21">
        <v>16.013059569999999</v>
      </c>
      <c r="I16" s="21">
        <v>10.623121990000001</v>
      </c>
      <c r="J16" s="22">
        <f t="shared" si="1"/>
        <v>0.41501751080229582</v>
      </c>
      <c r="K16" s="22">
        <f t="shared" si="2"/>
        <v>0.51422594880758676</v>
      </c>
      <c r="L16" s="23">
        <f t="shared" si="3"/>
        <v>0.5800411875981808</v>
      </c>
      <c r="M16" s="4"/>
    </row>
    <row r="17" spans="1:13" x14ac:dyDescent="0.25">
      <c r="A17" s="17"/>
      <c r="B17" s="48">
        <v>8</v>
      </c>
      <c r="C17" s="19" t="s">
        <v>109</v>
      </c>
      <c r="D17" s="20">
        <v>405.46538500000003</v>
      </c>
      <c r="E17" s="21">
        <v>423.40614600000015</v>
      </c>
      <c r="F17" s="21">
        <f t="shared" si="0"/>
        <v>322.73992227088416</v>
      </c>
      <c r="G17" s="21">
        <v>252.61780437088419</v>
      </c>
      <c r="H17" s="21">
        <v>37.195732320000005</v>
      </c>
      <c r="I17" s="21">
        <v>32.926385580000002</v>
      </c>
      <c r="J17" s="22">
        <f t="shared" si="1"/>
        <v>0.59663235113002844</v>
      </c>
      <c r="K17" s="22">
        <f t="shared" si="2"/>
        <v>0.68448117588468849</v>
      </c>
      <c r="L17" s="23">
        <f t="shared" si="3"/>
        <v>0.7622466639180151</v>
      </c>
      <c r="M17" s="4"/>
    </row>
    <row r="18" spans="1:13" x14ac:dyDescent="0.25">
      <c r="A18" s="17"/>
      <c r="B18" s="48">
        <v>10</v>
      </c>
      <c r="C18" s="19" t="s">
        <v>110</v>
      </c>
      <c r="D18" s="20">
        <v>6915.4579629999944</v>
      </c>
      <c r="E18" s="21">
        <v>4317.0165560000005</v>
      </c>
      <c r="F18" s="21">
        <f t="shared" si="0"/>
        <v>2751.5213179131083</v>
      </c>
      <c r="G18" s="21">
        <v>2000.4245854831079</v>
      </c>
      <c r="H18" s="21">
        <v>412.96338860999998</v>
      </c>
      <c r="I18" s="21">
        <v>338.13334382000022</v>
      </c>
      <c r="J18" s="22">
        <f t="shared" si="1"/>
        <v>0.46338126331779295</v>
      </c>
      <c r="K18" s="22">
        <f t="shared" si="2"/>
        <v>0.55904070387195148</v>
      </c>
      <c r="L18" s="23">
        <f t="shared" si="3"/>
        <v>0.63736640390894717</v>
      </c>
      <c r="M18" s="4"/>
    </row>
    <row r="19" spans="1:13" x14ac:dyDescent="0.25">
      <c r="A19" s="17"/>
      <c r="B19" s="48">
        <v>11</v>
      </c>
      <c r="C19" s="19" t="s">
        <v>111</v>
      </c>
      <c r="D19" s="20">
        <v>844.69505699999911</v>
      </c>
      <c r="E19" s="21">
        <v>831.96736999999848</v>
      </c>
      <c r="F19" s="21">
        <f t="shared" si="0"/>
        <v>490.74222221103628</v>
      </c>
      <c r="G19" s="21">
        <v>376.22400570103628</v>
      </c>
      <c r="H19" s="21">
        <v>39.754964279999989</v>
      </c>
      <c r="I19" s="21">
        <v>74.763252230000006</v>
      </c>
      <c r="J19" s="22">
        <f t="shared" si="1"/>
        <v>0.45221004965740058</v>
      </c>
      <c r="K19" s="22">
        <f t="shared" si="2"/>
        <v>0.49999433268763532</v>
      </c>
      <c r="L19" s="23">
        <f t="shared" si="3"/>
        <v>0.58985753517116568</v>
      </c>
      <c r="M19" s="4"/>
    </row>
    <row r="20" spans="1:13" ht="25.5" x14ac:dyDescent="0.25">
      <c r="A20" s="17"/>
      <c r="B20" s="48">
        <v>12</v>
      </c>
      <c r="C20" s="19" t="s">
        <v>112</v>
      </c>
      <c r="D20" s="20">
        <v>125.58404099999998</v>
      </c>
      <c r="E20" s="21">
        <v>133.37575000000007</v>
      </c>
      <c r="F20" s="21">
        <f t="shared" si="0"/>
        <v>76.31838814332211</v>
      </c>
      <c r="G20" s="21">
        <v>62.303526773322119</v>
      </c>
      <c r="H20" s="21">
        <v>7.3922003099999998</v>
      </c>
      <c r="I20" s="21">
        <v>6.6226610600000004</v>
      </c>
      <c r="J20" s="22">
        <f t="shared" si="1"/>
        <v>0.46712784575398519</v>
      </c>
      <c r="K20" s="22">
        <f t="shared" si="2"/>
        <v>0.52255171636014852</v>
      </c>
      <c r="L20" s="23">
        <f t="shared" si="3"/>
        <v>0.57220587807995138</v>
      </c>
      <c r="M20" s="4"/>
    </row>
    <row r="21" spans="1:13" ht="25.5" x14ac:dyDescent="0.25">
      <c r="A21" s="17"/>
      <c r="B21" s="48">
        <v>12</v>
      </c>
      <c r="C21" s="19" t="s">
        <v>113</v>
      </c>
      <c r="D21" s="20">
        <v>194.10295200000002</v>
      </c>
      <c r="E21" s="21">
        <v>256.60450099999997</v>
      </c>
      <c r="F21" s="21">
        <f t="shared" si="0"/>
        <v>180.91929500164156</v>
      </c>
      <c r="G21" s="21">
        <v>147.98178703164155</v>
      </c>
      <c r="H21" s="21">
        <v>11.063827750000003</v>
      </c>
      <c r="I21" s="21">
        <v>21.873680220000004</v>
      </c>
      <c r="J21" s="22">
        <f t="shared" si="1"/>
        <v>0.5766920940784338</v>
      </c>
      <c r="K21" s="22">
        <f t="shared" si="2"/>
        <v>0.61980835940847956</v>
      </c>
      <c r="L21" s="23">
        <f t="shared" si="3"/>
        <v>0.70505113626842253</v>
      </c>
      <c r="M21" s="4"/>
    </row>
    <row r="22" spans="1:13" x14ac:dyDescent="0.25">
      <c r="A22" s="17"/>
      <c r="B22" s="48">
        <v>13</v>
      </c>
      <c r="C22" s="19" t="s">
        <v>114</v>
      </c>
      <c r="D22" s="20">
        <v>591.68979200000001</v>
      </c>
      <c r="E22" s="21">
        <v>1511.9316410000008</v>
      </c>
      <c r="F22" s="21">
        <f t="shared" si="0"/>
        <v>922.53378673613861</v>
      </c>
      <c r="G22" s="21">
        <v>636.15103720613865</v>
      </c>
      <c r="H22" s="21">
        <v>135.82999088999998</v>
      </c>
      <c r="I22" s="21">
        <v>150.55275864000001</v>
      </c>
      <c r="J22" s="22">
        <f t="shared" si="1"/>
        <v>0.42075383565978186</v>
      </c>
      <c r="K22" s="22">
        <f t="shared" si="2"/>
        <v>0.5105925474154015</v>
      </c>
      <c r="L22" s="23">
        <f t="shared" si="3"/>
        <v>0.61016897968083339</v>
      </c>
      <c r="M22" s="4"/>
    </row>
    <row r="23" spans="1:13" x14ac:dyDescent="0.25">
      <c r="A23" s="17"/>
      <c r="B23" s="48">
        <v>16</v>
      </c>
      <c r="C23" s="19" t="s">
        <v>115</v>
      </c>
      <c r="D23" s="20">
        <v>294.29533899999996</v>
      </c>
      <c r="E23" s="21">
        <v>289.26927399999994</v>
      </c>
      <c r="F23" s="21">
        <f t="shared" si="0"/>
        <v>101.03315974813729</v>
      </c>
      <c r="G23" s="21">
        <v>67.335843848137301</v>
      </c>
      <c r="H23" s="21">
        <v>22.885023019999995</v>
      </c>
      <c r="I23" s="21">
        <v>10.812292879999998</v>
      </c>
      <c r="J23" s="22">
        <f t="shared" si="1"/>
        <v>0.23277910894932213</v>
      </c>
      <c r="K23" s="22">
        <f t="shared" si="2"/>
        <v>0.31189232655293114</v>
      </c>
      <c r="L23" s="23">
        <f t="shared" si="3"/>
        <v>0.34927027800449112</v>
      </c>
      <c r="M23" s="4"/>
    </row>
    <row r="24" spans="1:13" ht="25.5" x14ac:dyDescent="0.25">
      <c r="A24" s="17"/>
      <c r="B24" s="48">
        <v>19</v>
      </c>
      <c r="C24" s="19" t="s">
        <v>116</v>
      </c>
      <c r="D24" s="20">
        <v>61.370683999999997</v>
      </c>
      <c r="E24" s="21">
        <v>66.079697999999993</v>
      </c>
      <c r="F24" s="21">
        <f t="shared" si="0"/>
        <v>36.369627391035692</v>
      </c>
      <c r="G24" s="21">
        <v>27.628433131035688</v>
      </c>
      <c r="H24" s="21">
        <v>4.6218551799999998</v>
      </c>
      <c r="I24" s="21">
        <v>4.1193390799999996</v>
      </c>
      <c r="J24" s="22">
        <f t="shared" si="1"/>
        <v>0.41810773909765281</v>
      </c>
      <c r="K24" s="22">
        <f t="shared" si="2"/>
        <v>0.48805138775052653</v>
      </c>
      <c r="L24" s="23">
        <f t="shared" si="3"/>
        <v>0.55039033911801016</v>
      </c>
      <c r="M24" s="4"/>
    </row>
    <row r="25" spans="1:13" x14ac:dyDescent="0.25">
      <c r="A25" s="17"/>
      <c r="B25" s="48">
        <v>22</v>
      </c>
      <c r="C25" s="19" t="s">
        <v>117</v>
      </c>
      <c r="D25" s="20">
        <v>739.77003999999965</v>
      </c>
      <c r="E25" s="21">
        <v>816.59753299999966</v>
      </c>
      <c r="F25" s="21">
        <f t="shared" si="0"/>
        <v>560.56088418128479</v>
      </c>
      <c r="G25" s="21">
        <v>424.21195133128481</v>
      </c>
      <c r="H25" s="21">
        <v>73.875969420000018</v>
      </c>
      <c r="I25" s="21">
        <v>62.472963429999979</v>
      </c>
      <c r="J25" s="22">
        <f t="shared" si="1"/>
        <v>0.5194871821040451</v>
      </c>
      <c r="K25" s="22">
        <f t="shared" si="2"/>
        <v>0.60995521125494889</v>
      </c>
      <c r="L25" s="23">
        <f t="shared" si="3"/>
        <v>0.68645919382331155</v>
      </c>
      <c r="M25" s="4"/>
    </row>
    <row r="26" spans="1:13" ht="38.25" x14ac:dyDescent="0.25">
      <c r="A26" s="17"/>
      <c r="B26" s="48">
        <v>25</v>
      </c>
      <c r="C26" s="19" t="s">
        <v>118</v>
      </c>
      <c r="D26" s="20">
        <v>7.6720309999999996</v>
      </c>
      <c r="E26" s="21">
        <v>7.6759910000000007</v>
      </c>
      <c r="F26" s="21">
        <f t="shared" si="0"/>
        <v>4.1200250786769432</v>
      </c>
      <c r="G26" s="21">
        <v>3.0463787486769434</v>
      </c>
      <c r="H26" s="21">
        <v>0.55019112000000003</v>
      </c>
      <c r="I26" s="21">
        <v>0.52345520999999995</v>
      </c>
      <c r="J26" s="22">
        <f t="shared" si="1"/>
        <v>0.39687106833201641</v>
      </c>
      <c r="K26" s="22">
        <f t="shared" si="2"/>
        <v>0.46854795278902006</v>
      </c>
      <c r="L26" s="23">
        <f t="shared" si="3"/>
        <v>0.53674178079116341</v>
      </c>
      <c r="M26" s="4"/>
    </row>
    <row r="27" spans="1:13" x14ac:dyDescent="0.25">
      <c r="A27" s="17"/>
      <c r="B27" s="48">
        <v>26</v>
      </c>
      <c r="C27" s="19" t="s">
        <v>119</v>
      </c>
      <c r="D27" s="20">
        <v>4912.2721449999945</v>
      </c>
      <c r="E27" s="21">
        <v>6337.4914569999974</v>
      </c>
      <c r="F27" s="21">
        <f t="shared" si="0"/>
        <v>4340.323790503191</v>
      </c>
      <c r="G27" s="21">
        <v>3577.4852693531916</v>
      </c>
      <c r="H27" s="21">
        <v>328.81293689999995</v>
      </c>
      <c r="I27" s="21">
        <v>434.02558424999995</v>
      </c>
      <c r="J27" s="22">
        <f t="shared" si="1"/>
        <v>0.56449547800206101</v>
      </c>
      <c r="K27" s="22">
        <f t="shared" si="2"/>
        <v>0.61637924607196726</v>
      </c>
      <c r="L27" s="23">
        <f t="shared" si="3"/>
        <v>0.68486463768075623</v>
      </c>
      <c r="M27" s="4"/>
    </row>
    <row r="28" spans="1:13" x14ac:dyDescent="0.25">
      <c r="A28" s="17"/>
      <c r="B28" s="48">
        <v>32</v>
      </c>
      <c r="C28" s="19" t="s">
        <v>120</v>
      </c>
      <c r="D28" s="20">
        <v>147.55197100000004</v>
      </c>
      <c r="E28" s="21">
        <v>162.50910199999993</v>
      </c>
      <c r="F28" s="21">
        <f t="shared" si="0"/>
        <v>62.28546795201828</v>
      </c>
      <c r="G28" s="21">
        <v>46.456377892018281</v>
      </c>
      <c r="H28" s="21">
        <v>7.2516798799999975</v>
      </c>
      <c r="I28" s="21">
        <v>8.5774101799999993</v>
      </c>
      <c r="J28" s="22">
        <f t="shared" si="1"/>
        <v>0.28586939020817614</v>
      </c>
      <c r="K28" s="22">
        <f t="shared" si="2"/>
        <v>0.33049261309694705</v>
      </c>
      <c r="L28" s="23">
        <f t="shared" si="3"/>
        <v>0.38327371935153703</v>
      </c>
      <c r="M28" s="4"/>
    </row>
    <row r="29" spans="1:13" ht="25.5" x14ac:dyDescent="0.25">
      <c r="A29" s="17"/>
      <c r="B29" s="48">
        <v>33</v>
      </c>
      <c r="C29" s="19" t="s">
        <v>121</v>
      </c>
      <c r="D29" s="20">
        <v>134.336118</v>
      </c>
      <c r="E29" s="21">
        <v>194.10904899999997</v>
      </c>
      <c r="F29" s="21">
        <f t="shared" si="0"/>
        <v>129.93677564240744</v>
      </c>
      <c r="G29" s="21">
        <v>89.333525762407476</v>
      </c>
      <c r="H29" s="21">
        <v>12.878799869999991</v>
      </c>
      <c r="I29" s="21">
        <v>27.724450009999984</v>
      </c>
      <c r="J29" s="22">
        <f t="shared" si="1"/>
        <v>0.46022339619214503</v>
      </c>
      <c r="K29" s="22">
        <f t="shared" si="2"/>
        <v>0.52657166762177832</v>
      </c>
      <c r="L29" s="23">
        <f t="shared" si="3"/>
        <v>0.66940091825604409</v>
      </c>
      <c r="M29" s="4"/>
    </row>
    <row r="30" spans="1:13" x14ac:dyDescent="0.25">
      <c r="A30" s="17"/>
      <c r="B30" s="48">
        <v>35</v>
      </c>
      <c r="C30" s="19" t="s">
        <v>122</v>
      </c>
      <c r="D30" s="20">
        <v>203.967804</v>
      </c>
      <c r="E30" s="21">
        <v>249.26929200000001</v>
      </c>
      <c r="F30" s="21">
        <f t="shared" si="0"/>
        <v>148.51553639951041</v>
      </c>
      <c r="G30" s="21">
        <v>115.7533607595104</v>
      </c>
      <c r="H30" s="21">
        <v>2.4565977899999996</v>
      </c>
      <c r="I30" s="21">
        <v>30.305577849999999</v>
      </c>
      <c r="J30" s="22">
        <f t="shared" si="1"/>
        <v>0.4643707206401918</v>
      </c>
      <c r="K30" s="22">
        <f t="shared" si="2"/>
        <v>0.47422591688313698</v>
      </c>
      <c r="L30" s="23">
        <f t="shared" si="3"/>
        <v>0.59580357936552575</v>
      </c>
      <c r="M30" s="4"/>
    </row>
    <row r="31" spans="1:13" ht="25.5" x14ac:dyDescent="0.25">
      <c r="A31" s="17"/>
      <c r="B31" s="48">
        <v>36</v>
      </c>
      <c r="C31" s="19" t="s">
        <v>123</v>
      </c>
      <c r="D31" s="20">
        <v>6578.3229649999985</v>
      </c>
      <c r="E31" s="21">
        <v>7327.9382489999853</v>
      </c>
      <c r="F31" s="21">
        <f t="shared" si="0"/>
        <v>4516.9630440580422</v>
      </c>
      <c r="G31" s="21">
        <v>3449.6285722280427</v>
      </c>
      <c r="H31" s="21">
        <v>507.55391987999928</v>
      </c>
      <c r="I31" s="21">
        <v>559.78055195000036</v>
      </c>
      <c r="J31" s="22">
        <f t="shared" si="1"/>
        <v>0.47075022400725058</v>
      </c>
      <c r="K31" s="22">
        <f t="shared" si="2"/>
        <v>0.54001307839187418</v>
      </c>
      <c r="L31" s="23">
        <f t="shared" si="3"/>
        <v>0.61640298956864903</v>
      </c>
      <c r="M31" s="4"/>
    </row>
    <row r="32" spans="1:13" ht="25.5" x14ac:dyDescent="0.25">
      <c r="A32" s="17"/>
      <c r="B32" s="48">
        <v>37</v>
      </c>
      <c r="C32" s="19" t="s">
        <v>124</v>
      </c>
      <c r="D32" s="20">
        <v>4399.4936049999978</v>
      </c>
      <c r="E32" s="21">
        <v>3220.4314790000112</v>
      </c>
      <c r="F32" s="21">
        <f t="shared" si="0"/>
        <v>2081.0329393251709</v>
      </c>
      <c r="G32" s="21">
        <v>1725.3335285951712</v>
      </c>
      <c r="H32" s="21">
        <v>227.9883964699998</v>
      </c>
      <c r="I32" s="21">
        <v>127.71101425999986</v>
      </c>
      <c r="J32" s="22">
        <f t="shared" si="1"/>
        <v>0.53574607621551107</v>
      </c>
      <c r="K32" s="22">
        <f t="shared" si="2"/>
        <v>0.60654043962820303</v>
      </c>
      <c r="L32" s="23">
        <f t="shared" si="3"/>
        <v>0.64619693134143641</v>
      </c>
      <c r="M32" s="4"/>
    </row>
    <row r="33" spans="1:13" x14ac:dyDescent="0.25">
      <c r="A33" s="17"/>
      <c r="B33" s="48">
        <v>38</v>
      </c>
      <c r="C33" s="19" t="s">
        <v>125</v>
      </c>
      <c r="D33" s="20">
        <v>42.239808000000004</v>
      </c>
      <c r="E33" s="21">
        <v>44.096855000000005</v>
      </c>
      <c r="F33" s="21">
        <f t="shared" si="0"/>
        <v>16.776042891088579</v>
      </c>
      <c r="G33" s="21">
        <v>12.765083461088579</v>
      </c>
      <c r="H33" s="21">
        <v>1.8206990299999994</v>
      </c>
      <c r="I33" s="21">
        <v>2.1902604000000001</v>
      </c>
      <c r="J33" s="22">
        <f t="shared" si="1"/>
        <v>0.28947831905673493</v>
      </c>
      <c r="K33" s="22">
        <f t="shared" si="2"/>
        <v>0.33076695585407573</v>
      </c>
      <c r="L33" s="23">
        <f t="shared" si="3"/>
        <v>0.38043626673803782</v>
      </c>
      <c r="M33" s="4"/>
    </row>
    <row r="34" spans="1:13" ht="25.5" x14ac:dyDescent="0.25">
      <c r="A34" s="17"/>
      <c r="B34" s="48">
        <v>39</v>
      </c>
      <c r="C34" s="19" t="s">
        <v>126</v>
      </c>
      <c r="D34" s="20">
        <v>189.76843600000001</v>
      </c>
      <c r="E34" s="21">
        <v>201.18086600000001</v>
      </c>
      <c r="F34" s="21">
        <f t="shared" si="0"/>
        <v>121.74768348289413</v>
      </c>
      <c r="G34" s="21">
        <v>90.181236532894133</v>
      </c>
      <c r="H34" s="21">
        <v>14.01235762</v>
      </c>
      <c r="I34" s="21">
        <v>17.55408933</v>
      </c>
      <c r="J34" s="22">
        <f t="shared" si="1"/>
        <v>0.4482595105883187</v>
      </c>
      <c r="K34" s="22">
        <f t="shared" si="2"/>
        <v>0.5179100588666028</v>
      </c>
      <c r="L34" s="23">
        <f t="shared" si="3"/>
        <v>0.60516532165088766</v>
      </c>
      <c r="M34" s="4"/>
    </row>
    <row r="35" spans="1:13" x14ac:dyDescent="0.25">
      <c r="A35" s="17"/>
      <c r="B35" s="48">
        <v>40</v>
      </c>
      <c r="C35" s="19" t="s">
        <v>127</v>
      </c>
      <c r="D35" s="20">
        <v>3744.6616010000021</v>
      </c>
      <c r="E35" s="21">
        <v>3757.1440559999969</v>
      </c>
      <c r="F35" s="21">
        <f t="shared" si="0"/>
        <v>2187.4471969163978</v>
      </c>
      <c r="G35" s="21">
        <v>1503.307727406398</v>
      </c>
      <c r="H35" s="21">
        <v>472.15315325999944</v>
      </c>
      <c r="I35" s="21">
        <v>211.98631625000021</v>
      </c>
      <c r="J35" s="22">
        <f t="shared" si="1"/>
        <v>0.40011979977336254</v>
      </c>
      <c r="K35" s="22">
        <f t="shared" si="2"/>
        <v>0.52578789932519931</v>
      </c>
      <c r="L35" s="23">
        <f t="shared" si="3"/>
        <v>0.58221009477215524</v>
      </c>
      <c r="M35" s="4"/>
    </row>
    <row r="36" spans="1:13" ht="25.5" x14ac:dyDescent="0.25">
      <c r="A36" s="17"/>
      <c r="B36" s="48">
        <v>50</v>
      </c>
      <c r="C36" s="19" t="s">
        <v>128</v>
      </c>
      <c r="D36" s="20">
        <v>53.886044000000041</v>
      </c>
      <c r="E36" s="21">
        <v>54.377344000000022</v>
      </c>
      <c r="F36" s="21">
        <f t="shared" si="0"/>
        <v>31.411953050929423</v>
      </c>
      <c r="G36" s="21">
        <v>24.312145040929423</v>
      </c>
      <c r="H36" s="21">
        <v>3.5832407400000004</v>
      </c>
      <c r="I36" s="21">
        <v>3.5165672700000008</v>
      </c>
      <c r="J36" s="22">
        <f t="shared" si="1"/>
        <v>0.44710063516396487</v>
      </c>
      <c r="K36" s="22">
        <f t="shared" si="2"/>
        <v>0.51299647479894217</v>
      </c>
      <c r="L36" s="23">
        <f t="shared" si="3"/>
        <v>0.57766618853119067</v>
      </c>
      <c r="M36" s="4"/>
    </row>
    <row r="37" spans="1:13" ht="25.5" x14ac:dyDescent="0.25">
      <c r="A37" s="17"/>
      <c r="B37" s="48">
        <v>51</v>
      </c>
      <c r="C37" s="19" t="s">
        <v>129</v>
      </c>
      <c r="D37" s="20">
        <v>122.28569399999999</v>
      </c>
      <c r="E37" s="21">
        <v>149.10100800000001</v>
      </c>
      <c r="F37" s="21">
        <f t="shared" si="0"/>
        <v>68.746921940274405</v>
      </c>
      <c r="G37" s="21">
        <v>47.901128340274397</v>
      </c>
      <c r="H37" s="21">
        <v>11.622356290000006</v>
      </c>
      <c r="I37" s="21">
        <v>9.2234373099999978</v>
      </c>
      <c r="J37" s="22">
        <f t="shared" si="1"/>
        <v>0.32126629445908506</v>
      </c>
      <c r="K37" s="22">
        <f t="shared" si="2"/>
        <v>0.39921584319721298</v>
      </c>
      <c r="L37" s="23">
        <f t="shared" si="3"/>
        <v>0.46107617153248487</v>
      </c>
      <c r="M37" s="4"/>
    </row>
    <row r="38" spans="1:13" ht="25.5" x14ac:dyDescent="0.25">
      <c r="A38" s="17"/>
      <c r="B38" s="48">
        <v>55</v>
      </c>
      <c r="C38" s="19" t="s">
        <v>130</v>
      </c>
      <c r="D38" s="20">
        <v>102.827922</v>
      </c>
      <c r="E38" s="21">
        <v>105.44584499999998</v>
      </c>
      <c r="F38" s="21">
        <f t="shared" si="0"/>
        <v>34.994876819613609</v>
      </c>
      <c r="G38" s="21">
        <v>25.154814199613611</v>
      </c>
      <c r="H38" s="21">
        <v>5.6448012800000003</v>
      </c>
      <c r="I38" s="21">
        <v>4.1952613400000009</v>
      </c>
      <c r="J38" s="22">
        <f t="shared" si="1"/>
        <v>0.23855671316033</v>
      </c>
      <c r="K38" s="22">
        <f t="shared" si="2"/>
        <v>0.29208941783921044</v>
      </c>
      <c r="L38" s="23">
        <f t="shared" si="3"/>
        <v>0.33187535098811732</v>
      </c>
      <c r="M38" s="4"/>
    </row>
    <row r="39" spans="1:13" ht="25.5" x14ac:dyDescent="0.25">
      <c r="A39" s="17"/>
      <c r="B39" s="48">
        <v>55</v>
      </c>
      <c r="C39" s="19" t="s">
        <v>131</v>
      </c>
      <c r="D39" s="20">
        <v>0.15</v>
      </c>
      <c r="E39" s="21">
        <v>0.10989</v>
      </c>
      <c r="F39" s="21">
        <f t="shared" si="0"/>
        <v>6.4791530074414461E-2</v>
      </c>
      <c r="G39" s="21">
        <v>5.7246700744144619E-3</v>
      </c>
      <c r="H39" s="21">
        <v>4.8430059999999997E-2</v>
      </c>
      <c r="I39" s="21">
        <v>1.06368E-2</v>
      </c>
      <c r="J39" s="22">
        <f t="shared" si="1"/>
        <v>5.2094549771721371E-2</v>
      </c>
      <c r="K39" s="22">
        <f t="shared" si="2"/>
        <v>0.49280853648570805</v>
      </c>
      <c r="L39" s="23">
        <f t="shared" si="3"/>
        <v>0.58960351328068483</v>
      </c>
      <c r="M39" s="4"/>
    </row>
    <row r="40" spans="1:13" ht="25.5" x14ac:dyDescent="0.25">
      <c r="A40" s="17"/>
      <c r="B40" s="48">
        <v>57</v>
      </c>
      <c r="C40" s="19" t="s">
        <v>132</v>
      </c>
      <c r="D40" s="20">
        <v>18.745370000000005</v>
      </c>
      <c r="E40" s="21">
        <v>20.012685999999999</v>
      </c>
      <c r="F40" s="21">
        <f t="shared" si="0"/>
        <v>4.5514428327686316</v>
      </c>
      <c r="G40" s="21">
        <v>3.904856172768632</v>
      </c>
      <c r="H40" s="21">
        <v>0.37243873999999993</v>
      </c>
      <c r="I40" s="21">
        <v>0.27414791999999999</v>
      </c>
      <c r="J40" s="22">
        <f t="shared" si="1"/>
        <v>0.1951190446284238</v>
      </c>
      <c r="K40" s="22">
        <f t="shared" si="2"/>
        <v>0.21372917722132012</v>
      </c>
      <c r="L40" s="23">
        <f t="shared" si="3"/>
        <v>0.22742788413152698</v>
      </c>
      <c r="M40" s="4"/>
    </row>
    <row r="41" spans="1:13" ht="25.5" x14ac:dyDescent="0.25">
      <c r="A41" s="17"/>
      <c r="B41" s="48">
        <v>59</v>
      </c>
      <c r="C41" s="19" t="s">
        <v>133</v>
      </c>
      <c r="D41" s="20">
        <v>40.579332999999991</v>
      </c>
      <c r="E41" s="21">
        <v>65.336284000000006</v>
      </c>
      <c r="F41" s="21">
        <f t="shared" si="0"/>
        <v>34.966779247263602</v>
      </c>
      <c r="G41" s="21">
        <v>26.638524737263602</v>
      </c>
      <c r="H41" s="21">
        <v>4.317967659999999</v>
      </c>
      <c r="I41" s="21">
        <v>4.01028685</v>
      </c>
      <c r="J41" s="22">
        <f t="shared" si="1"/>
        <v>0.40771410778830947</v>
      </c>
      <c r="K41" s="22">
        <f t="shared" si="2"/>
        <v>0.47380246475700394</v>
      </c>
      <c r="L41" s="23">
        <f t="shared" si="3"/>
        <v>0.53518163425492027</v>
      </c>
      <c r="M41" s="4"/>
    </row>
    <row r="42" spans="1:13" ht="25.5" x14ac:dyDescent="0.25">
      <c r="A42" s="17"/>
      <c r="B42" s="48">
        <v>59</v>
      </c>
      <c r="C42" s="19" t="s">
        <v>134</v>
      </c>
      <c r="D42" s="20">
        <v>73.951163000000008</v>
      </c>
      <c r="E42" s="21">
        <v>109.50787100000002</v>
      </c>
      <c r="F42" s="21">
        <f t="shared" si="0"/>
        <v>48.380464641179422</v>
      </c>
      <c r="G42" s="21">
        <v>37.50138300117942</v>
      </c>
      <c r="H42" s="21">
        <v>5.830806749999998</v>
      </c>
      <c r="I42" s="21">
        <v>5.048274890000001</v>
      </c>
      <c r="J42" s="22">
        <f t="shared" si="1"/>
        <v>0.34245376755776225</v>
      </c>
      <c r="K42" s="22">
        <f t="shared" si="2"/>
        <v>0.39569931691192695</v>
      </c>
      <c r="L42" s="23">
        <f t="shared" si="3"/>
        <v>0.44179897024186887</v>
      </c>
      <c r="M42" s="4"/>
    </row>
    <row r="43" spans="1:13" x14ac:dyDescent="0.25">
      <c r="A43" s="17"/>
      <c r="B43" s="48">
        <v>61</v>
      </c>
      <c r="C43" s="19" t="s">
        <v>135</v>
      </c>
      <c r="D43" s="20">
        <v>586.81549000000018</v>
      </c>
      <c r="E43" s="21">
        <v>639.5198170000001</v>
      </c>
      <c r="F43" s="21">
        <f t="shared" si="0"/>
        <v>401.7803788898288</v>
      </c>
      <c r="G43" s="21">
        <v>307.99077808982884</v>
      </c>
      <c r="H43" s="21">
        <v>48.050542649999954</v>
      </c>
      <c r="I43" s="21">
        <v>45.739058149999998</v>
      </c>
      <c r="J43" s="22">
        <f t="shared" si="1"/>
        <v>0.48159692616660349</v>
      </c>
      <c r="K43" s="22">
        <f t="shared" si="2"/>
        <v>0.55673227205065445</v>
      </c>
      <c r="L43" s="23">
        <f t="shared" si="3"/>
        <v>0.62825321156518399</v>
      </c>
      <c r="M43" s="4"/>
    </row>
    <row r="44" spans="1:13" ht="25.5" x14ac:dyDescent="0.25">
      <c r="A44" s="17"/>
      <c r="B44" s="48">
        <v>67</v>
      </c>
      <c r="C44" s="19" t="s">
        <v>136</v>
      </c>
      <c r="D44" s="20">
        <v>529.31417999999985</v>
      </c>
      <c r="E44" s="21">
        <v>605.829387</v>
      </c>
      <c r="F44" s="21">
        <f t="shared" si="0"/>
        <v>329.75575501935941</v>
      </c>
      <c r="G44" s="21">
        <v>257.0193843193594</v>
      </c>
      <c r="H44" s="21">
        <v>35.508457929999999</v>
      </c>
      <c r="I44" s="21">
        <v>37.227912770000003</v>
      </c>
      <c r="J44" s="22">
        <f t="shared" si="1"/>
        <v>0.42424383800873527</v>
      </c>
      <c r="K44" s="22">
        <f t="shared" si="2"/>
        <v>0.48285515448156929</v>
      </c>
      <c r="L44" s="23">
        <f t="shared" si="3"/>
        <v>0.54430465423982377</v>
      </c>
      <c r="M44" s="4"/>
    </row>
    <row r="45" spans="1:13" ht="25.5" x14ac:dyDescent="0.25">
      <c r="A45" s="17"/>
      <c r="B45" s="48">
        <v>70</v>
      </c>
      <c r="C45" s="19" t="s">
        <v>137</v>
      </c>
      <c r="D45" s="20">
        <v>47.725333000000006</v>
      </c>
      <c r="E45" s="21">
        <v>51.599895000000004</v>
      </c>
      <c r="F45" s="21">
        <f t="shared" si="0"/>
        <v>31.565568936953611</v>
      </c>
      <c r="G45" s="21">
        <v>14.345814066953608</v>
      </c>
      <c r="H45" s="21">
        <v>2.7382181500000002</v>
      </c>
      <c r="I45" s="21">
        <v>14.481536720000003</v>
      </c>
      <c r="J45" s="22">
        <f t="shared" si="1"/>
        <v>0.27802021819915734</v>
      </c>
      <c r="K45" s="22">
        <f t="shared" si="2"/>
        <v>0.33108656940006581</v>
      </c>
      <c r="L45" s="23">
        <f t="shared" si="3"/>
        <v>0.61173707692532331</v>
      </c>
      <c r="M45" s="4"/>
    </row>
    <row r="46" spans="1:13" ht="38.25" x14ac:dyDescent="0.25">
      <c r="A46" s="17"/>
      <c r="B46" s="48">
        <v>72</v>
      </c>
      <c r="C46" s="19" t="s">
        <v>138</v>
      </c>
      <c r="D46" s="20">
        <v>1.2013499999999999</v>
      </c>
      <c r="E46" s="21">
        <v>1.2013499999999999</v>
      </c>
      <c r="F46" s="21">
        <f t="shared" si="0"/>
        <v>0.43536502295233992</v>
      </c>
      <c r="G46" s="21">
        <v>0.21443188295233995</v>
      </c>
      <c r="H46" s="21">
        <v>9.6918379999999998E-2</v>
      </c>
      <c r="I46" s="21">
        <v>0.12401476</v>
      </c>
      <c r="J46" s="22">
        <f t="shared" si="1"/>
        <v>0.17849243180783284</v>
      </c>
      <c r="K46" s="22">
        <f t="shared" si="2"/>
        <v>0.2591669895969867</v>
      </c>
      <c r="L46" s="23">
        <f t="shared" si="3"/>
        <v>0.36239648974265615</v>
      </c>
      <c r="M46" s="4"/>
    </row>
    <row r="47" spans="1:13" x14ac:dyDescent="0.25">
      <c r="A47" s="17"/>
      <c r="B47" s="48">
        <v>112</v>
      </c>
      <c r="C47" s="19" t="s">
        <v>139</v>
      </c>
      <c r="D47" s="20">
        <v>13.123149</v>
      </c>
      <c r="E47" s="21">
        <v>14.320082999999999</v>
      </c>
      <c r="F47" s="21">
        <f t="shared" si="0"/>
        <v>10.013921518821434</v>
      </c>
      <c r="G47" s="21">
        <v>7.3767624588214336</v>
      </c>
      <c r="H47" s="21">
        <v>2.0190015800000003</v>
      </c>
      <c r="I47" s="21">
        <v>0.61815747999999981</v>
      </c>
      <c r="J47" s="22">
        <f t="shared" si="1"/>
        <v>0.51513405745074481</v>
      </c>
      <c r="K47" s="22">
        <f t="shared" si="2"/>
        <v>0.65612497070173648</v>
      </c>
      <c r="L47" s="23">
        <f t="shared" si="3"/>
        <v>0.69929214228866099</v>
      </c>
      <c r="M47" s="4"/>
    </row>
    <row r="48" spans="1:13" ht="25.5" x14ac:dyDescent="0.25">
      <c r="A48" s="17"/>
      <c r="B48" s="48">
        <v>114</v>
      </c>
      <c r="C48" s="19" t="s">
        <v>140</v>
      </c>
      <c r="D48" s="20">
        <v>62.750073999999998</v>
      </c>
      <c r="E48" s="21">
        <v>91.723652000000001</v>
      </c>
      <c r="F48" s="21">
        <f t="shared" si="0"/>
        <v>22.20812884015487</v>
      </c>
      <c r="G48" s="21">
        <v>15.714139980154869</v>
      </c>
      <c r="H48" s="21">
        <v>1.2795570300000001</v>
      </c>
      <c r="I48" s="21">
        <v>5.2144318300000014</v>
      </c>
      <c r="J48" s="22">
        <f t="shared" si="1"/>
        <v>0.17132047882431534</v>
      </c>
      <c r="K48" s="22">
        <f t="shared" si="2"/>
        <v>0.1852706105744118</v>
      </c>
      <c r="L48" s="23">
        <f t="shared" si="3"/>
        <v>0.24211998057114942</v>
      </c>
      <c r="M48" s="4"/>
    </row>
    <row r="49" spans="1:13" ht="38.25" x14ac:dyDescent="0.25">
      <c r="A49" s="17"/>
      <c r="B49" s="48">
        <v>117</v>
      </c>
      <c r="C49" s="19" t="s">
        <v>141</v>
      </c>
      <c r="D49" s="20">
        <v>6.5815400000000004</v>
      </c>
      <c r="E49" s="21">
        <v>6.5815399999999995</v>
      </c>
      <c r="F49" s="21">
        <f t="shared" si="0"/>
        <v>3.299549124969777</v>
      </c>
      <c r="G49" s="21">
        <v>2.4382245349697769</v>
      </c>
      <c r="H49" s="21">
        <v>0.46966057999999999</v>
      </c>
      <c r="I49" s="21">
        <v>0.39166400999999995</v>
      </c>
      <c r="J49" s="22">
        <f t="shared" si="1"/>
        <v>0.37046413680837265</v>
      </c>
      <c r="K49" s="22">
        <f t="shared" si="2"/>
        <v>0.44182442330666943</v>
      </c>
      <c r="L49" s="23">
        <f t="shared" si="3"/>
        <v>0.50133390133156941</v>
      </c>
      <c r="M49" s="4"/>
    </row>
    <row r="50" spans="1:13" ht="25.5" x14ac:dyDescent="0.25">
      <c r="A50" s="17"/>
      <c r="B50" s="48">
        <v>121</v>
      </c>
      <c r="C50" s="19" t="s">
        <v>142</v>
      </c>
      <c r="D50" s="20">
        <v>54.816431000000016</v>
      </c>
      <c r="E50" s="21">
        <v>63.079992000000004</v>
      </c>
      <c r="F50" s="21">
        <f t="shared" si="0"/>
        <v>42.379679961938024</v>
      </c>
      <c r="G50" s="21">
        <v>33.844389321938024</v>
      </c>
      <c r="H50" s="21">
        <v>4.1892280000000008</v>
      </c>
      <c r="I50" s="21">
        <v>4.3460626399999986</v>
      </c>
      <c r="J50" s="22">
        <f t="shared" si="1"/>
        <v>0.53653128747920609</v>
      </c>
      <c r="K50" s="22">
        <f t="shared" si="2"/>
        <v>0.6029426465675205</v>
      </c>
      <c r="L50" s="23">
        <f t="shared" si="3"/>
        <v>0.67184028751839442</v>
      </c>
      <c r="M50" s="4"/>
    </row>
    <row r="51" spans="1:13" x14ac:dyDescent="0.25">
      <c r="A51" s="17"/>
      <c r="B51" s="48">
        <v>131</v>
      </c>
      <c r="C51" s="19" t="s">
        <v>143</v>
      </c>
      <c r="D51" s="20">
        <v>61.489707999999993</v>
      </c>
      <c r="E51" s="21">
        <v>63.212613000000005</v>
      </c>
      <c r="F51" s="21">
        <f t="shared" si="0"/>
        <v>35.642620474202495</v>
      </c>
      <c r="G51" s="21">
        <v>28.718272854202496</v>
      </c>
      <c r="H51" s="21">
        <v>2.7529605899999989</v>
      </c>
      <c r="I51" s="21">
        <v>4.1713870300000009</v>
      </c>
      <c r="J51" s="22">
        <f t="shared" si="1"/>
        <v>0.4543123831030762</v>
      </c>
      <c r="K51" s="22">
        <f t="shared" si="2"/>
        <v>0.49786319455268357</v>
      </c>
      <c r="L51" s="23">
        <f t="shared" si="3"/>
        <v>0.5638529841220532</v>
      </c>
      <c r="M51" s="4"/>
    </row>
    <row r="52" spans="1:13" x14ac:dyDescent="0.25">
      <c r="A52" s="17"/>
      <c r="B52" s="48">
        <v>135</v>
      </c>
      <c r="C52" s="19" t="s">
        <v>144</v>
      </c>
      <c r="D52" s="20">
        <v>747.22112700000025</v>
      </c>
      <c r="E52" s="21">
        <v>784.82001699999967</v>
      </c>
      <c r="F52" s="21">
        <f t="shared" si="0"/>
        <v>770.77048462999312</v>
      </c>
      <c r="G52" s="21">
        <v>687.26724379999314</v>
      </c>
      <c r="H52" s="21">
        <v>16.983449329999992</v>
      </c>
      <c r="I52" s="21">
        <v>66.519791499999997</v>
      </c>
      <c r="J52" s="22">
        <f t="shared" si="1"/>
        <v>0.87570045222227488</v>
      </c>
      <c r="K52" s="22">
        <f t="shared" si="2"/>
        <v>0.89734038107490499</v>
      </c>
      <c r="L52" s="23">
        <f t="shared" si="3"/>
        <v>0.98209840209770471</v>
      </c>
      <c r="M52" s="4"/>
    </row>
    <row r="53" spans="1:13" ht="25.5" x14ac:dyDescent="0.25">
      <c r="A53" s="17"/>
      <c r="B53" s="48">
        <v>136</v>
      </c>
      <c r="C53" s="19" t="s">
        <v>145</v>
      </c>
      <c r="D53" s="20">
        <v>107.61070000000004</v>
      </c>
      <c r="E53" s="21">
        <v>173.74521799999999</v>
      </c>
      <c r="F53" s="21">
        <f t="shared" si="0"/>
        <v>60.371861674305471</v>
      </c>
      <c r="G53" s="21">
        <v>41.791799664305472</v>
      </c>
      <c r="H53" s="21">
        <v>10.827430490000001</v>
      </c>
      <c r="I53" s="21">
        <v>7.7526315200000004</v>
      </c>
      <c r="J53" s="22">
        <f t="shared" si="1"/>
        <v>0.24053496346763037</v>
      </c>
      <c r="K53" s="22">
        <f t="shared" si="2"/>
        <v>0.30285282530368962</v>
      </c>
      <c r="L53" s="23">
        <f t="shared" si="3"/>
        <v>0.3474735153534152</v>
      </c>
      <c r="M53" s="4"/>
    </row>
    <row r="54" spans="1:13" x14ac:dyDescent="0.25">
      <c r="A54" s="17"/>
      <c r="B54" s="48">
        <v>137</v>
      </c>
      <c r="C54" s="19" t="s">
        <v>146</v>
      </c>
      <c r="D54" s="20">
        <v>848.65724999999907</v>
      </c>
      <c r="E54" s="21">
        <v>1156.1212079999998</v>
      </c>
      <c r="F54" s="21">
        <f t="shared" si="0"/>
        <v>743.70912965746527</v>
      </c>
      <c r="G54" s="21">
        <v>550.56852572746538</v>
      </c>
      <c r="H54" s="21">
        <v>93.983914749999812</v>
      </c>
      <c r="I54" s="21">
        <v>99.156689180000015</v>
      </c>
      <c r="J54" s="22">
        <f t="shared" si="1"/>
        <v>0.47622041868767923</v>
      </c>
      <c r="K54" s="22">
        <f t="shared" si="2"/>
        <v>0.55751285939342898</v>
      </c>
      <c r="L54" s="23">
        <f t="shared" si="3"/>
        <v>0.64327954933378007</v>
      </c>
      <c r="M54" s="4"/>
    </row>
    <row r="55" spans="1:13" ht="25.5" x14ac:dyDescent="0.25">
      <c r="A55" s="17"/>
      <c r="B55" s="48">
        <v>160</v>
      </c>
      <c r="C55" s="19" t="s">
        <v>147</v>
      </c>
      <c r="D55" s="20">
        <v>150.61623600000004</v>
      </c>
      <c r="E55" s="21">
        <v>157.15531500000003</v>
      </c>
      <c r="F55" s="21">
        <f t="shared" si="0"/>
        <v>106.21809542486291</v>
      </c>
      <c r="G55" s="21">
        <v>79.262327954862911</v>
      </c>
      <c r="H55" s="21">
        <v>12.49506516999999</v>
      </c>
      <c r="I55" s="21">
        <v>14.460702300000003</v>
      </c>
      <c r="J55" s="22">
        <f t="shared" si="1"/>
        <v>0.50435664842046801</v>
      </c>
      <c r="K55" s="22">
        <f t="shared" si="2"/>
        <v>0.58386439634486997</v>
      </c>
      <c r="L55" s="23">
        <f t="shared" si="3"/>
        <v>0.67587975261837563</v>
      </c>
      <c r="M55" s="4"/>
    </row>
    <row r="56" spans="1:13" x14ac:dyDescent="0.25">
      <c r="A56" s="17"/>
      <c r="B56" s="48">
        <v>163</v>
      </c>
      <c r="C56" s="19" t="s">
        <v>148</v>
      </c>
      <c r="D56" s="20">
        <v>31.440664000000009</v>
      </c>
      <c r="E56" s="21">
        <v>46.40847700000004</v>
      </c>
      <c r="F56" s="21">
        <f t="shared" si="0"/>
        <v>37.392792817090502</v>
      </c>
      <c r="G56" s="21">
        <v>15.471651177090507</v>
      </c>
      <c r="H56" s="21">
        <v>17.447374159999999</v>
      </c>
      <c r="I56" s="21">
        <v>4.4737674800000002</v>
      </c>
      <c r="J56" s="22">
        <f t="shared" si="1"/>
        <v>0.33337985163983069</v>
      </c>
      <c r="K56" s="22">
        <f t="shared" si="2"/>
        <v>0.70933216224894591</v>
      </c>
      <c r="L56" s="23">
        <f t="shared" si="3"/>
        <v>0.8057319531750734</v>
      </c>
      <c r="M56" s="4"/>
    </row>
    <row r="57" spans="1:13" x14ac:dyDescent="0.25">
      <c r="A57" s="17"/>
      <c r="B57" s="48">
        <v>164</v>
      </c>
      <c r="C57" s="19" t="s">
        <v>149</v>
      </c>
      <c r="D57" s="20">
        <v>3.5511400000000002</v>
      </c>
      <c r="E57" s="21">
        <v>4.5715060000000003</v>
      </c>
      <c r="F57" s="21">
        <f t="shared" si="0"/>
        <v>2.7705008486233527</v>
      </c>
      <c r="G57" s="21">
        <v>1.5817103386233526</v>
      </c>
      <c r="H57" s="21">
        <v>0.46064277000000009</v>
      </c>
      <c r="I57" s="21">
        <v>0.72814773999999993</v>
      </c>
      <c r="J57" s="22">
        <f t="shared" si="1"/>
        <v>0.34599327631274079</v>
      </c>
      <c r="K57" s="22">
        <f t="shared" si="2"/>
        <v>0.44675717556169731</v>
      </c>
      <c r="L57" s="23">
        <f t="shared" si="3"/>
        <v>0.60603679588812798</v>
      </c>
      <c r="M57" s="4"/>
    </row>
    <row r="58" spans="1:13" ht="25.5" x14ac:dyDescent="0.25">
      <c r="A58" s="17"/>
      <c r="B58" s="48">
        <v>165</v>
      </c>
      <c r="C58" s="19" t="s">
        <v>150</v>
      </c>
      <c r="D58" s="20">
        <v>45.338812999999988</v>
      </c>
      <c r="E58" s="21">
        <v>70.611137000000014</v>
      </c>
      <c r="F58" s="21">
        <f t="shared" si="0"/>
        <v>25.192055755158091</v>
      </c>
      <c r="G58" s="21">
        <v>18.563664485158093</v>
      </c>
      <c r="H58" s="21">
        <v>2.6734245500000005</v>
      </c>
      <c r="I58" s="21">
        <v>3.9549667199999994</v>
      </c>
      <c r="J58" s="22">
        <f t="shared" si="1"/>
        <v>0.26289995139375943</v>
      </c>
      <c r="K58" s="22">
        <f t="shared" si="2"/>
        <v>0.30076118212284397</v>
      </c>
      <c r="L58" s="23">
        <f t="shared" si="3"/>
        <v>0.3567717052220542</v>
      </c>
      <c r="M58" s="4"/>
    </row>
    <row r="59" spans="1:13" x14ac:dyDescent="0.25">
      <c r="A59" s="17"/>
      <c r="B59" s="48">
        <v>180</v>
      </c>
      <c r="C59" s="19" t="s">
        <v>151</v>
      </c>
      <c r="D59" s="20">
        <v>15.597477000000001</v>
      </c>
      <c r="E59" s="21">
        <v>18.864785999999999</v>
      </c>
      <c r="F59" s="21">
        <f t="shared" si="0"/>
        <v>9.2356298871840341</v>
      </c>
      <c r="G59" s="21">
        <v>6.2834682571840341</v>
      </c>
      <c r="H59" s="21">
        <v>1.3431609400000006</v>
      </c>
      <c r="I59" s="21">
        <v>1.60900069</v>
      </c>
      <c r="J59" s="22">
        <f t="shared" si="1"/>
        <v>0.33307922269481532</v>
      </c>
      <c r="K59" s="22">
        <f t="shared" si="2"/>
        <v>0.40427859596096322</v>
      </c>
      <c r="L59" s="23">
        <f t="shared" si="3"/>
        <v>0.48956982004375954</v>
      </c>
      <c r="M59" s="4"/>
    </row>
    <row r="60" spans="1:13" ht="38.25" x14ac:dyDescent="0.25">
      <c r="A60" s="17"/>
      <c r="B60" s="48">
        <v>183</v>
      </c>
      <c r="C60" s="19" t="s">
        <v>152</v>
      </c>
      <c r="D60" s="20">
        <v>31.071806000000002</v>
      </c>
      <c r="E60" s="21">
        <v>31.071806000000002</v>
      </c>
      <c r="F60" s="21">
        <f t="shared" si="0"/>
        <v>17.38854758555587</v>
      </c>
      <c r="G60" s="21">
        <v>13.231190755555872</v>
      </c>
      <c r="H60" s="21">
        <v>1.9232096999999999</v>
      </c>
      <c r="I60" s="21">
        <v>2.2341471300000002</v>
      </c>
      <c r="J60" s="22">
        <f t="shared" si="1"/>
        <v>0.42582625405024321</v>
      </c>
      <c r="K60" s="22">
        <f t="shared" si="2"/>
        <v>0.48772190633386003</v>
      </c>
      <c r="L60" s="23">
        <f t="shared" si="3"/>
        <v>0.55962461871562497</v>
      </c>
      <c r="M60" s="4"/>
    </row>
    <row r="61" spans="1:13" ht="25.5" x14ac:dyDescent="0.25">
      <c r="A61" s="17"/>
      <c r="B61" s="48">
        <v>202</v>
      </c>
      <c r="C61" s="19" t="s">
        <v>153</v>
      </c>
      <c r="D61" s="20">
        <v>74.333242999999996</v>
      </c>
      <c r="E61" s="21">
        <v>82.483683999999997</v>
      </c>
      <c r="F61" s="21">
        <f t="shared" si="0"/>
        <v>30.905325406036408</v>
      </c>
      <c r="G61" s="21">
        <v>23.983163846036405</v>
      </c>
      <c r="H61" s="21">
        <v>2.9305655600000002</v>
      </c>
      <c r="I61" s="21">
        <v>3.9915959999999999</v>
      </c>
      <c r="J61" s="22">
        <f t="shared" si="1"/>
        <v>0.29076252033112882</v>
      </c>
      <c r="K61" s="22">
        <f t="shared" si="2"/>
        <v>0.32629155368516771</v>
      </c>
      <c r="L61" s="23">
        <f t="shared" si="3"/>
        <v>0.37468410608377301</v>
      </c>
      <c r="M61" s="4"/>
    </row>
    <row r="62" spans="1:13" ht="25.5" x14ac:dyDescent="0.25">
      <c r="A62" s="17"/>
      <c r="B62" s="48">
        <v>211</v>
      </c>
      <c r="C62" s="19" t="s">
        <v>154</v>
      </c>
      <c r="D62" s="20">
        <v>50.201283999999994</v>
      </c>
      <c r="E62" s="21">
        <v>51.947279000000016</v>
      </c>
      <c r="F62" s="21">
        <f t="shared" si="0"/>
        <v>34.400164212257323</v>
      </c>
      <c r="G62" s="21">
        <v>25.667608842257323</v>
      </c>
      <c r="H62" s="21">
        <v>4.1364667199999987</v>
      </c>
      <c r="I62" s="21">
        <v>4.5960886499999996</v>
      </c>
      <c r="J62" s="22">
        <f t="shared" si="1"/>
        <v>0.49410882218214575</v>
      </c>
      <c r="K62" s="22">
        <f t="shared" si="2"/>
        <v>0.57373699134958178</v>
      </c>
      <c r="L62" s="23">
        <f t="shared" si="3"/>
        <v>0.66221301431894652</v>
      </c>
      <c r="M62" s="4"/>
    </row>
    <row r="63" spans="1:13" x14ac:dyDescent="0.25">
      <c r="A63" s="17"/>
      <c r="B63" s="48">
        <v>221</v>
      </c>
      <c r="C63" s="19" t="s">
        <v>155</v>
      </c>
      <c r="D63" s="20">
        <v>3.7157239999999998</v>
      </c>
      <c r="E63" s="21">
        <v>3.7237239999999998</v>
      </c>
      <c r="F63" s="21">
        <f t="shared" si="0"/>
        <v>2.2574395861151366</v>
      </c>
      <c r="G63" s="21">
        <v>1.4640530061151367</v>
      </c>
      <c r="H63" s="21">
        <v>0.24650362999999997</v>
      </c>
      <c r="I63" s="21">
        <v>0.54688294999999987</v>
      </c>
      <c r="J63" s="22">
        <f t="shared" si="1"/>
        <v>0.39316904424579713</v>
      </c>
      <c r="K63" s="22">
        <f t="shared" si="2"/>
        <v>0.45936719158432165</v>
      </c>
      <c r="L63" s="23">
        <f t="shared" si="3"/>
        <v>0.60623171484114735</v>
      </c>
      <c r="M63" s="4"/>
    </row>
    <row r="64" spans="1:13" x14ac:dyDescent="0.25">
      <c r="A64" s="17"/>
      <c r="B64" s="48">
        <v>240</v>
      </c>
      <c r="C64" s="19" t="s">
        <v>156</v>
      </c>
      <c r="D64" s="20">
        <v>13.782512000000001</v>
      </c>
      <c r="E64" s="21">
        <v>14.831264999999998</v>
      </c>
      <c r="F64" s="21">
        <f t="shared" si="0"/>
        <v>6.0930726376397857</v>
      </c>
      <c r="G64" s="21">
        <v>4.1188652976397861</v>
      </c>
      <c r="H64" s="21">
        <v>0.85182106000000002</v>
      </c>
      <c r="I64" s="21">
        <v>1.12238628</v>
      </c>
      <c r="J64" s="22">
        <f t="shared" si="1"/>
        <v>0.27771503628583177</v>
      </c>
      <c r="K64" s="22">
        <f t="shared" si="2"/>
        <v>0.33514918367649599</v>
      </c>
      <c r="L64" s="23">
        <f t="shared" si="3"/>
        <v>0.41082622673384817</v>
      </c>
      <c r="M64" s="4"/>
    </row>
    <row r="65" spans="1:13" x14ac:dyDescent="0.25">
      <c r="A65" s="17"/>
      <c r="B65" s="48">
        <v>241</v>
      </c>
      <c r="C65" s="19" t="s">
        <v>157</v>
      </c>
      <c r="D65" s="20">
        <v>21.174931999999998</v>
      </c>
      <c r="E65" s="21">
        <v>84.027750999999995</v>
      </c>
      <c r="F65" s="21">
        <f t="shared" si="0"/>
        <v>15.060337256813359</v>
      </c>
      <c r="G65" s="21">
        <v>9.5941798368133586</v>
      </c>
      <c r="H65" s="21">
        <v>3.9939765299999994</v>
      </c>
      <c r="I65" s="21">
        <v>1.47218089</v>
      </c>
      <c r="J65" s="22">
        <f t="shared" si="1"/>
        <v>0.11417870551852993</v>
      </c>
      <c r="K65" s="22">
        <f t="shared" si="2"/>
        <v>0.1617103421798515</v>
      </c>
      <c r="L65" s="23">
        <f t="shared" si="3"/>
        <v>0.17923051703256176</v>
      </c>
      <c r="M65" s="4"/>
    </row>
    <row r="66" spans="1:13" ht="25.5" x14ac:dyDescent="0.25">
      <c r="A66" s="17"/>
      <c r="B66" s="48">
        <v>243</v>
      </c>
      <c r="C66" s="19" t="s">
        <v>158</v>
      </c>
      <c r="D66" s="20">
        <v>1.5570000000000002</v>
      </c>
      <c r="E66" s="21">
        <v>2.3469199999999999</v>
      </c>
      <c r="F66" s="21">
        <f t="shared" si="0"/>
        <v>1.076515110153077</v>
      </c>
      <c r="G66" s="21">
        <v>0.62736672015307704</v>
      </c>
      <c r="H66" s="21">
        <v>7.1171700000000004E-2</v>
      </c>
      <c r="I66" s="21">
        <v>0.37797669</v>
      </c>
      <c r="J66" s="22">
        <f t="shared" si="1"/>
        <v>0.2673149149323697</v>
      </c>
      <c r="K66" s="22">
        <f t="shared" si="2"/>
        <v>0.29764049058045317</v>
      </c>
      <c r="L66" s="23">
        <f t="shared" si="3"/>
        <v>0.45869271647652116</v>
      </c>
      <c r="M66" s="4"/>
    </row>
    <row r="67" spans="1:13" ht="25.5" x14ac:dyDescent="0.25">
      <c r="A67" s="17"/>
      <c r="B67" s="48">
        <v>331</v>
      </c>
      <c r="C67" s="19" t="s">
        <v>159</v>
      </c>
      <c r="D67" s="20">
        <v>21.288118999999998</v>
      </c>
      <c r="E67" s="21">
        <v>22.776851000000004</v>
      </c>
      <c r="F67" s="21">
        <f t="shared" si="0"/>
        <v>10.502535786705703</v>
      </c>
      <c r="G67" s="21">
        <v>7.4722118467057044</v>
      </c>
      <c r="H67" s="21">
        <v>1.1956475599999998</v>
      </c>
      <c r="I67" s="21">
        <v>1.8346763799999997</v>
      </c>
      <c r="J67" s="22">
        <f t="shared" si="1"/>
        <v>0.32806167308666606</v>
      </c>
      <c r="K67" s="22">
        <f t="shared" si="2"/>
        <v>0.38055565304904099</v>
      </c>
      <c r="L67" s="23">
        <f t="shared" si="3"/>
        <v>0.46110569835600634</v>
      </c>
      <c r="M67" s="4"/>
    </row>
    <row r="68" spans="1:13" x14ac:dyDescent="0.25">
      <c r="A68" s="17"/>
      <c r="B68" s="48">
        <v>342</v>
      </c>
      <c r="C68" s="19" t="s">
        <v>160</v>
      </c>
      <c r="D68" s="20">
        <v>155.2261950000001</v>
      </c>
      <c r="E68" s="21">
        <v>152.66955300000001</v>
      </c>
      <c r="F68" s="21">
        <f t="shared" si="0"/>
        <v>100.24881005378316</v>
      </c>
      <c r="G68" s="21">
        <v>82.348218273783161</v>
      </c>
      <c r="H68" s="21">
        <v>8.4657576099999972</v>
      </c>
      <c r="I68" s="21">
        <v>9.4348341699999967</v>
      </c>
      <c r="J68" s="22">
        <f t="shared" si="1"/>
        <v>0.53938861191126408</v>
      </c>
      <c r="K68" s="22">
        <f t="shared" si="2"/>
        <v>0.59484012430286703</v>
      </c>
      <c r="L68" s="23">
        <f t="shared" si="3"/>
        <v>0.65663917974386909</v>
      </c>
      <c r="M68" s="4"/>
    </row>
    <row r="69" spans="1:13" ht="25.5" x14ac:dyDescent="0.25">
      <c r="A69" s="17"/>
      <c r="B69" s="48">
        <v>510</v>
      </c>
      <c r="C69" s="19" t="s">
        <v>161</v>
      </c>
      <c r="D69" s="20">
        <v>243.65247700000003</v>
      </c>
      <c r="E69" s="21">
        <v>246.01798599999995</v>
      </c>
      <c r="F69" s="21">
        <f t="shared" si="0"/>
        <v>154.51656810849337</v>
      </c>
      <c r="G69" s="21">
        <v>117.22574901849339</v>
      </c>
      <c r="H69" s="21">
        <v>19.181737130000002</v>
      </c>
      <c r="I69" s="21">
        <v>18.109081959999994</v>
      </c>
      <c r="J69" s="22">
        <f t="shared" si="1"/>
        <v>0.47649259684002704</v>
      </c>
      <c r="K69" s="22">
        <f t="shared" si="2"/>
        <v>0.55446143741902432</v>
      </c>
      <c r="L69" s="23">
        <f t="shared" si="3"/>
        <v>0.62807020990934137</v>
      </c>
      <c r="M69" s="4"/>
    </row>
    <row r="70" spans="1:13" ht="25.5" x14ac:dyDescent="0.25">
      <c r="A70" s="17"/>
      <c r="B70" s="48">
        <v>511</v>
      </c>
      <c r="C70" s="19" t="s">
        <v>162</v>
      </c>
      <c r="D70" s="20">
        <v>99.257817999999986</v>
      </c>
      <c r="E70" s="21">
        <v>126.47828800000001</v>
      </c>
      <c r="F70" s="21">
        <f t="shared" si="0"/>
        <v>61.755767242177335</v>
      </c>
      <c r="G70" s="21">
        <v>48.346582702177329</v>
      </c>
      <c r="H70" s="21">
        <v>6.7714366099999994</v>
      </c>
      <c r="I70" s="21">
        <v>6.6377479300000006</v>
      </c>
      <c r="J70" s="22">
        <f t="shared" si="1"/>
        <v>0.38225203287205567</v>
      </c>
      <c r="K70" s="22">
        <f t="shared" si="2"/>
        <v>0.43579036515877989</v>
      </c>
      <c r="L70" s="23">
        <f t="shared" si="3"/>
        <v>0.48827168851445341</v>
      </c>
      <c r="M70" s="4"/>
    </row>
    <row r="71" spans="1:13" x14ac:dyDescent="0.25">
      <c r="A71" s="17"/>
      <c r="B71" s="48">
        <v>512</v>
      </c>
      <c r="C71" s="19" t="s">
        <v>163</v>
      </c>
      <c r="D71" s="20">
        <v>89.029879000000008</v>
      </c>
      <c r="E71" s="21">
        <v>92.241984000000016</v>
      </c>
      <c r="F71" s="21">
        <f t="shared" si="0"/>
        <v>59.586018465761455</v>
      </c>
      <c r="G71" s="21">
        <v>47.167407875761455</v>
      </c>
      <c r="H71" s="21">
        <v>6.1244356699999996</v>
      </c>
      <c r="I71" s="21">
        <v>6.2941749199999997</v>
      </c>
      <c r="J71" s="22">
        <f t="shared" si="1"/>
        <v>0.51134424727639693</v>
      </c>
      <c r="K71" s="22">
        <f t="shared" si="2"/>
        <v>0.5777395632097575</v>
      </c>
      <c r="L71" s="23">
        <f t="shared" si="3"/>
        <v>0.64597503091175323</v>
      </c>
      <c r="M71" s="4"/>
    </row>
    <row r="72" spans="1:13" x14ac:dyDescent="0.25">
      <c r="A72" s="17"/>
      <c r="B72" s="48">
        <v>513</v>
      </c>
      <c r="C72" s="19" t="s">
        <v>164</v>
      </c>
      <c r="D72" s="20">
        <v>112.859073</v>
      </c>
      <c r="E72" s="21">
        <v>114.305431</v>
      </c>
      <c r="F72" s="21">
        <f t="shared" ref="F72:F135" si="4">SUM(G72,H72,I72)</f>
        <v>64.551566759526139</v>
      </c>
      <c r="G72" s="21">
        <v>50.201348349526143</v>
      </c>
      <c r="H72" s="21">
        <v>7.1402737099999998</v>
      </c>
      <c r="I72" s="21">
        <v>7.2099447000000003</v>
      </c>
      <c r="J72" s="22">
        <f t="shared" ref="J72:J135" si="5">IFERROR(G72/E72,0)</f>
        <v>0.43918602913562471</v>
      </c>
      <c r="K72" s="22">
        <f t="shared" ref="K72:K135" si="6">IFERROR(SUM(G72,H72)/E72,0)</f>
        <v>0.50165264727907943</v>
      </c>
      <c r="L72" s="23">
        <f t="shared" ref="L72:L135" si="7">IFERROR(SUM(G72,H72,I72)/E72,0)</f>
        <v>0.56472878143057037</v>
      </c>
      <c r="M72" s="4"/>
    </row>
    <row r="73" spans="1:13" x14ac:dyDescent="0.25">
      <c r="A73" s="17"/>
      <c r="B73" s="48">
        <v>514</v>
      </c>
      <c r="C73" s="19" t="s">
        <v>165</v>
      </c>
      <c r="D73" s="20">
        <v>112.67809699999998</v>
      </c>
      <c r="E73" s="21">
        <v>124.341863</v>
      </c>
      <c r="F73" s="21">
        <f t="shared" si="4"/>
        <v>66.782253671700943</v>
      </c>
      <c r="G73" s="21">
        <v>50.335954211700937</v>
      </c>
      <c r="H73" s="21">
        <v>7.8381017999999996</v>
      </c>
      <c r="I73" s="21">
        <v>8.6081976600000036</v>
      </c>
      <c r="J73" s="22">
        <f t="shared" si="5"/>
        <v>0.40481904482725128</v>
      </c>
      <c r="K73" s="22">
        <f t="shared" si="6"/>
        <v>0.46785575355020159</v>
      </c>
      <c r="L73" s="23">
        <f t="shared" si="7"/>
        <v>0.53708583787023478</v>
      </c>
      <c r="M73" s="4"/>
    </row>
    <row r="74" spans="1:13" ht="25.5" x14ac:dyDescent="0.25">
      <c r="A74" s="17"/>
      <c r="B74" s="48">
        <v>515</v>
      </c>
      <c r="C74" s="19" t="s">
        <v>166</v>
      </c>
      <c r="D74" s="20">
        <v>86.651529999999994</v>
      </c>
      <c r="E74" s="21">
        <v>121.84736199999998</v>
      </c>
      <c r="F74" s="21">
        <f t="shared" si="4"/>
        <v>75.168244867093762</v>
      </c>
      <c r="G74" s="21">
        <v>53.745823667093759</v>
      </c>
      <c r="H74" s="21">
        <v>8.9264548899999987</v>
      </c>
      <c r="I74" s="21">
        <v>12.49596631</v>
      </c>
      <c r="J74" s="22">
        <f t="shared" si="5"/>
        <v>0.44109140144612874</v>
      </c>
      <c r="K74" s="22">
        <f t="shared" si="6"/>
        <v>0.51435072149607786</v>
      </c>
      <c r="L74" s="23">
        <f t="shared" si="7"/>
        <v>0.61690498368847557</v>
      </c>
      <c r="M74" s="4"/>
    </row>
    <row r="75" spans="1:13" ht="25.5" x14ac:dyDescent="0.25">
      <c r="A75" s="17"/>
      <c r="B75" s="48">
        <v>516</v>
      </c>
      <c r="C75" s="19" t="s">
        <v>167</v>
      </c>
      <c r="D75" s="20">
        <v>48.662029000000004</v>
      </c>
      <c r="E75" s="21">
        <v>101.60272800000001</v>
      </c>
      <c r="F75" s="21">
        <f t="shared" si="4"/>
        <v>35.123896744798678</v>
      </c>
      <c r="G75" s="21">
        <v>28.850978024798678</v>
      </c>
      <c r="H75" s="21">
        <v>2.7187737500000004</v>
      </c>
      <c r="I75" s="21">
        <v>3.5541449700000003</v>
      </c>
      <c r="J75" s="22">
        <f t="shared" si="5"/>
        <v>0.28395869473897073</v>
      </c>
      <c r="K75" s="22">
        <f t="shared" si="6"/>
        <v>0.31071756040643589</v>
      </c>
      <c r="L75" s="23">
        <f t="shared" si="7"/>
        <v>0.34569836298882323</v>
      </c>
      <c r="M75" s="4"/>
    </row>
    <row r="76" spans="1:13" x14ac:dyDescent="0.25">
      <c r="A76" s="17"/>
      <c r="B76" s="48">
        <v>517</v>
      </c>
      <c r="C76" s="19" t="s">
        <v>168</v>
      </c>
      <c r="D76" s="20">
        <v>58.44065599999999</v>
      </c>
      <c r="E76" s="21">
        <v>83.279972000000001</v>
      </c>
      <c r="F76" s="21">
        <f t="shared" si="4"/>
        <v>38.86031412867279</v>
      </c>
      <c r="G76" s="21">
        <v>29.076041348672788</v>
      </c>
      <c r="H76" s="21">
        <v>5.0816681200000025</v>
      </c>
      <c r="I76" s="21">
        <v>4.7026046599999995</v>
      </c>
      <c r="J76" s="22">
        <f t="shared" si="5"/>
        <v>0.34913606057255625</v>
      </c>
      <c r="K76" s="22">
        <f t="shared" si="6"/>
        <v>0.41015515073267306</v>
      </c>
      <c r="L76" s="23">
        <f t="shared" si="7"/>
        <v>0.46662256477070851</v>
      </c>
      <c r="M76" s="4"/>
    </row>
    <row r="77" spans="1:13" x14ac:dyDescent="0.25">
      <c r="A77" s="17"/>
      <c r="B77" s="48">
        <v>518</v>
      </c>
      <c r="C77" s="19" t="s">
        <v>169</v>
      </c>
      <c r="D77" s="20">
        <v>71.4208</v>
      </c>
      <c r="E77" s="21">
        <v>73.762382000000017</v>
      </c>
      <c r="F77" s="21">
        <f t="shared" si="4"/>
        <v>41.863896208130001</v>
      </c>
      <c r="G77" s="21">
        <v>33.024419378130005</v>
      </c>
      <c r="H77" s="21">
        <v>4.7311044600000001</v>
      </c>
      <c r="I77" s="21">
        <v>4.1083723699999997</v>
      </c>
      <c r="J77" s="22">
        <f t="shared" si="5"/>
        <v>0.44771357001635331</v>
      </c>
      <c r="K77" s="22">
        <f t="shared" si="6"/>
        <v>0.51185337043657286</v>
      </c>
      <c r="L77" s="23">
        <f t="shared" si="7"/>
        <v>0.56755076331632015</v>
      </c>
      <c r="M77" s="4"/>
    </row>
    <row r="78" spans="1:13" ht="25.5" x14ac:dyDescent="0.25">
      <c r="A78" s="17"/>
      <c r="B78" s="48">
        <v>519</v>
      </c>
      <c r="C78" s="19" t="s">
        <v>170</v>
      </c>
      <c r="D78" s="20">
        <v>55.887765999999992</v>
      </c>
      <c r="E78" s="21">
        <v>60.885237999999994</v>
      </c>
      <c r="F78" s="21">
        <f t="shared" si="4"/>
        <v>37.535163689876015</v>
      </c>
      <c r="G78" s="21">
        <v>29.265446919876013</v>
      </c>
      <c r="H78" s="21">
        <v>4.1453910800000004</v>
      </c>
      <c r="I78" s="21">
        <v>4.1243256900000009</v>
      </c>
      <c r="J78" s="22">
        <f t="shared" si="5"/>
        <v>0.48066572261532453</v>
      </c>
      <c r="K78" s="22">
        <f t="shared" si="6"/>
        <v>0.5487510453663007</v>
      </c>
      <c r="L78" s="23">
        <f t="shared" si="7"/>
        <v>0.61649038293774949</v>
      </c>
      <c r="M78" s="4"/>
    </row>
    <row r="79" spans="1:13" x14ac:dyDescent="0.25">
      <c r="A79" s="17"/>
      <c r="B79" s="48">
        <v>520</v>
      </c>
      <c r="C79" s="19" t="s">
        <v>171</v>
      </c>
      <c r="D79" s="20">
        <v>120.74197600000002</v>
      </c>
      <c r="E79" s="21">
        <v>133.98311900000002</v>
      </c>
      <c r="F79" s="21">
        <f t="shared" si="4"/>
        <v>60.102978950078722</v>
      </c>
      <c r="G79" s="21">
        <v>45.849002160078726</v>
      </c>
      <c r="H79" s="21">
        <v>6.8108698599999995</v>
      </c>
      <c r="I79" s="21">
        <v>7.4431069300000008</v>
      </c>
      <c r="J79" s="22">
        <f t="shared" si="5"/>
        <v>0.34219984205680959</v>
      </c>
      <c r="K79" s="22">
        <f t="shared" si="6"/>
        <v>0.39303363299132271</v>
      </c>
      <c r="L79" s="23">
        <f t="shared" si="7"/>
        <v>0.44858620547621908</v>
      </c>
      <c r="M79" s="4"/>
    </row>
    <row r="80" spans="1:13" x14ac:dyDescent="0.25">
      <c r="A80" s="17"/>
      <c r="B80" s="48">
        <v>521</v>
      </c>
      <c r="C80" s="19" t="s">
        <v>172</v>
      </c>
      <c r="D80" s="20">
        <v>68.793936000000002</v>
      </c>
      <c r="E80" s="21">
        <v>86.876034000000018</v>
      </c>
      <c r="F80" s="21">
        <f t="shared" si="4"/>
        <v>58.804175597519446</v>
      </c>
      <c r="G80" s="21">
        <v>44.50391797751945</v>
      </c>
      <c r="H80" s="21">
        <v>7.1103886799999998</v>
      </c>
      <c r="I80" s="21">
        <v>7.1898689399999993</v>
      </c>
      <c r="J80" s="22">
        <f t="shared" si="5"/>
        <v>0.51226921773983647</v>
      </c>
      <c r="K80" s="22">
        <f t="shared" si="6"/>
        <v>0.59411444423809034</v>
      </c>
      <c r="L80" s="23">
        <f t="shared" si="7"/>
        <v>0.67687454053806639</v>
      </c>
      <c r="M80" s="4"/>
    </row>
    <row r="81" spans="1:13" x14ac:dyDescent="0.25">
      <c r="A81" s="17"/>
      <c r="B81" s="48">
        <v>522</v>
      </c>
      <c r="C81" s="19" t="s">
        <v>173</v>
      </c>
      <c r="D81" s="20">
        <v>43.040734999999984</v>
      </c>
      <c r="E81" s="21">
        <v>45.514108999999998</v>
      </c>
      <c r="F81" s="21">
        <f t="shared" si="4"/>
        <v>26.620271258049392</v>
      </c>
      <c r="G81" s="21">
        <v>20.600853588049389</v>
      </c>
      <c r="H81" s="21">
        <v>2.8944594700000006</v>
      </c>
      <c r="I81" s="21">
        <v>3.1249582</v>
      </c>
      <c r="J81" s="22">
        <f t="shared" si="5"/>
        <v>0.45262565917855035</v>
      </c>
      <c r="K81" s="22">
        <f t="shared" si="6"/>
        <v>0.51622043305405341</v>
      </c>
      <c r="L81" s="23">
        <f t="shared" si="7"/>
        <v>0.58487954269409936</v>
      </c>
      <c r="M81" s="4"/>
    </row>
    <row r="82" spans="1:13" x14ac:dyDescent="0.25">
      <c r="A82" s="17"/>
      <c r="B82" s="48">
        <v>523</v>
      </c>
      <c r="C82" s="19" t="s">
        <v>174</v>
      </c>
      <c r="D82" s="20">
        <v>88.071165999999991</v>
      </c>
      <c r="E82" s="21">
        <v>105.31110200000002</v>
      </c>
      <c r="F82" s="21">
        <f t="shared" si="4"/>
        <v>49.868210722998292</v>
      </c>
      <c r="G82" s="21">
        <v>35.835926502998291</v>
      </c>
      <c r="H82" s="21">
        <v>6.3555364700000005</v>
      </c>
      <c r="I82" s="21">
        <v>7.676747749999997</v>
      </c>
      <c r="J82" s="22">
        <f t="shared" si="5"/>
        <v>0.34028631191228331</v>
      </c>
      <c r="K82" s="22">
        <f t="shared" si="6"/>
        <v>0.40063642077355044</v>
      </c>
      <c r="L82" s="23">
        <f t="shared" si="7"/>
        <v>0.47353232257505273</v>
      </c>
      <c r="M82" s="4"/>
    </row>
    <row r="83" spans="1:13" x14ac:dyDescent="0.25">
      <c r="A83" s="17"/>
      <c r="B83" s="48">
        <v>524</v>
      </c>
      <c r="C83" s="19" t="s">
        <v>175</v>
      </c>
      <c r="D83" s="20">
        <v>116.92862400000001</v>
      </c>
      <c r="E83" s="21">
        <v>131.04504599999999</v>
      </c>
      <c r="F83" s="21">
        <f t="shared" si="4"/>
        <v>68.83920005196191</v>
      </c>
      <c r="G83" s="21">
        <v>52.822970951961906</v>
      </c>
      <c r="H83" s="21">
        <v>8.5788546200000013</v>
      </c>
      <c r="I83" s="21">
        <v>7.4373744799999981</v>
      </c>
      <c r="J83" s="22">
        <f t="shared" si="5"/>
        <v>0.40309017825795501</v>
      </c>
      <c r="K83" s="22">
        <f t="shared" si="6"/>
        <v>0.46855510716492033</v>
      </c>
      <c r="L83" s="23">
        <f t="shared" si="7"/>
        <v>0.52530944246424938</v>
      </c>
      <c r="M83" s="4"/>
    </row>
    <row r="84" spans="1:13" x14ac:dyDescent="0.25">
      <c r="A84" s="17"/>
      <c r="B84" s="48">
        <v>525</v>
      </c>
      <c r="C84" s="19" t="s">
        <v>176</v>
      </c>
      <c r="D84" s="20">
        <v>45.529508999999997</v>
      </c>
      <c r="E84" s="21">
        <v>49.661628000000015</v>
      </c>
      <c r="F84" s="21">
        <f t="shared" si="4"/>
        <v>34.737090721757262</v>
      </c>
      <c r="G84" s="21">
        <v>27.636291831757262</v>
      </c>
      <c r="H84" s="21">
        <v>2.9652807200000004</v>
      </c>
      <c r="I84" s="21">
        <v>4.1355181700000001</v>
      </c>
      <c r="J84" s="22">
        <f t="shared" si="5"/>
        <v>0.55649186192118494</v>
      </c>
      <c r="K84" s="22">
        <f t="shared" si="6"/>
        <v>0.6162015581075444</v>
      </c>
      <c r="L84" s="23">
        <f t="shared" si="7"/>
        <v>0.69947547272830546</v>
      </c>
      <c r="M84" s="4"/>
    </row>
    <row r="85" spans="1:13" x14ac:dyDescent="0.25">
      <c r="A85" s="17"/>
      <c r="B85" s="48">
        <v>526</v>
      </c>
      <c r="C85" s="19" t="s">
        <v>177</v>
      </c>
      <c r="D85" s="20">
        <v>44.423856999999998</v>
      </c>
      <c r="E85" s="21">
        <v>46.625323000000002</v>
      </c>
      <c r="F85" s="21">
        <f t="shared" si="4"/>
        <v>17.407217835226973</v>
      </c>
      <c r="G85" s="21">
        <v>13.616924595226976</v>
      </c>
      <c r="H85" s="21">
        <v>1.7774009399999997</v>
      </c>
      <c r="I85" s="21">
        <v>2.012892299999999</v>
      </c>
      <c r="J85" s="22">
        <f t="shared" si="5"/>
        <v>0.29204997883289679</v>
      </c>
      <c r="K85" s="22">
        <f t="shared" si="6"/>
        <v>0.33017091453129399</v>
      </c>
      <c r="L85" s="23">
        <f t="shared" si="7"/>
        <v>0.37334256826975704</v>
      </c>
      <c r="M85" s="4"/>
    </row>
    <row r="86" spans="1:13" ht="25.5" x14ac:dyDescent="0.25">
      <c r="A86" s="17"/>
      <c r="B86" s="48">
        <v>527</v>
      </c>
      <c r="C86" s="19" t="s">
        <v>178</v>
      </c>
      <c r="D86" s="20">
        <v>41.11613599999999</v>
      </c>
      <c r="E86" s="21">
        <v>66.473854999999986</v>
      </c>
      <c r="F86" s="21">
        <f t="shared" si="4"/>
        <v>27.459772253965792</v>
      </c>
      <c r="G86" s="21">
        <v>19.508280483965791</v>
      </c>
      <c r="H86" s="21">
        <v>4.0202180999999992</v>
      </c>
      <c r="I86" s="21">
        <v>3.9312736700000004</v>
      </c>
      <c r="J86" s="22">
        <f t="shared" si="5"/>
        <v>0.29347298248259851</v>
      </c>
      <c r="K86" s="22">
        <f t="shared" si="6"/>
        <v>0.35395116747728556</v>
      </c>
      <c r="L86" s="23">
        <f t="shared" si="7"/>
        <v>0.41309131618687978</v>
      </c>
      <c r="M86" s="4"/>
    </row>
    <row r="87" spans="1:13" ht="25.5" x14ac:dyDescent="0.25">
      <c r="A87" s="17"/>
      <c r="B87" s="48">
        <v>528</v>
      </c>
      <c r="C87" s="19" t="s">
        <v>179</v>
      </c>
      <c r="D87" s="20">
        <v>68.714286000000016</v>
      </c>
      <c r="E87" s="21">
        <v>69.143760999999998</v>
      </c>
      <c r="F87" s="21">
        <f t="shared" si="4"/>
        <v>32.071456974299636</v>
      </c>
      <c r="G87" s="21">
        <v>23.145999054299637</v>
      </c>
      <c r="H87" s="21">
        <v>4.3107744100000005</v>
      </c>
      <c r="I87" s="21">
        <v>4.6146835099999999</v>
      </c>
      <c r="J87" s="22">
        <f t="shared" si="5"/>
        <v>0.33475180868885102</v>
      </c>
      <c r="K87" s="22">
        <f t="shared" si="6"/>
        <v>0.39709690458260777</v>
      </c>
      <c r="L87" s="23">
        <f t="shared" si="7"/>
        <v>0.46383732256478843</v>
      </c>
      <c r="M87" s="4"/>
    </row>
    <row r="88" spans="1:13" x14ac:dyDescent="0.25">
      <c r="A88" s="17"/>
      <c r="B88" s="48">
        <v>529</v>
      </c>
      <c r="C88" s="19" t="s">
        <v>180</v>
      </c>
      <c r="D88" s="20">
        <v>76.415937000000014</v>
      </c>
      <c r="E88" s="21">
        <v>76.365088000000014</v>
      </c>
      <c r="F88" s="21">
        <f t="shared" si="4"/>
        <v>44.345703761076258</v>
      </c>
      <c r="G88" s="21">
        <v>32.614458401076263</v>
      </c>
      <c r="H88" s="21">
        <v>6.7313422599999999</v>
      </c>
      <c r="I88" s="21">
        <v>4.9999030999999992</v>
      </c>
      <c r="J88" s="22">
        <f t="shared" si="5"/>
        <v>0.42708597940823767</v>
      </c>
      <c r="K88" s="22">
        <f t="shared" si="6"/>
        <v>0.51523283337375647</v>
      </c>
      <c r="L88" s="23">
        <f t="shared" si="7"/>
        <v>0.58070651029795517</v>
      </c>
      <c r="M88" s="4"/>
    </row>
    <row r="89" spans="1:13" ht="25.5" x14ac:dyDescent="0.25">
      <c r="A89" s="17"/>
      <c r="B89" s="48">
        <v>530</v>
      </c>
      <c r="C89" s="19" t="s">
        <v>181</v>
      </c>
      <c r="D89" s="20">
        <v>69.812943000000004</v>
      </c>
      <c r="E89" s="21">
        <v>84.699207999999999</v>
      </c>
      <c r="F89" s="21">
        <f t="shared" si="4"/>
        <v>35.430619004260876</v>
      </c>
      <c r="G89" s="21">
        <v>27.094800344260875</v>
      </c>
      <c r="H89" s="21">
        <v>5.2136810000000002</v>
      </c>
      <c r="I89" s="21">
        <v>3.1221376599999999</v>
      </c>
      <c r="J89" s="22">
        <f t="shared" si="5"/>
        <v>0.31989437663054504</v>
      </c>
      <c r="K89" s="22">
        <f t="shared" si="6"/>
        <v>0.38144962753678729</v>
      </c>
      <c r="L89" s="23">
        <f t="shared" si="7"/>
        <v>0.41831110161338081</v>
      </c>
      <c r="M89" s="4"/>
    </row>
    <row r="90" spans="1:13" ht="25.5" x14ac:dyDescent="0.25">
      <c r="A90" s="17"/>
      <c r="B90" s="48">
        <v>531</v>
      </c>
      <c r="C90" s="19" t="s">
        <v>182</v>
      </c>
      <c r="D90" s="20">
        <v>44.533156999999996</v>
      </c>
      <c r="E90" s="21">
        <v>48.47884599999999</v>
      </c>
      <c r="F90" s="21">
        <f t="shared" si="4"/>
        <v>27.574912636604068</v>
      </c>
      <c r="G90" s="21">
        <v>21.681922306604065</v>
      </c>
      <c r="H90" s="21">
        <v>2.9145814800000007</v>
      </c>
      <c r="I90" s="21">
        <v>2.9784088500000001</v>
      </c>
      <c r="J90" s="22">
        <f t="shared" si="5"/>
        <v>0.44724501706587794</v>
      </c>
      <c r="K90" s="22">
        <f t="shared" si="6"/>
        <v>0.50736570310696072</v>
      </c>
      <c r="L90" s="23">
        <f t="shared" si="7"/>
        <v>0.56880299165132919</v>
      </c>
      <c r="M90" s="4"/>
    </row>
    <row r="91" spans="1:13" ht="25.5" x14ac:dyDescent="0.25">
      <c r="A91" s="17"/>
      <c r="B91" s="48">
        <v>532</v>
      </c>
      <c r="C91" s="19" t="s">
        <v>183</v>
      </c>
      <c r="D91" s="20">
        <v>40.063999999999986</v>
      </c>
      <c r="E91" s="21">
        <v>69.19044199999999</v>
      </c>
      <c r="F91" s="21">
        <f t="shared" si="4"/>
        <v>22.537496536897446</v>
      </c>
      <c r="G91" s="21">
        <v>17.878275196897448</v>
      </c>
      <c r="H91" s="21">
        <v>2.3056254900000006</v>
      </c>
      <c r="I91" s="21">
        <v>2.3535958499999992</v>
      </c>
      <c r="J91" s="22">
        <f t="shared" si="5"/>
        <v>0.2583922674882963</v>
      </c>
      <c r="K91" s="22">
        <f t="shared" si="6"/>
        <v>0.29171515751984139</v>
      </c>
      <c r="L91" s="23">
        <f t="shared" si="7"/>
        <v>0.32573135660699276</v>
      </c>
      <c r="M91" s="4"/>
    </row>
    <row r="92" spans="1:13" x14ac:dyDescent="0.25">
      <c r="A92" s="17"/>
      <c r="B92" s="48">
        <v>533</v>
      </c>
      <c r="C92" s="19" t="s">
        <v>184</v>
      </c>
      <c r="D92" s="20">
        <v>47.117865999999999</v>
      </c>
      <c r="E92" s="21">
        <v>48.103629000000005</v>
      </c>
      <c r="F92" s="21">
        <f t="shared" si="4"/>
        <v>19.365975188343388</v>
      </c>
      <c r="G92" s="21">
        <v>13.215748948343389</v>
      </c>
      <c r="H92" s="21">
        <v>3.5482021200000005</v>
      </c>
      <c r="I92" s="21">
        <v>2.6020241199999998</v>
      </c>
      <c r="J92" s="22">
        <f t="shared" si="5"/>
        <v>0.27473496746666221</v>
      </c>
      <c r="K92" s="22">
        <f t="shared" si="6"/>
        <v>0.34849659821597634</v>
      </c>
      <c r="L92" s="23">
        <f t="shared" si="7"/>
        <v>0.40258865268446559</v>
      </c>
      <c r="M92" s="4"/>
    </row>
    <row r="93" spans="1:13" x14ac:dyDescent="0.25">
      <c r="A93" s="17"/>
      <c r="B93" s="48">
        <v>534</v>
      </c>
      <c r="C93" s="19" t="s">
        <v>185</v>
      </c>
      <c r="D93" s="20">
        <v>24.518181999999999</v>
      </c>
      <c r="E93" s="21">
        <v>35.487268</v>
      </c>
      <c r="F93" s="21">
        <f t="shared" si="4"/>
        <v>15.963211571466692</v>
      </c>
      <c r="G93" s="21">
        <v>11.515044611466692</v>
      </c>
      <c r="H93" s="21">
        <v>1.8291919900000002</v>
      </c>
      <c r="I93" s="21">
        <v>2.61897497</v>
      </c>
      <c r="J93" s="22">
        <f t="shared" si="5"/>
        <v>0.32448382928397562</v>
      </c>
      <c r="K93" s="22">
        <f t="shared" si="6"/>
        <v>0.37602885072659559</v>
      </c>
      <c r="L93" s="23">
        <f t="shared" si="7"/>
        <v>0.44982926190504979</v>
      </c>
      <c r="M93" s="4"/>
    </row>
    <row r="94" spans="1:13" x14ac:dyDescent="0.25">
      <c r="A94" s="17"/>
      <c r="B94" s="48">
        <v>535</v>
      </c>
      <c r="C94" s="19" t="s">
        <v>186</v>
      </c>
      <c r="D94" s="20">
        <v>47.344181999999996</v>
      </c>
      <c r="E94" s="21">
        <v>53.688118000000003</v>
      </c>
      <c r="F94" s="21">
        <f t="shared" si="4"/>
        <v>29.999609626478016</v>
      </c>
      <c r="G94" s="21">
        <v>23.943743876478013</v>
      </c>
      <c r="H94" s="21">
        <v>3.0596552800000003</v>
      </c>
      <c r="I94" s="21">
        <v>2.9962104699999998</v>
      </c>
      <c r="J94" s="22">
        <f t="shared" si="5"/>
        <v>0.44597845423596355</v>
      </c>
      <c r="K94" s="22">
        <f t="shared" si="6"/>
        <v>0.50296788493271483</v>
      </c>
      <c r="L94" s="23">
        <f t="shared" si="7"/>
        <v>0.55877558655488746</v>
      </c>
      <c r="M94" s="4"/>
    </row>
    <row r="95" spans="1:13" x14ac:dyDescent="0.25">
      <c r="A95" s="17"/>
      <c r="B95" s="48">
        <v>536</v>
      </c>
      <c r="C95" s="19" t="s">
        <v>187</v>
      </c>
      <c r="D95" s="20">
        <v>13.023967000000001</v>
      </c>
      <c r="E95" s="21">
        <v>13.153967000000002</v>
      </c>
      <c r="F95" s="21">
        <f t="shared" si="4"/>
        <v>8.6613444836206508</v>
      </c>
      <c r="G95" s="21">
        <v>6.5992139936206513</v>
      </c>
      <c r="H95" s="21">
        <v>0.98180719999999988</v>
      </c>
      <c r="I95" s="21">
        <v>1.0803232900000002</v>
      </c>
      <c r="J95" s="22">
        <f t="shared" si="5"/>
        <v>0.5016900220002567</v>
      </c>
      <c r="K95" s="22">
        <f t="shared" si="6"/>
        <v>0.57632964972624989</v>
      </c>
      <c r="L95" s="23">
        <f t="shared" si="7"/>
        <v>0.65845873595552196</v>
      </c>
      <c r="M95" s="4"/>
    </row>
    <row r="96" spans="1:13" x14ac:dyDescent="0.25">
      <c r="A96" s="17"/>
      <c r="B96" s="48">
        <v>537</v>
      </c>
      <c r="C96" s="19" t="s">
        <v>188</v>
      </c>
      <c r="D96" s="20">
        <v>27.514018999999998</v>
      </c>
      <c r="E96" s="21">
        <v>68.108538999999993</v>
      </c>
      <c r="F96" s="21">
        <f t="shared" si="4"/>
        <v>21.037845909639518</v>
      </c>
      <c r="G96" s="21">
        <v>17.481652669639516</v>
      </c>
      <c r="H96" s="21">
        <v>1.7935521700000001</v>
      </c>
      <c r="I96" s="21">
        <v>1.7626410700000001</v>
      </c>
      <c r="J96" s="22">
        <f t="shared" si="5"/>
        <v>0.25667343517146241</v>
      </c>
      <c r="K96" s="22">
        <f t="shared" si="6"/>
        <v>0.28300716947752352</v>
      </c>
      <c r="L96" s="23">
        <f t="shared" si="7"/>
        <v>0.30888705320252896</v>
      </c>
      <c r="M96" s="4"/>
    </row>
    <row r="97" spans="1:13" ht="25.5" x14ac:dyDescent="0.25">
      <c r="A97" s="17"/>
      <c r="B97" s="48">
        <v>538</v>
      </c>
      <c r="C97" s="19" t="s">
        <v>189</v>
      </c>
      <c r="D97" s="20">
        <v>26.163712999999994</v>
      </c>
      <c r="E97" s="21">
        <v>27.723807999999991</v>
      </c>
      <c r="F97" s="21">
        <f t="shared" si="4"/>
        <v>11.979969112606705</v>
      </c>
      <c r="G97" s="21">
        <v>8.1385607126067043</v>
      </c>
      <c r="H97" s="21">
        <v>1.8316565300000003</v>
      </c>
      <c r="I97" s="21">
        <v>2.0097518700000006</v>
      </c>
      <c r="J97" s="22">
        <f t="shared" si="5"/>
        <v>0.29355854407182114</v>
      </c>
      <c r="K97" s="22">
        <f t="shared" si="6"/>
        <v>0.35962654346064971</v>
      </c>
      <c r="L97" s="23">
        <f t="shared" si="7"/>
        <v>0.43211845618779027</v>
      </c>
      <c r="M97" s="4"/>
    </row>
    <row r="98" spans="1:13" ht="25.5" x14ac:dyDescent="0.25">
      <c r="A98" s="17"/>
      <c r="B98" s="48">
        <v>539</v>
      </c>
      <c r="C98" s="19" t="s">
        <v>190</v>
      </c>
      <c r="D98" s="20">
        <v>18.231727999999997</v>
      </c>
      <c r="E98" s="21">
        <v>31.908872999999996</v>
      </c>
      <c r="F98" s="21">
        <f t="shared" si="4"/>
        <v>7.4791065358812414</v>
      </c>
      <c r="G98" s="21">
        <v>5.9572475058812415</v>
      </c>
      <c r="H98" s="21">
        <v>0.85373240000000006</v>
      </c>
      <c r="I98" s="21">
        <v>0.66812663000000005</v>
      </c>
      <c r="J98" s="22">
        <f t="shared" si="5"/>
        <v>0.18669564123688237</v>
      </c>
      <c r="K98" s="22">
        <f t="shared" si="6"/>
        <v>0.21345097038937233</v>
      </c>
      <c r="L98" s="23">
        <f t="shared" si="7"/>
        <v>0.23438955477622925</v>
      </c>
      <c r="M98" s="4"/>
    </row>
    <row r="99" spans="1:13" ht="25.5" x14ac:dyDescent="0.25">
      <c r="A99" s="17"/>
      <c r="B99" s="48">
        <v>541</v>
      </c>
      <c r="C99" s="19" t="s">
        <v>191</v>
      </c>
      <c r="D99" s="20">
        <v>30.943989999999996</v>
      </c>
      <c r="E99" s="21">
        <v>32.776688999999998</v>
      </c>
      <c r="F99" s="21">
        <f t="shared" si="4"/>
        <v>21.304558379571905</v>
      </c>
      <c r="G99" s="21">
        <v>13.084916039571908</v>
      </c>
      <c r="H99" s="21">
        <v>7.395753159999999</v>
      </c>
      <c r="I99" s="21">
        <v>0.82388918</v>
      </c>
      <c r="J99" s="22">
        <f t="shared" si="5"/>
        <v>0.39921408900001792</v>
      </c>
      <c r="K99" s="22">
        <f t="shared" si="6"/>
        <v>0.62485473134799885</v>
      </c>
      <c r="L99" s="23">
        <f t="shared" si="7"/>
        <v>0.64999116840544524</v>
      </c>
      <c r="M99" s="4"/>
    </row>
    <row r="100" spans="1:13" ht="25.5" x14ac:dyDescent="0.25">
      <c r="A100" s="17"/>
      <c r="B100" s="48">
        <v>542</v>
      </c>
      <c r="C100" s="19" t="s">
        <v>192</v>
      </c>
      <c r="D100" s="20">
        <v>9.8161759999999987</v>
      </c>
      <c r="E100" s="21">
        <v>23.271728</v>
      </c>
      <c r="F100" s="21">
        <f t="shared" si="4"/>
        <v>8.6284515663247792</v>
      </c>
      <c r="G100" s="21">
        <v>6.950501446324779</v>
      </c>
      <c r="H100" s="21">
        <v>1.0259391200000001</v>
      </c>
      <c r="I100" s="21">
        <v>0.65201100000000001</v>
      </c>
      <c r="J100" s="22">
        <f t="shared" si="5"/>
        <v>0.2986671830439398</v>
      </c>
      <c r="K100" s="22">
        <f t="shared" si="6"/>
        <v>0.3427523975153362</v>
      </c>
      <c r="L100" s="23">
        <f t="shared" si="7"/>
        <v>0.37076969816443278</v>
      </c>
      <c r="M100" s="4"/>
    </row>
    <row r="101" spans="1:13" x14ac:dyDescent="0.25">
      <c r="A101" s="17"/>
      <c r="B101" s="48">
        <v>543</v>
      </c>
      <c r="C101" s="19" t="s">
        <v>193</v>
      </c>
      <c r="D101" s="20">
        <v>5.8678410000000003</v>
      </c>
      <c r="E101" s="21">
        <v>7.2684520000000017</v>
      </c>
      <c r="F101" s="21">
        <f t="shared" si="4"/>
        <v>4.1752957099400936</v>
      </c>
      <c r="G101" s="21">
        <v>2.6341791299400938</v>
      </c>
      <c r="H101" s="21">
        <v>0.57259396000000007</v>
      </c>
      <c r="I101" s="21">
        <v>0.96852262</v>
      </c>
      <c r="J101" s="22">
        <f t="shared" si="5"/>
        <v>0.36241267465756027</v>
      </c>
      <c r="K101" s="22">
        <f t="shared" si="6"/>
        <v>0.44119065379259476</v>
      </c>
      <c r="L101" s="23">
        <f t="shared" si="7"/>
        <v>0.57444084516759453</v>
      </c>
      <c r="M101" s="4"/>
    </row>
    <row r="102" spans="1:13" x14ac:dyDescent="0.25">
      <c r="A102" s="17"/>
      <c r="B102" s="48">
        <v>544</v>
      </c>
      <c r="C102" s="19" t="s">
        <v>194</v>
      </c>
      <c r="D102" s="20">
        <v>11.276948999999998</v>
      </c>
      <c r="E102" s="21">
        <v>11.708421999999999</v>
      </c>
      <c r="F102" s="21">
        <f t="shared" si="4"/>
        <v>7.1754663259949263</v>
      </c>
      <c r="G102" s="21">
        <v>5.1594664859949262</v>
      </c>
      <c r="H102" s="21">
        <v>0.65708443000000005</v>
      </c>
      <c r="I102" s="21">
        <v>1.3589154099999998</v>
      </c>
      <c r="J102" s="22">
        <f t="shared" si="5"/>
        <v>0.44066283962048231</v>
      </c>
      <c r="K102" s="22">
        <f t="shared" si="6"/>
        <v>0.49678350472804339</v>
      </c>
      <c r="L102" s="23">
        <f t="shared" si="7"/>
        <v>0.61284657539631959</v>
      </c>
      <c r="M102" s="4"/>
    </row>
    <row r="103" spans="1:13" x14ac:dyDescent="0.25">
      <c r="A103" s="17"/>
      <c r="B103" s="48">
        <v>545</v>
      </c>
      <c r="C103" s="19" t="s">
        <v>195</v>
      </c>
      <c r="D103" s="20">
        <v>13.404955999999999</v>
      </c>
      <c r="E103" s="21">
        <v>47.207887999999997</v>
      </c>
      <c r="F103" s="21">
        <f t="shared" si="4"/>
        <v>7.4119359127738988</v>
      </c>
      <c r="G103" s="21">
        <v>5.1186360227738987</v>
      </c>
      <c r="H103" s="21">
        <v>1.3700921000000001</v>
      </c>
      <c r="I103" s="21">
        <v>0.92320778999999986</v>
      </c>
      <c r="J103" s="22">
        <f t="shared" si="5"/>
        <v>0.10842755818209658</v>
      </c>
      <c r="K103" s="22">
        <f t="shared" si="6"/>
        <v>0.13745008297710543</v>
      </c>
      <c r="L103" s="23">
        <f t="shared" si="7"/>
        <v>0.15700630184459638</v>
      </c>
      <c r="M103" s="4"/>
    </row>
    <row r="104" spans="1:13" x14ac:dyDescent="0.25">
      <c r="A104" s="17"/>
      <c r="B104" s="48">
        <v>546</v>
      </c>
      <c r="C104" s="19" t="s">
        <v>196</v>
      </c>
      <c r="D104" s="20">
        <v>18.284730999999997</v>
      </c>
      <c r="E104" s="21">
        <v>30.128979999999999</v>
      </c>
      <c r="F104" s="21">
        <f t="shared" si="4"/>
        <v>4.112154392796155</v>
      </c>
      <c r="G104" s="21">
        <v>2.5966621327961548</v>
      </c>
      <c r="H104" s="21">
        <v>0.36830039999999997</v>
      </c>
      <c r="I104" s="21">
        <v>1.14719186</v>
      </c>
      <c r="J104" s="22">
        <f t="shared" si="5"/>
        <v>8.6184866955209063E-2</v>
      </c>
      <c r="K104" s="22">
        <f t="shared" si="6"/>
        <v>9.8408991369643276E-2</v>
      </c>
      <c r="L104" s="23">
        <f t="shared" si="7"/>
        <v>0.1364850185036518</v>
      </c>
      <c r="M104" s="4"/>
    </row>
    <row r="105" spans="1:13" x14ac:dyDescent="0.25">
      <c r="A105" s="17"/>
      <c r="B105" s="48">
        <v>547</v>
      </c>
      <c r="C105" s="19" t="s">
        <v>197</v>
      </c>
      <c r="D105" s="20">
        <v>7.1944089999999994</v>
      </c>
      <c r="E105" s="21">
        <v>5.9551910000000001</v>
      </c>
      <c r="F105" s="21">
        <f t="shared" si="4"/>
        <v>1.6179178989262577</v>
      </c>
      <c r="G105" s="21">
        <v>1.1957635389262578</v>
      </c>
      <c r="H105" s="21">
        <v>0.20503487999999997</v>
      </c>
      <c r="I105" s="21">
        <v>0.21711948</v>
      </c>
      <c r="J105" s="22">
        <f t="shared" si="5"/>
        <v>0.20079348234611749</v>
      </c>
      <c r="K105" s="22">
        <f t="shared" si="6"/>
        <v>0.23522308838226308</v>
      </c>
      <c r="L105" s="23">
        <f t="shared" si="7"/>
        <v>0.27168194923156247</v>
      </c>
      <c r="M105" s="4"/>
    </row>
    <row r="106" spans="1:13" x14ac:dyDescent="0.25">
      <c r="A106" s="17"/>
      <c r="B106" s="48">
        <v>548</v>
      </c>
      <c r="C106" s="19" t="s">
        <v>198</v>
      </c>
      <c r="D106" s="20">
        <v>6.2443699999999991</v>
      </c>
      <c r="E106" s="21">
        <v>4.869663000000001</v>
      </c>
      <c r="F106" s="21">
        <f t="shared" si="4"/>
        <v>1.7834915481679761</v>
      </c>
      <c r="G106" s="21">
        <v>1.229001428167976</v>
      </c>
      <c r="H106" s="21">
        <v>0.30065312999999999</v>
      </c>
      <c r="I106" s="21">
        <v>0.25383699000000004</v>
      </c>
      <c r="J106" s="22">
        <f t="shared" si="5"/>
        <v>0.25237915399237598</v>
      </c>
      <c r="K106" s="22">
        <f t="shared" si="6"/>
        <v>0.31411918199842076</v>
      </c>
      <c r="L106" s="23">
        <f t="shared" si="7"/>
        <v>0.36624537430371995</v>
      </c>
      <c r="M106" s="4"/>
    </row>
    <row r="107" spans="1:13" x14ac:dyDescent="0.25">
      <c r="A107" s="17"/>
      <c r="B107" s="48">
        <v>549</v>
      </c>
      <c r="C107" s="19" t="s">
        <v>199</v>
      </c>
      <c r="D107" s="20">
        <v>8.0086110000000001</v>
      </c>
      <c r="E107" s="21">
        <v>16.469673</v>
      </c>
      <c r="F107" s="21">
        <f t="shared" si="4"/>
        <v>5.3310199675734644</v>
      </c>
      <c r="G107" s="21">
        <v>2.8185077675734647</v>
      </c>
      <c r="H107" s="21">
        <v>0.22800231999999998</v>
      </c>
      <c r="I107" s="21">
        <v>2.2845098799999999</v>
      </c>
      <c r="J107" s="22">
        <f t="shared" si="5"/>
        <v>0.17113319539334293</v>
      </c>
      <c r="K107" s="22">
        <f t="shared" si="6"/>
        <v>0.18497696266182484</v>
      </c>
      <c r="L107" s="23">
        <f t="shared" si="7"/>
        <v>0.32368705605590736</v>
      </c>
      <c r="M107" s="4"/>
    </row>
    <row r="108" spans="1:13" x14ac:dyDescent="0.25">
      <c r="A108" s="17"/>
      <c r="B108" s="48">
        <v>550</v>
      </c>
      <c r="C108" s="19" t="s">
        <v>200</v>
      </c>
      <c r="D108" s="20">
        <v>9.8656550000000003</v>
      </c>
      <c r="E108" s="21">
        <v>22.445907000000002</v>
      </c>
      <c r="F108" s="21">
        <f t="shared" si="4"/>
        <v>3.3133996616869728</v>
      </c>
      <c r="G108" s="21">
        <v>2.5327421316869732</v>
      </c>
      <c r="H108" s="21">
        <v>0.30650334999999995</v>
      </c>
      <c r="I108" s="21">
        <v>0.47415417999999993</v>
      </c>
      <c r="J108" s="22">
        <f t="shared" si="5"/>
        <v>0.11283759358385352</v>
      </c>
      <c r="K108" s="22">
        <f t="shared" si="6"/>
        <v>0.12649279361653654</v>
      </c>
      <c r="L108" s="23">
        <f t="shared" si="7"/>
        <v>0.1476170983728558</v>
      </c>
      <c r="M108" s="4"/>
    </row>
    <row r="109" spans="1:13" ht="25.5" x14ac:dyDescent="0.25">
      <c r="A109" s="17"/>
      <c r="B109" s="48">
        <v>551</v>
      </c>
      <c r="C109" s="19" t="s">
        <v>201</v>
      </c>
      <c r="D109" s="20">
        <v>2.384944</v>
      </c>
      <c r="E109" s="21">
        <v>2.1748489999999996</v>
      </c>
      <c r="F109" s="21">
        <f t="shared" si="4"/>
        <v>1.0369223401394936</v>
      </c>
      <c r="G109" s="21">
        <v>0.90538368013949366</v>
      </c>
      <c r="H109" s="21">
        <v>3.9242400000000004E-2</v>
      </c>
      <c r="I109" s="21">
        <v>9.2296260000000005E-2</v>
      </c>
      <c r="J109" s="22">
        <f t="shared" si="5"/>
        <v>0.41629726024174268</v>
      </c>
      <c r="K109" s="22">
        <f t="shared" si="6"/>
        <v>0.434340995691882</v>
      </c>
      <c r="L109" s="23">
        <f t="shared" si="7"/>
        <v>0.47677900403177131</v>
      </c>
      <c r="M109" s="4"/>
    </row>
    <row r="110" spans="1:13" x14ac:dyDescent="0.25">
      <c r="A110" s="17"/>
      <c r="B110" s="48">
        <v>552</v>
      </c>
      <c r="C110" s="19" t="s">
        <v>202</v>
      </c>
      <c r="D110" s="20">
        <v>14.197221000000003</v>
      </c>
      <c r="E110" s="21">
        <v>24.263995999999999</v>
      </c>
      <c r="F110" s="21">
        <f t="shared" si="4"/>
        <v>10.44243670225967</v>
      </c>
      <c r="G110" s="21">
        <v>8.9305621722596698</v>
      </c>
      <c r="H110" s="21">
        <v>0.84363641999999983</v>
      </c>
      <c r="I110" s="21">
        <v>0.66823810999999989</v>
      </c>
      <c r="J110" s="22">
        <f t="shared" si="5"/>
        <v>0.36805817855639567</v>
      </c>
      <c r="K110" s="22">
        <f t="shared" si="6"/>
        <v>0.4028272421516913</v>
      </c>
      <c r="L110" s="23">
        <f t="shared" si="7"/>
        <v>0.43036755785236985</v>
      </c>
      <c r="M110" s="4"/>
    </row>
    <row r="111" spans="1:13" x14ac:dyDescent="0.25">
      <c r="A111" s="17"/>
      <c r="B111" s="48">
        <v>553</v>
      </c>
      <c r="C111" s="19" t="s">
        <v>203</v>
      </c>
      <c r="D111" s="20">
        <v>1.2808969999999997</v>
      </c>
      <c r="E111" s="21">
        <v>1.9533829999999999</v>
      </c>
      <c r="F111" s="21">
        <f t="shared" si="4"/>
        <v>0.11607847167936086</v>
      </c>
      <c r="G111" s="21">
        <v>8.0700001679360867E-2</v>
      </c>
      <c r="H111" s="21">
        <v>1.596697E-2</v>
      </c>
      <c r="I111" s="21">
        <v>1.9411500000000002E-2</v>
      </c>
      <c r="J111" s="22">
        <f t="shared" si="5"/>
        <v>4.1312943585236933E-2</v>
      </c>
      <c r="K111" s="22">
        <f t="shared" si="6"/>
        <v>4.9486952471359112E-2</v>
      </c>
      <c r="L111" s="23">
        <f t="shared" si="7"/>
        <v>5.9424327783829833E-2</v>
      </c>
      <c r="M111" s="4"/>
    </row>
    <row r="112" spans="1:13" x14ac:dyDescent="0.25">
      <c r="A112" s="17"/>
      <c r="B112" s="48">
        <v>554</v>
      </c>
      <c r="C112" s="19" t="s">
        <v>204</v>
      </c>
      <c r="D112" s="20">
        <v>7.1033999999999997</v>
      </c>
      <c r="E112" s="21">
        <v>8.4583560000000002</v>
      </c>
      <c r="F112" s="21">
        <f t="shared" si="4"/>
        <v>0.16608200184641303</v>
      </c>
      <c r="G112" s="21">
        <v>0.14392063184641302</v>
      </c>
      <c r="H112" s="21">
        <v>8.8718500000000006E-3</v>
      </c>
      <c r="I112" s="21">
        <v>1.3289519999999999E-2</v>
      </c>
      <c r="J112" s="22">
        <f t="shared" si="5"/>
        <v>1.7015201517459541E-2</v>
      </c>
      <c r="K112" s="22">
        <f t="shared" si="6"/>
        <v>1.8064087376602856E-2</v>
      </c>
      <c r="L112" s="23">
        <f t="shared" si="7"/>
        <v>1.9635257944500446E-2</v>
      </c>
      <c r="M112" s="4"/>
    </row>
    <row r="113" spans="1:13" x14ac:dyDescent="0.25">
      <c r="A113" s="34" t="s">
        <v>205</v>
      </c>
      <c r="B113" s="35"/>
      <c r="C113" s="36"/>
      <c r="D113" s="37">
        <f ca="1">SUM(D114:OFFSET(D112,(MATCH("GOBIERNOS LOCALES",$A$8:$A$500,0)-MATCH("GOBIERNOS REGIONALES",$A$8:$A$500,0)),0))</f>
        <v>12466.511009999995</v>
      </c>
      <c r="E113" s="38">
        <f ca="1">SUM(E114:OFFSET(E112,(MATCH("GOBIERNOS LOCALES",$A$8:$A$500,0)-MATCH("GOBIERNOS REGIONALES",$A$8:$A$500,0)),0))</f>
        <v>17109.60585199999</v>
      </c>
      <c r="F113" s="38">
        <f ca="1">SUM(F114:OFFSET(F112,(MATCH("GOBIERNOS LOCALES",$A$8:$A$500,0)-MATCH("GOBIERNOS REGIONALES",$A$8:$A$500,0)),0))</f>
        <v>10744.516466655305</v>
      </c>
      <c r="G113" s="38">
        <f ca="1">SUM(G114:OFFSET(G112,(MATCH("GOBIERNOS LOCALES",$A$8:$A$500,0)-MATCH("GOBIERNOS REGIONALES",$A$8:$A$500,0)),0))</f>
        <v>7994.7942810253044</v>
      </c>
      <c r="H113" s="38">
        <f ca="1">SUM(H114:OFFSET(H112,(MATCH("GOBIERNOS LOCALES",$A$8:$A$500,0)-MATCH("GOBIERNOS REGIONALES",$A$8:$A$500,0)),0))</f>
        <v>1368.9369985600001</v>
      </c>
      <c r="I113" s="38">
        <f ca="1">SUM(I114:OFFSET(I112,(MATCH("GOBIERNOS LOCALES",$A$8:$A$500,0)-MATCH("GOBIERNOS REGIONALES",$A$8:$A$500,0)),0))</f>
        <v>1380.7851870700003</v>
      </c>
      <c r="J113" s="39">
        <f t="shared" ca="1" si="5"/>
        <v>0.46726934274121634</v>
      </c>
      <c r="K113" s="39">
        <f t="shared" ca="1" si="6"/>
        <v>0.5472791927869427</v>
      </c>
      <c r="L113" s="40">
        <f t="shared" ca="1" si="7"/>
        <v>0.62798153035181392</v>
      </c>
      <c r="M113" s="4"/>
    </row>
    <row r="114" spans="1:13" x14ac:dyDescent="0.25">
      <c r="A114" s="17"/>
      <c r="B114" s="48">
        <v>440</v>
      </c>
      <c r="C114" s="19" t="s">
        <v>206</v>
      </c>
      <c r="D114" s="20">
        <v>345.69243799999981</v>
      </c>
      <c r="E114" s="21">
        <v>507.49260699999974</v>
      </c>
      <c r="F114" s="21">
        <f t="shared" si="4"/>
        <v>312.77275200305166</v>
      </c>
      <c r="G114" s="21">
        <v>220.08840190305165</v>
      </c>
      <c r="H114" s="21">
        <v>43.091742900000007</v>
      </c>
      <c r="I114" s="21">
        <v>49.592607200000046</v>
      </c>
      <c r="J114" s="22">
        <f t="shared" si="5"/>
        <v>0.43367804548737349</v>
      </c>
      <c r="K114" s="22">
        <f t="shared" si="6"/>
        <v>0.51858912065501628</v>
      </c>
      <c r="L114" s="23">
        <f t="shared" si="7"/>
        <v>0.61630996725643306</v>
      </c>
      <c r="M114" s="4"/>
    </row>
    <row r="115" spans="1:13" x14ac:dyDescent="0.25">
      <c r="A115" s="17"/>
      <c r="B115" s="48">
        <v>441</v>
      </c>
      <c r="C115" s="19" t="s">
        <v>207</v>
      </c>
      <c r="D115" s="20">
        <v>508.46727899999973</v>
      </c>
      <c r="E115" s="21">
        <v>719.79031299999986</v>
      </c>
      <c r="F115" s="21">
        <f t="shared" si="4"/>
        <v>442.68955270529659</v>
      </c>
      <c r="G115" s="21">
        <v>338.57634088529664</v>
      </c>
      <c r="H115" s="21">
        <v>50.883387120000023</v>
      </c>
      <c r="I115" s="21">
        <v>53.229824699999966</v>
      </c>
      <c r="J115" s="22">
        <f t="shared" si="5"/>
        <v>0.47038190813398278</v>
      </c>
      <c r="K115" s="22">
        <f t="shared" si="6"/>
        <v>0.54107386689058812</v>
      </c>
      <c r="L115" s="23">
        <f t="shared" si="7"/>
        <v>0.6150257161147662</v>
      </c>
      <c r="M115" s="4"/>
    </row>
    <row r="116" spans="1:13" x14ac:dyDescent="0.25">
      <c r="A116" s="17"/>
      <c r="B116" s="48">
        <v>442</v>
      </c>
      <c r="C116" s="19" t="s">
        <v>208</v>
      </c>
      <c r="D116" s="20">
        <v>500.6153969999998</v>
      </c>
      <c r="E116" s="21">
        <v>684.70091099999877</v>
      </c>
      <c r="F116" s="21">
        <f t="shared" si="4"/>
        <v>408.93565589207861</v>
      </c>
      <c r="G116" s="21">
        <v>302.04530747207872</v>
      </c>
      <c r="H116" s="21">
        <v>59.536127469999947</v>
      </c>
      <c r="I116" s="21">
        <v>47.354220949999956</v>
      </c>
      <c r="J116" s="22">
        <f t="shared" si="5"/>
        <v>0.44113466569066573</v>
      </c>
      <c r="K116" s="22">
        <f t="shared" si="6"/>
        <v>0.5280866859283021</v>
      </c>
      <c r="L116" s="23">
        <f t="shared" si="7"/>
        <v>0.59724713275878694</v>
      </c>
      <c r="M116" s="4"/>
    </row>
    <row r="117" spans="1:13" x14ac:dyDescent="0.25">
      <c r="A117" s="17"/>
      <c r="B117" s="48">
        <v>443</v>
      </c>
      <c r="C117" s="19" t="s">
        <v>209</v>
      </c>
      <c r="D117" s="20">
        <v>685.34963699999867</v>
      </c>
      <c r="E117" s="21">
        <v>902.56133999999861</v>
      </c>
      <c r="F117" s="21">
        <f t="shared" si="4"/>
        <v>542.78529830493119</v>
      </c>
      <c r="G117" s="21">
        <v>395.97753914493131</v>
      </c>
      <c r="H117" s="21">
        <v>54.097162229999995</v>
      </c>
      <c r="I117" s="21">
        <v>92.710596929999909</v>
      </c>
      <c r="J117" s="22">
        <f t="shared" si="5"/>
        <v>0.43872645724547865</v>
      </c>
      <c r="K117" s="22">
        <f t="shared" si="6"/>
        <v>0.49866383749046017</v>
      </c>
      <c r="L117" s="23">
        <f t="shared" si="7"/>
        <v>0.60138327917405821</v>
      </c>
      <c r="M117" s="4"/>
    </row>
    <row r="118" spans="1:13" x14ac:dyDescent="0.25">
      <c r="A118" s="17"/>
      <c r="B118" s="48">
        <v>444</v>
      </c>
      <c r="C118" s="19" t="s">
        <v>210</v>
      </c>
      <c r="D118" s="20">
        <v>552.09179900000004</v>
      </c>
      <c r="E118" s="21">
        <v>887.1828309999994</v>
      </c>
      <c r="F118" s="21">
        <f t="shared" si="4"/>
        <v>584.21422350728824</v>
      </c>
      <c r="G118" s="21">
        <v>439.39398791728814</v>
      </c>
      <c r="H118" s="21">
        <v>73.085953490000009</v>
      </c>
      <c r="I118" s="21">
        <v>71.734282100000115</v>
      </c>
      <c r="J118" s="22">
        <f t="shared" si="5"/>
        <v>0.49526881333131711</v>
      </c>
      <c r="K118" s="22">
        <f t="shared" si="6"/>
        <v>0.57764862382384008</v>
      </c>
      <c r="L118" s="23">
        <f t="shared" si="7"/>
        <v>0.65850487982142725</v>
      </c>
      <c r="M118" s="4"/>
    </row>
    <row r="119" spans="1:13" x14ac:dyDescent="0.25">
      <c r="A119" s="17"/>
      <c r="B119" s="48">
        <v>445</v>
      </c>
      <c r="C119" s="19" t="s">
        <v>211</v>
      </c>
      <c r="D119" s="20">
        <v>767.82834100000093</v>
      </c>
      <c r="E119" s="21">
        <v>1157.8249099999978</v>
      </c>
      <c r="F119" s="21">
        <f t="shared" si="4"/>
        <v>744.32460191212999</v>
      </c>
      <c r="G119" s="21">
        <v>554.30739715212985</v>
      </c>
      <c r="H119" s="21">
        <v>91.531072490000085</v>
      </c>
      <c r="I119" s="21">
        <v>98.486132270000141</v>
      </c>
      <c r="J119" s="22">
        <f t="shared" si="5"/>
        <v>0.47874889576536311</v>
      </c>
      <c r="K119" s="22">
        <f t="shared" si="6"/>
        <v>0.55780322574173247</v>
      </c>
      <c r="L119" s="23">
        <f t="shared" si="7"/>
        <v>0.64286456050779861</v>
      </c>
      <c r="M119" s="4"/>
    </row>
    <row r="120" spans="1:13" x14ac:dyDescent="0.25">
      <c r="A120" s="17"/>
      <c r="B120" s="48">
        <v>446</v>
      </c>
      <c r="C120" s="19" t="s">
        <v>212</v>
      </c>
      <c r="D120" s="20">
        <v>764.52985899999862</v>
      </c>
      <c r="E120" s="21">
        <v>1089.2316199999993</v>
      </c>
      <c r="F120" s="21">
        <f t="shared" si="4"/>
        <v>678.08087323749226</v>
      </c>
      <c r="G120" s="21">
        <v>497.81462497749209</v>
      </c>
      <c r="H120" s="21">
        <v>83.9467827900001</v>
      </c>
      <c r="I120" s="21">
        <v>96.319465470000054</v>
      </c>
      <c r="J120" s="22">
        <f t="shared" si="5"/>
        <v>0.45703284392119686</v>
      </c>
      <c r="K120" s="22">
        <f t="shared" si="6"/>
        <v>0.53410257018382601</v>
      </c>
      <c r="L120" s="23">
        <f t="shared" si="7"/>
        <v>0.62253138890467818</v>
      </c>
      <c r="M120" s="4"/>
    </row>
    <row r="121" spans="1:13" x14ac:dyDescent="0.25">
      <c r="A121" s="17"/>
      <c r="B121" s="48">
        <v>447</v>
      </c>
      <c r="C121" s="19" t="s">
        <v>213</v>
      </c>
      <c r="D121" s="20">
        <v>465.12121799999909</v>
      </c>
      <c r="E121" s="21">
        <v>583.51376399999947</v>
      </c>
      <c r="F121" s="21">
        <f t="shared" si="4"/>
        <v>394.31332165677998</v>
      </c>
      <c r="G121" s="21">
        <v>305.80171385678</v>
      </c>
      <c r="H121" s="21">
        <v>43.971696449999975</v>
      </c>
      <c r="I121" s="21">
        <v>44.539911350000018</v>
      </c>
      <c r="J121" s="22">
        <f t="shared" si="5"/>
        <v>0.52406940970938309</v>
      </c>
      <c r="K121" s="22">
        <f t="shared" si="6"/>
        <v>0.5994261521940385</v>
      </c>
      <c r="L121" s="23">
        <f t="shared" si="7"/>
        <v>0.67575667616433521</v>
      </c>
      <c r="M121" s="4"/>
    </row>
    <row r="122" spans="1:13" x14ac:dyDescent="0.25">
      <c r="A122" s="17"/>
      <c r="B122" s="48">
        <v>448</v>
      </c>
      <c r="C122" s="19" t="s">
        <v>214</v>
      </c>
      <c r="D122" s="20">
        <v>459.26120599999933</v>
      </c>
      <c r="E122" s="21">
        <v>639.06577000000038</v>
      </c>
      <c r="F122" s="21">
        <f t="shared" si="4"/>
        <v>416.34102291772484</v>
      </c>
      <c r="G122" s="21">
        <v>314.61267111772491</v>
      </c>
      <c r="H122" s="21">
        <v>45.791219570000024</v>
      </c>
      <c r="I122" s="21">
        <v>55.937132229999939</v>
      </c>
      <c r="J122" s="22">
        <f t="shared" si="5"/>
        <v>0.49230092720773438</v>
      </c>
      <c r="K122" s="22">
        <f t="shared" si="6"/>
        <v>0.56395430268112268</v>
      </c>
      <c r="L122" s="23">
        <f t="shared" si="7"/>
        <v>0.6514838416673836</v>
      </c>
      <c r="M122" s="4"/>
    </row>
    <row r="123" spans="1:13" x14ac:dyDescent="0.25">
      <c r="A123" s="17"/>
      <c r="B123" s="48">
        <v>449</v>
      </c>
      <c r="C123" s="19" t="s">
        <v>215</v>
      </c>
      <c r="D123" s="20">
        <v>367.6615789999999</v>
      </c>
      <c r="E123" s="21">
        <v>433.69456100000019</v>
      </c>
      <c r="F123" s="21">
        <f t="shared" si="4"/>
        <v>281.80001334035518</v>
      </c>
      <c r="G123" s="21">
        <v>209.08879796035512</v>
      </c>
      <c r="H123" s="21">
        <v>34.908115520000038</v>
      </c>
      <c r="I123" s="21">
        <v>37.803099860000017</v>
      </c>
      <c r="J123" s="22">
        <f t="shared" si="5"/>
        <v>0.48211072206726391</v>
      </c>
      <c r="K123" s="22">
        <f t="shared" si="6"/>
        <v>0.56260081500158599</v>
      </c>
      <c r="L123" s="23">
        <f t="shared" si="7"/>
        <v>0.64976607659221963</v>
      </c>
      <c r="M123" s="4"/>
    </row>
    <row r="124" spans="1:13" x14ac:dyDescent="0.25">
      <c r="A124" s="17"/>
      <c r="B124" s="48">
        <v>450</v>
      </c>
      <c r="C124" s="19" t="s">
        <v>216</v>
      </c>
      <c r="D124" s="20">
        <v>579.18089399999974</v>
      </c>
      <c r="E124" s="21">
        <v>866.09353300000009</v>
      </c>
      <c r="F124" s="21">
        <f t="shared" si="4"/>
        <v>492.98734248292504</v>
      </c>
      <c r="G124" s="21">
        <v>372.06666125292509</v>
      </c>
      <c r="H124" s="21">
        <v>57.230112309999953</v>
      </c>
      <c r="I124" s="21">
        <v>63.690568919999954</v>
      </c>
      <c r="J124" s="22">
        <f t="shared" si="5"/>
        <v>0.42959177857401809</v>
      </c>
      <c r="K124" s="22">
        <f t="shared" si="6"/>
        <v>0.4956702217552813</v>
      </c>
      <c r="L124" s="23">
        <f t="shared" si="7"/>
        <v>0.56920797084732999</v>
      </c>
      <c r="M124" s="4"/>
    </row>
    <row r="125" spans="1:13" x14ac:dyDescent="0.25">
      <c r="A125" s="17"/>
      <c r="B125" s="48">
        <v>451</v>
      </c>
      <c r="C125" s="19" t="s">
        <v>217</v>
      </c>
      <c r="D125" s="20">
        <v>984.85653099999911</v>
      </c>
      <c r="E125" s="21">
        <v>1288.5213579999972</v>
      </c>
      <c r="F125" s="21">
        <f t="shared" si="4"/>
        <v>795.13620642118849</v>
      </c>
      <c r="G125" s="21">
        <v>568.55900585118877</v>
      </c>
      <c r="H125" s="21">
        <v>152.49095860999972</v>
      </c>
      <c r="I125" s="21">
        <v>74.086241960000024</v>
      </c>
      <c r="J125" s="22">
        <f t="shared" si="5"/>
        <v>0.44124919026075621</v>
      </c>
      <c r="K125" s="22">
        <f t="shared" si="6"/>
        <v>0.55959488756971776</v>
      </c>
      <c r="L125" s="23">
        <f t="shared" si="7"/>
        <v>0.6170919880252308</v>
      </c>
      <c r="M125" s="4"/>
    </row>
    <row r="126" spans="1:13" x14ac:dyDescent="0.25">
      <c r="A126" s="17"/>
      <c r="B126" s="48">
        <v>452</v>
      </c>
      <c r="C126" s="19" t="s">
        <v>218</v>
      </c>
      <c r="D126" s="20">
        <v>501.30365899999958</v>
      </c>
      <c r="E126" s="21">
        <v>833.74435999999878</v>
      </c>
      <c r="F126" s="21">
        <f t="shared" si="4"/>
        <v>544.44100386448054</v>
      </c>
      <c r="G126" s="21">
        <v>441.38050005448036</v>
      </c>
      <c r="H126" s="21">
        <v>51.390682970000071</v>
      </c>
      <c r="I126" s="21">
        <v>51.669820840000057</v>
      </c>
      <c r="J126" s="22">
        <f t="shared" si="5"/>
        <v>0.5293954852713858</v>
      </c>
      <c r="K126" s="22">
        <f t="shared" si="6"/>
        <v>0.59103390279543377</v>
      </c>
      <c r="L126" s="23">
        <f t="shared" si="7"/>
        <v>0.65300712062925537</v>
      </c>
      <c r="M126" s="4"/>
    </row>
    <row r="127" spans="1:13" x14ac:dyDescent="0.25">
      <c r="A127" s="17"/>
      <c r="B127" s="48">
        <v>453</v>
      </c>
      <c r="C127" s="19" t="s">
        <v>219</v>
      </c>
      <c r="D127" s="20">
        <v>627.97437899999898</v>
      </c>
      <c r="E127" s="21">
        <v>794.17383000000052</v>
      </c>
      <c r="F127" s="21">
        <f t="shared" si="4"/>
        <v>540.94819601435154</v>
      </c>
      <c r="G127" s="21">
        <v>391.5407558843516</v>
      </c>
      <c r="H127" s="21">
        <v>66.128925850000002</v>
      </c>
      <c r="I127" s="21">
        <v>83.278514279999996</v>
      </c>
      <c r="J127" s="22">
        <f t="shared" si="5"/>
        <v>0.49301644185927324</v>
      </c>
      <c r="K127" s="22">
        <f t="shared" si="6"/>
        <v>0.57628401295261933</v>
      </c>
      <c r="L127" s="23">
        <f t="shared" si="7"/>
        <v>0.68114583429971642</v>
      </c>
      <c r="M127" s="4"/>
    </row>
    <row r="128" spans="1:13" x14ac:dyDescent="0.25">
      <c r="A128" s="17"/>
      <c r="B128" s="48">
        <v>454</v>
      </c>
      <c r="C128" s="19" t="s">
        <v>220</v>
      </c>
      <c r="D128" s="20">
        <v>173.12535700000001</v>
      </c>
      <c r="E128" s="21">
        <v>240.53790399999991</v>
      </c>
      <c r="F128" s="21">
        <f t="shared" si="4"/>
        <v>115.85815228611322</v>
      </c>
      <c r="G128" s="21">
        <v>81.141872836113208</v>
      </c>
      <c r="H128" s="21">
        <v>15.744990500000011</v>
      </c>
      <c r="I128" s="21">
        <v>18.971288950000005</v>
      </c>
      <c r="J128" s="22">
        <f t="shared" si="5"/>
        <v>0.33733507894919229</v>
      </c>
      <c r="K128" s="22">
        <f t="shared" si="6"/>
        <v>0.40279249850000048</v>
      </c>
      <c r="L128" s="23">
        <f t="shared" si="7"/>
        <v>0.48166276648903228</v>
      </c>
      <c r="M128" s="4"/>
    </row>
    <row r="129" spans="1:13" x14ac:dyDescent="0.25">
      <c r="A129" s="17"/>
      <c r="B129" s="48">
        <v>455</v>
      </c>
      <c r="C129" s="19" t="s">
        <v>221</v>
      </c>
      <c r="D129" s="20">
        <v>162.75856800000017</v>
      </c>
      <c r="E129" s="21">
        <v>224.11468500000001</v>
      </c>
      <c r="F129" s="21">
        <f t="shared" si="4"/>
        <v>138.00147353271404</v>
      </c>
      <c r="G129" s="21">
        <v>98.703027432714038</v>
      </c>
      <c r="H129" s="21">
        <v>21.119056150000002</v>
      </c>
      <c r="I129" s="21">
        <v>18.179389949999997</v>
      </c>
      <c r="J129" s="22">
        <f t="shared" si="5"/>
        <v>0.4404130297517721</v>
      </c>
      <c r="K129" s="22">
        <f t="shared" si="6"/>
        <v>0.53464628425716076</v>
      </c>
      <c r="L129" s="23">
        <f t="shared" si="7"/>
        <v>0.61576274456407909</v>
      </c>
      <c r="M129" s="4"/>
    </row>
    <row r="130" spans="1:13" x14ac:dyDescent="0.25">
      <c r="A130" s="17"/>
      <c r="B130" s="48">
        <v>456</v>
      </c>
      <c r="C130" s="19" t="s">
        <v>222</v>
      </c>
      <c r="D130" s="20">
        <v>233.99152799999999</v>
      </c>
      <c r="E130" s="21">
        <v>327.66800400000034</v>
      </c>
      <c r="F130" s="21">
        <f t="shared" si="4"/>
        <v>201.42358808886169</v>
      </c>
      <c r="G130" s="21">
        <v>156.93253380886168</v>
      </c>
      <c r="H130" s="21">
        <v>20.817146040000011</v>
      </c>
      <c r="I130" s="21">
        <v>23.673908239999992</v>
      </c>
      <c r="J130" s="22">
        <f t="shared" si="5"/>
        <v>0.47893761945966967</v>
      </c>
      <c r="K130" s="22">
        <f t="shared" si="6"/>
        <v>0.54246883332820472</v>
      </c>
      <c r="L130" s="23">
        <f t="shared" si="7"/>
        <v>0.61471851273236155</v>
      </c>
      <c r="M130" s="4"/>
    </row>
    <row r="131" spans="1:13" x14ac:dyDescent="0.25">
      <c r="A131" s="17"/>
      <c r="B131" s="48">
        <v>457</v>
      </c>
      <c r="C131" s="19" t="s">
        <v>223</v>
      </c>
      <c r="D131" s="20">
        <v>836.13305499999842</v>
      </c>
      <c r="E131" s="21">
        <v>1056.0523599999985</v>
      </c>
      <c r="F131" s="21">
        <f t="shared" si="4"/>
        <v>620.65959458871816</v>
      </c>
      <c r="G131" s="21">
        <v>469.48287964871815</v>
      </c>
      <c r="H131" s="21">
        <v>74.601054220000066</v>
      </c>
      <c r="I131" s="21">
        <v>76.575660720000016</v>
      </c>
      <c r="J131" s="22">
        <f t="shared" si="5"/>
        <v>0.4445640173075498</v>
      </c>
      <c r="K131" s="22">
        <f t="shared" si="6"/>
        <v>0.51520545237806104</v>
      </c>
      <c r="L131" s="23">
        <f t="shared" si="7"/>
        <v>0.58771668725660442</v>
      </c>
      <c r="M131" s="4"/>
    </row>
    <row r="132" spans="1:13" x14ac:dyDescent="0.25">
      <c r="A132" s="17"/>
      <c r="B132" s="48">
        <v>458</v>
      </c>
      <c r="C132" s="19" t="s">
        <v>224</v>
      </c>
      <c r="D132" s="20">
        <v>785.06090000000108</v>
      </c>
      <c r="E132" s="21">
        <v>1005.2156249999998</v>
      </c>
      <c r="F132" s="21">
        <f t="shared" si="4"/>
        <v>615.38721562451542</v>
      </c>
      <c r="G132" s="21">
        <v>465.38194842451543</v>
      </c>
      <c r="H132" s="21">
        <v>74.040564779999997</v>
      </c>
      <c r="I132" s="21">
        <v>75.964702420000023</v>
      </c>
      <c r="J132" s="22">
        <f t="shared" si="5"/>
        <v>0.46296728468035453</v>
      </c>
      <c r="K132" s="22">
        <f t="shared" si="6"/>
        <v>0.5366236852958941</v>
      </c>
      <c r="L132" s="23">
        <f t="shared" si="7"/>
        <v>0.61219424004130008</v>
      </c>
      <c r="M132" s="4"/>
    </row>
    <row r="133" spans="1:13" x14ac:dyDescent="0.25">
      <c r="A133" s="17"/>
      <c r="B133" s="48">
        <v>459</v>
      </c>
      <c r="C133" s="19" t="s">
        <v>225</v>
      </c>
      <c r="D133" s="20">
        <v>499.45812799999999</v>
      </c>
      <c r="E133" s="21">
        <v>942.81237200000021</v>
      </c>
      <c r="F133" s="21">
        <f t="shared" si="4"/>
        <v>559.64557051566328</v>
      </c>
      <c r="G133" s="21">
        <v>366.40520379566328</v>
      </c>
      <c r="H133" s="21">
        <v>105.85157974999994</v>
      </c>
      <c r="I133" s="21">
        <v>87.388786970000055</v>
      </c>
      <c r="J133" s="22">
        <f t="shared" si="5"/>
        <v>0.38863003358600728</v>
      </c>
      <c r="K133" s="22">
        <f t="shared" si="6"/>
        <v>0.50090219175195883</v>
      </c>
      <c r="L133" s="23">
        <f t="shared" si="7"/>
        <v>0.59359167013101433</v>
      </c>
      <c r="M133" s="4"/>
    </row>
    <row r="134" spans="1:13" x14ac:dyDescent="0.25">
      <c r="A134" s="17"/>
      <c r="B134" s="48">
        <v>460</v>
      </c>
      <c r="C134" s="19" t="s">
        <v>226</v>
      </c>
      <c r="D134" s="20">
        <v>197.42497999999989</v>
      </c>
      <c r="E134" s="21">
        <v>238.44069399999975</v>
      </c>
      <c r="F134" s="21">
        <f t="shared" si="4"/>
        <v>155.54720763962465</v>
      </c>
      <c r="G134" s="21">
        <v>116.27306336962465</v>
      </c>
      <c r="H134" s="21">
        <v>20.555129510000011</v>
      </c>
      <c r="I134" s="21">
        <v>18.719014759999997</v>
      </c>
      <c r="J134" s="22">
        <f t="shared" si="5"/>
        <v>0.48763934301258482</v>
      </c>
      <c r="K134" s="22">
        <f t="shared" si="6"/>
        <v>0.5738458087176378</v>
      </c>
      <c r="L134" s="23">
        <f t="shared" si="7"/>
        <v>0.65235176525540894</v>
      </c>
      <c r="M134" s="4"/>
    </row>
    <row r="135" spans="1:13" x14ac:dyDescent="0.25">
      <c r="A135" s="17"/>
      <c r="B135" s="48">
        <v>461</v>
      </c>
      <c r="C135" s="19" t="s">
        <v>227</v>
      </c>
      <c r="D135" s="20">
        <v>243.58717100000001</v>
      </c>
      <c r="E135" s="21">
        <v>256.63223500000009</v>
      </c>
      <c r="F135" s="21">
        <f t="shared" si="4"/>
        <v>153.7139588126214</v>
      </c>
      <c r="G135" s="21">
        <v>119.93900336262141</v>
      </c>
      <c r="H135" s="21">
        <v>15.762746559999998</v>
      </c>
      <c r="I135" s="21">
        <v>18.012208889999997</v>
      </c>
      <c r="J135" s="22">
        <f t="shared" si="5"/>
        <v>0.467357514002952</v>
      </c>
      <c r="K135" s="22">
        <f t="shared" si="6"/>
        <v>0.52877905194809749</v>
      </c>
      <c r="L135" s="23">
        <f t="shared" si="7"/>
        <v>0.59896590470258482</v>
      </c>
      <c r="M135" s="4"/>
    </row>
    <row r="136" spans="1:13" x14ac:dyDescent="0.25">
      <c r="A136" s="17"/>
      <c r="B136" s="48">
        <v>462</v>
      </c>
      <c r="C136" s="19" t="s">
        <v>228</v>
      </c>
      <c r="D136" s="20">
        <v>329.86967699999997</v>
      </c>
      <c r="E136" s="21">
        <v>391.61433900000009</v>
      </c>
      <c r="F136" s="21">
        <f t="shared" ref="F136:F140" si="8">SUM(G136,H136,I136)</f>
        <v>289.56683777253727</v>
      </c>
      <c r="G136" s="21">
        <v>223.18058854253727</v>
      </c>
      <c r="H136" s="21">
        <v>33.033590749999988</v>
      </c>
      <c r="I136" s="21">
        <v>33.352658480000002</v>
      </c>
      <c r="J136" s="22">
        <f t="shared" ref="J136:J140" si="9">IFERROR(G136/E136,0)</f>
        <v>0.56989891920820912</v>
      </c>
      <c r="K136" s="22">
        <f t="shared" ref="K136:K140" si="10">IFERROR(SUM(G136,H136)/E136,0)</f>
        <v>0.65425127166382235</v>
      </c>
      <c r="L136" s="23">
        <f t="shared" ref="L136:L140" si="11">IFERROR(SUM(G136,H136,I136)/E136,0)</f>
        <v>0.73941837398486376</v>
      </c>
      <c r="M136" s="4"/>
    </row>
    <row r="137" spans="1:13" x14ac:dyDescent="0.25">
      <c r="A137" s="17"/>
      <c r="B137" s="48">
        <v>463</v>
      </c>
      <c r="C137" s="19" t="s">
        <v>229</v>
      </c>
      <c r="D137" s="20">
        <v>466.8031949999995</v>
      </c>
      <c r="E137" s="21">
        <v>630.08394000000112</v>
      </c>
      <c r="F137" s="21">
        <f t="shared" si="8"/>
        <v>424.27096494718472</v>
      </c>
      <c r="G137" s="21">
        <v>325.11400029718465</v>
      </c>
      <c r="H137" s="21">
        <v>46.134804520000039</v>
      </c>
      <c r="I137" s="21">
        <v>53.02216013000001</v>
      </c>
      <c r="J137" s="22">
        <f t="shared" si="9"/>
        <v>0.51598521983782675</v>
      </c>
      <c r="K137" s="22">
        <f t="shared" si="10"/>
        <v>0.58920531257658149</v>
      </c>
      <c r="L137" s="23">
        <f t="shared" si="11"/>
        <v>0.6733562594012219</v>
      </c>
      <c r="M137" s="4"/>
    </row>
    <row r="138" spans="1:13" x14ac:dyDescent="0.25">
      <c r="A138" s="17"/>
      <c r="B138" s="48">
        <v>464</v>
      </c>
      <c r="C138" s="19" t="s">
        <v>230</v>
      </c>
      <c r="D138" s="20">
        <v>424.17503000000016</v>
      </c>
      <c r="E138" s="21">
        <v>404.6037339999998</v>
      </c>
      <c r="F138" s="21">
        <f t="shared" si="8"/>
        <v>290.32059767615453</v>
      </c>
      <c r="G138" s="21">
        <v>220.86832672615449</v>
      </c>
      <c r="H138" s="21">
        <v>33.166497950000014</v>
      </c>
      <c r="I138" s="21">
        <v>36.285773000000006</v>
      </c>
      <c r="J138" s="22">
        <f t="shared" si="9"/>
        <v>0.54588800884905975</v>
      </c>
      <c r="K138" s="22">
        <f t="shared" si="10"/>
        <v>0.62786080139377709</v>
      </c>
      <c r="L138" s="23">
        <f t="shared" si="11"/>
        <v>0.71754305084133174</v>
      </c>
      <c r="M138" s="4"/>
    </row>
    <row r="139" spans="1:13" x14ac:dyDescent="0.25">
      <c r="A139" s="17"/>
      <c r="B139" s="48">
        <v>465</v>
      </c>
      <c r="C139" s="19" t="s">
        <v>231</v>
      </c>
      <c r="D139" s="20">
        <v>4.1892049999999994</v>
      </c>
      <c r="E139" s="21">
        <v>4.2382519999999992</v>
      </c>
      <c r="F139" s="21">
        <f t="shared" si="8"/>
        <v>0.35124091052080825</v>
      </c>
      <c r="G139" s="21">
        <v>0.11812735052080825</v>
      </c>
      <c r="H139" s="21">
        <v>2.5898059999999997E-2</v>
      </c>
      <c r="I139" s="21">
        <v>0.2072155</v>
      </c>
      <c r="J139" s="22">
        <f t="shared" si="9"/>
        <v>2.7871714688227193E-2</v>
      </c>
      <c r="K139" s="22">
        <f t="shared" si="10"/>
        <v>3.3982266868701594E-2</v>
      </c>
      <c r="L139" s="23">
        <f t="shared" si="11"/>
        <v>8.2874003367616716E-2</v>
      </c>
      <c r="M139" s="4"/>
    </row>
    <row r="140" spans="1:13" ht="15.75" thickBot="1" x14ac:dyDescent="0.3">
      <c r="A140" s="41" t="s">
        <v>232</v>
      </c>
      <c r="B140" s="42"/>
      <c r="C140" s="43"/>
      <c r="D140" s="44">
        <v>5274.5779070001308</v>
      </c>
      <c r="E140" s="45">
        <v>12353.790020000333</v>
      </c>
      <c r="F140" s="45">
        <f t="shared" si="8"/>
        <v>5374.1978022083949</v>
      </c>
      <c r="G140" s="45">
        <v>4030.204253858396</v>
      </c>
      <c r="H140" s="45">
        <v>577.76288337999983</v>
      </c>
      <c r="I140" s="45">
        <v>766.23066496999957</v>
      </c>
      <c r="J140" s="46">
        <f t="shared" si="9"/>
        <v>0.32623221273258191</v>
      </c>
      <c r="K140" s="46">
        <f t="shared" si="10"/>
        <v>0.3730002800580442</v>
      </c>
      <c r="L140" s="47">
        <f t="shared" si="11"/>
        <v>0.43502421471530323</v>
      </c>
      <c r="M140" s="4"/>
    </row>
    <row r="141" spans="1:13" x14ac:dyDescent="0.25">
      <c r="D141" s="5"/>
      <c r="E141" s="5"/>
      <c r="F141" s="5"/>
      <c r="G141" s="5"/>
      <c r="H141" s="5"/>
      <c r="I141" s="5"/>
      <c r="J141" s="4"/>
      <c r="K141" s="4"/>
      <c r="L141" s="4"/>
      <c r="M14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425</v>
      </c>
      <c r="N2" s="72" t="s">
        <v>455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341.32211699999988</v>
      </c>
      <c r="E6" s="14">
        <f ca="1">SUM(E7:OFFSET(E7,50,0))</f>
        <v>360.60643200000004</v>
      </c>
      <c r="F6" s="14">
        <f ca="1">SUM(F7:OFFSET(F7,50,0))</f>
        <v>248.83792441439056</v>
      </c>
      <c r="G6" s="14">
        <f ca="1">SUM(G7:OFFSET(G7,50,0))</f>
        <v>191.64945697439052</v>
      </c>
      <c r="H6" s="14">
        <f ca="1">SUM(H7:OFFSET(H7,50,0))</f>
        <v>27.079651249999998</v>
      </c>
      <c r="I6" s="14">
        <f ca="1">SUM(I7:OFFSET(I7,50,0))</f>
        <v>30.108816189999995</v>
      </c>
      <c r="J6" s="15">
        <f ca="1">IFERROR(G6/E6,0)</f>
        <v>0.53146433332168208</v>
      </c>
      <c r="K6" s="15">
        <f ca="1">IFERROR(SUM(G6,H6)/E6,0)</f>
        <v>0.6065590871778751</v>
      </c>
      <c r="L6" s="16">
        <f ca="1">IFERROR(SUM(G6,H6,I6)/E6,0)</f>
        <v>0.69005403767836981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3.3151259999999994</v>
      </c>
      <c r="E7" s="21">
        <v>3.9016469999999988</v>
      </c>
      <c r="F7" s="21">
        <f t="shared" ref="F7:F31" si="0">SUM(G7,H7,I7)</f>
        <v>2.7980128838696134</v>
      </c>
      <c r="G7" s="21">
        <v>2.1302283738696133</v>
      </c>
      <c r="H7" s="21">
        <v>0.36913747999999991</v>
      </c>
      <c r="I7" s="21">
        <v>0.29864703000000009</v>
      </c>
      <c r="J7" s="22">
        <f t="shared" ref="J7:J31" si="1">IFERROR(G7/E7,0)</f>
        <v>0.54598183122912303</v>
      </c>
      <c r="K7" s="22">
        <f t="shared" ref="K7:K31" si="2">IFERROR(SUM(G7,H7)/E7,0)</f>
        <v>0.64059251230816472</v>
      </c>
      <c r="L7" s="23">
        <f t="shared" ref="L7:L31" si="3">IFERROR(SUM(G7,H7,I7)/E7,0)</f>
        <v>0.71713634879567889</v>
      </c>
      <c r="M7" s="4"/>
      <c r="N7" t="s">
        <v>268</v>
      </c>
      <c r="O7" s="5">
        <v>22.838228748204102</v>
      </c>
      <c r="P7" s="71">
        <v>0.80152829848435514</v>
      </c>
    </row>
    <row r="8" spans="1:16" x14ac:dyDescent="0.25">
      <c r="A8" s="17"/>
      <c r="B8" s="55">
        <v>2</v>
      </c>
      <c r="C8" s="19" t="s">
        <v>250</v>
      </c>
      <c r="D8" s="20">
        <v>5.1454269999999998</v>
      </c>
      <c r="E8" s="21">
        <v>6.3119410000000018</v>
      </c>
      <c r="F8" s="21">
        <f t="shared" si="0"/>
        <v>3.9258529125082076</v>
      </c>
      <c r="G8" s="21">
        <v>2.9143576425082074</v>
      </c>
      <c r="H8" s="21">
        <v>0.37594552999999992</v>
      </c>
      <c r="I8" s="21">
        <v>0.63554973999999997</v>
      </c>
      <c r="J8" s="22">
        <f t="shared" si="1"/>
        <v>0.4617213060939902</v>
      </c>
      <c r="K8" s="22">
        <f t="shared" si="2"/>
        <v>0.5212823080108332</v>
      </c>
      <c r="L8" s="23">
        <f t="shared" si="3"/>
        <v>0.62197237149526685</v>
      </c>
      <c r="M8" s="4"/>
      <c r="N8" t="s">
        <v>255</v>
      </c>
      <c r="O8" s="5">
        <v>14.978686080151725</v>
      </c>
      <c r="P8" s="71">
        <v>0.7379331232134082</v>
      </c>
    </row>
    <row r="9" spans="1:16" x14ac:dyDescent="0.25">
      <c r="A9" s="17"/>
      <c r="B9" s="55">
        <v>3</v>
      </c>
      <c r="C9" s="19" t="s">
        <v>251</v>
      </c>
      <c r="D9" s="20">
        <v>5.0282009999999975</v>
      </c>
      <c r="E9" s="21">
        <v>6.6504119999999967</v>
      </c>
      <c r="F9" s="21">
        <f t="shared" si="0"/>
        <v>4.833572230902611</v>
      </c>
      <c r="G9" s="21">
        <v>3.4155821609026109</v>
      </c>
      <c r="H9" s="21">
        <v>0.79699724999999999</v>
      </c>
      <c r="I9" s="21">
        <v>0.62099282</v>
      </c>
      <c r="J9" s="22">
        <f t="shared" si="1"/>
        <v>0.51358955819618579</v>
      </c>
      <c r="K9" s="22">
        <f t="shared" si="2"/>
        <v>0.63343134393818212</v>
      </c>
      <c r="L9" s="23">
        <f t="shared" si="3"/>
        <v>0.72680793774921215</v>
      </c>
      <c r="M9" s="4"/>
      <c r="N9" t="s">
        <v>251</v>
      </c>
      <c r="O9" s="5">
        <v>4.833572230902611</v>
      </c>
      <c r="P9" s="71">
        <v>0.72680793774921215</v>
      </c>
    </row>
    <row r="10" spans="1:16" x14ac:dyDescent="0.25">
      <c r="A10" s="17"/>
      <c r="B10" s="55">
        <v>4</v>
      </c>
      <c r="C10" s="19" t="s">
        <v>252</v>
      </c>
      <c r="D10" s="20">
        <v>15.297535999999996</v>
      </c>
      <c r="E10" s="21">
        <v>16.755449999999996</v>
      </c>
      <c r="F10" s="21">
        <f t="shared" si="0"/>
        <v>11.942826946686445</v>
      </c>
      <c r="G10" s="21">
        <v>9.2926878066864447</v>
      </c>
      <c r="H10" s="21">
        <v>1.2865673900000003</v>
      </c>
      <c r="I10" s="21">
        <v>1.36357175</v>
      </c>
      <c r="J10" s="22">
        <f t="shared" si="1"/>
        <v>0.55460687756440119</v>
      </c>
      <c r="K10" s="22">
        <f t="shared" si="2"/>
        <v>0.63139188721797668</v>
      </c>
      <c r="L10" s="23">
        <f t="shared" si="3"/>
        <v>0.7127726767521283</v>
      </c>
      <c r="M10" s="4"/>
      <c r="N10" t="s">
        <v>254</v>
      </c>
      <c r="O10" s="5">
        <v>13.075741372369873</v>
      </c>
      <c r="P10" s="71">
        <v>0.72010911842548042</v>
      </c>
    </row>
    <row r="11" spans="1:16" x14ac:dyDescent="0.25">
      <c r="A11" s="17"/>
      <c r="B11" s="55">
        <v>5</v>
      </c>
      <c r="C11" s="19" t="s">
        <v>253</v>
      </c>
      <c r="D11" s="20">
        <v>6.3318239999999975</v>
      </c>
      <c r="E11" s="21">
        <v>6.7755149999999995</v>
      </c>
      <c r="F11" s="21">
        <f t="shared" si="0"/>
        <v>4.5883634521174903</v>
      </c>
      <c r="G11" s="21">
        <v>3.3808267221174901</v>
      </c>
      <c r="H11" s="21">
        <v>0.49846760000000001</v>
      </c>
      <c r="I11" s="21">
        <v>0.70906912999999971</v>
      </c>
      <c r="J11" s="22">
        <f t="shared" si="1"/>
        <v>0.49897708471127145</v>
      </c>
      <c r="K11" s="22">
        <f t="shared" si="2"/>
        <v>0.57254604588986824</v>
      </c>
      <c r="L11" s="23">
        <f t="shared" si="3"/>
        <v>0.67719774100086716</v>
      </c>
      <c r="M11" s="4"/>
      <c r="N11" t="s">
        <v>249</v>
      </c>
      <c r="O11" s="5">
        <v>2.7980128838696134</v>
      </c>
      <c r="P11" s="71">
        <v>0.71713634879567889</v>
      </c>
    </row>
    <row r="12" spans="1:16" x14ac:dyDescent="0.25">
      <c r="A12" s="17"/>
      <c r="B12" s="55">
        <v>6</v>
      </c>
      <c r="C12" s="19" t="s">
        <v>254</v>
      </c>
      <c r="D12" s="20">
        <v>13.276629999999999</v>
      </c>
      <c r="E12" s="21">
        <v>18.157999999999998</v>
      </c>
      <c r="F12" s="21">
        <f t="shared" si="0"/>
        <v>13.075741372369873</v>
      </c>
      <c r="G12" s="21">
        <v>9.8095220723698731</v>
      </c>
      <c r="H12" s="21">
        <v>1.6726024100000001</v>
      </c>
      <c r="I12" s="21">
        <v>1.5936168899999992</v>
      </c>
      <c r="J12" s="22">
        <f t="shared" si="1"/>
        <v>0.54023141713679224</v>
      </c>
      <c r="K12" s="22">
        <f t="shared" si="2"/>
        <v>0.63234521876692773</v>
      </c>
      <c r="L12" s="23">
        <f t="shared" si="3"/>
        <v>0.72010911842548042</v>
      </c>
      <c r="M12" s="4"/>
      <c r="N12" t="s">
        <v>252</v>
      </c>
      <c r="O12" s="5">
        <v>11.942826946686445</v>
      </c>
      <c r="P12" s="71">
        <v>0.7127726767521283</v>
      </c>
    </row>
    <row r="13" spans="1:16" x14ac:dyDescent="0.25">
      <c r="A13" s="17"/>
      <c r="B13" s="55">
        <v>7</v>
      </c>
      <c r="C13" s="19" t="s">
        <v>255</v>
      </c>
      <c r="D13" s="20">
        <v>18.225138999999999</v>
      </c>
      <c r="E13" s="21">
        <v>20.298162000000005</v>
      </c>
      <c r="F13" s="21">
        <f t="shared" si="0"/>
        <v>14.978686080151725</v>
      </c>
      <c r="G13" s="21">
        <v>12.106262640151726</v>
      </c>
      <c r="H13" s="21">
        <v>1.1826884999999996</v>
      </c>
      <c r="I13" s="21">
        <v>1.6897349399999999</v>
      </c>
      <c r="J13" s="22">
        <f t="shared" si="1"/>
        <v>0.59642161887129108</v>
      </c>
      <c r="K13" s="22">
        <f t="shared" si="2"/>
        <v>0.65468741160661359</v>
      </c>
      <c r="L13" s="23">
        <f t="shared" si="3"/>
        <v>0.7379331232134082</v>
      </c>
      <c r="M13" s="4"/>
      <c r="N13" t="s">
        <v>265</v>
      </c>
      <c r="O13" s="5">
        <v>1.9607639448162835</v>
      </c>
      <c r="P13" s="71">
        <v>0.71257389885403288</v>
      </c>
    </row>
    <row r="14" spans="1:16" x14ac:dyDescent="0.25">
      <c r="A14" s="17"/>
      <c r="B14" s="55">
        <v>8</v>
      </c>
      <c r="C14" s="19" t="s">
        <v>256</v>
      </c>
      <c r="D14" s="20">
        <v>7.7528899999999989</v>
      </c>
      <c r="E14" s="21">
        <v>9.1540949999999999</v>
      </c>
      <c r="F14" s="21">
        <f t="shared" si="0"/>
        <v>5.6888248338751577</v>
      </c>
      <c r="G14" s="21">
        <v>4.3512221738751578</v>
      </c>
      <c r="H14" s="21">
        <v>0.50855123000000002</v>
      </c>
      <c r="I14" s="21">
        <v>0.82905143000000014</v>
      </c>
      <c r="J14" s="22">
        <f t="shared" si="1"/>
        <v>0.4753306770221587</v>
      </c>
      <c r="K14" s="22">
        <f t="shared" si="2"/>
        <v>0.53088518350259184</v>
      </c>
      <c r="L14" s="23">
        <f t="shared" si="3"/>
        <v>0.62145136508580667</v>
      </c>
      <c r="M14" s="4"/>
      <c r="N14" t="s">
        <v>259</v>
      </c>
      <c r="O14" s="5">
        <v>8.3004151670285626</v>
      </c>
      <c r="P14" s="71">
        <v>0.70976052911527787</v>
      </c>
    </row>
    <row r="15" spans="1:16" x14ac:dyDescent="0.25">
      <c r="A15" s="17"/>
      <c r="B15" s="55">
        <v>9</v>
      </c>
      <c r="C15" s="19" t="s">
        <v>257</v>
      </c>
      <c r="D15" s="20">
        <v>3.6163069999999991</v>
      </c>
      <c r="E15" s="21">
        <v>5.330987000000003</v>
      </c>
      <c r="F15" s="21">
        <f t="shared" si="0"/>
        <v>3.6965183293012576</v>
      </c>
      <c r="G15" s="21">
        <v>2.9124911993012574</v>
      </c>
      <c r="H15" s="21">
        <v>0.23653730000000006</v>
      </c>
      <c r="I15" s="21">
        <v>0.54748983000000018</v>
      </c>
      <c r="J15" s="22">
        <f t="shared" si="1"/>
        <v>0.54633245200208813</v>
      </c>
      <c r="K15" s="22">
        <f t="shared" si="2"/>
        <v>0.59070271589505952</v>
      </c>
      <c r="L15" s="23">
        <f t="shared" si="3"/>
        <v>0.69340224039211795</v>
      </c>
      <c r="M15" s="4"/>
      <c r="N15" t="s">
        <v>273</v>
      </c>
      <c r="O15" s="5">
        <v>1.3315363901534008</v>
      </c>
      <c r="P15" s="71">
        <v>0.70815593053262649</v>
      </c>
    </row>
    <row r="16" spans="1:16" x14ac:dyDescent="0.25">
      <c r="A16" s="17"/>
      <c r="B16" s="55">
        <v>10</v>
      </c>
      <c r="C16" s="19" t="s">
        <v>258</v>
      </c>
      <c r="D16" s="20">
        <v>7.2657069999999999</v>
      </c>
      <c r="E16" s="21">
        <v>9.920815000000001</v>
      </c>
      <c r="F16" s="21">
        <f t="shared" si="0"/>
        <v>6.7411019881658953</v>
      </c>
      <c r="G16" s="21">
        <v>5.2047898581658956</v>
      </c>
      <c r="H16" s="21">
        <v>0.76211407000000009</v>
      </c>
      <c r="I16" s="21">
        <v>0.7741980599999998</v>
      </c>
      <c r="J16" s="22">
        <f t="shared" si="1"/>
        <v>0.52463329455955943</v>
      </c>
      <c r="K16" s="22">
        <f t="shared" si="2"/>
        <v>0.60145299838429556</v>
      </c>
      <c r="L16" s="23">
        <f t="shared" si="3"/>
        <v>0.67949074629109552</v>
      </c>
      <c r="M16" s="4"/>
      <c r="N16" t="s">
        <v>271</v>
      </c>
      <c r="O16" s="5">
        <v>3.6201343829726942</v>
      </c>
      <c r="P16" s="71">
        <v>0.70175010035869223</v>
      </c>
    </row>
    <row r="17" spans="1:16" x14ac:dyDescent="0.25">
      <c r="A17" s="17"/>
      <c r="B17" s="55">
        <v>11</v>
      </c>
      <c r="C17" s="19" t="s">
        <v>259</v>
      </c>
      <c r="D17" s="20">
        <v>11.040194999999999</v>
      </c>
      <c r="E17" s="21">
        <v>11.694669999999995</v>
      </c>
      <c r="F17" s="21">
        <f t="shared" si="0"/>
        <v>8.3004151670285626</v>
      </c>
      <c r="G17" s="21">
        <v>6.3635290270285623</v>
      </c>
      <c r="H17" s="21">
        <v>0.97241386000000007</v>
      </c>
      <c r="I17" s="21">
        <v>0.96447228000000018</v>
      </c>
      <c r="J17" s="22">
        <f t="shared" si="1"/>
        <v>0.54413925549233666</v>
      </c>
      <c r="K17" s="22">
        <f t="shared" si="2"/>
        <v>0.62728943074311327</v>
      </c>
      <c r="L17" s="23">
        <f t="shared" si="3"/>
        <v>0.70976052911527787</v>
      </c>
      <c r="M17" s="4"/>
      <c r="N17" t="s">
        <v>257</v>
      </c>
      <c r="O17" s="5">
        <v>3.6965183293012576</v>
      </c>
      <c r="P17" s="71">
        <v>0.69340224039211795</v>
      </c>
    </row>
    <row r="18" spans="1:16" x14ac:dyDescent="0.25">
      <c r="A18" s="17"/>
      <c r="B18" s="55">
        <v>12</v>
      </c>
      <c r="C18" s="19" t="s">
        <v>260</v>
      </c>
      <c r="D18" s="20">
        <v>4.9324310000000002</v>
      </c>
      <c r="E18" s="21">
        <v>6.9338630000000014</v>
      </c>
      <c r="F18" s="21">
        <f t="shared" si="0"/>
        <v>3.8539221817735276</v>
      </c>
      <c r="G18" s="21">
        <v>2.8795442917735272</v>
      </c>
      <c r="H18" s="21">
        <v>0.43270760999999996</v>
      </c>
      <c r="I18" s="21">
        <v>0.54167028000000017</v>
      </c>
      <c r="J18" s="22">
        <f t="shared" si="1"/>
        <v>0.41528716269322408</v>
      </c>
      <c r="K18" s="22">
        <f t="shared" si="2"/>
        <v>0.47769214675477817</v>
      </c>
      <c r="L18" s="23">
        <f t="shared" si="3"/>
        <v>0.55581170002544422</v>
      </c>
      <c r="M18" s="4"/>
      <c r="N18" t="s">
        <v>261</v>
      </c>
      <c r="O18" s="5">
        <v>10.929515859548388</v>
      </c>
      <c r="P18" s="71">
        <v>0.68647033035812333</v>
      </c>
    </row>
    <row r="19" spans="1:16" x14ac:dyDescent="0.25">
      <c r="A19" s="17"/>
      <c r="B19" s="55">
        <v>13</v>
      </c>
      <c r="C19" s="19" t="s">
        <v>261</v>
      </c>
      <c r="D19" s="20">
        <v>15.316519999999997</v>
      </c>
      <c r="E19" s="21">
        <v>15.921323000000001</v>
      </c>
      <c r="F19" s="21">
        <f t="shared" si="0"/>
        <v>10.929515859548388</v>
      </c>
      <c r="G19" s="21">
        <v>8.1519782595483896</v>
      </c>
      <c r="H19" s="21">
        <v>1.3383078899999996</v>
      </c>
      <c r="I19" s="21">
        <v>1.4392297099999998</v>
      </c>
      <c r="J19" s="22">
        <f t="shared" si="1"/>
        <v>0.51201638579585307</v>
      </c>
      <c r="K19" s="22">
        <f t="shared" si="2"/>
        <v>0.59607396631224607</v>
      </c>
      <c r="L19" s="23">
        <f t="shared" si="3"/>
        <v>0.68647033035812333</v>
      </c>
      <c r="M19" s="4"/>
      <c r="N19" t="s">
        <v>270</v>
      </c>
      <c r="O19" s="5">
        <v>6.3018492610447892</v>
      </c>
      <c r="P19" s="71">
        <v>0.68628345110655653</v>
      </c>
    </row>
    <row r="20" spans="1:16" x14ac:dyDescent="0.25">
      <c r="A20" s="17"/>
      <c r="B20" s="55">
        <v>14</v>
      </c>
      <c r="C20" s="19" t="s">
        <v>262</v>
      </c>
      <c r="D20" s="20">
        <v>13.286061000000004</v>
      </c>
      <c r="E20" s="21">
        <v>13.609918</v>
      </c>
      <c r="F20" s="21">
        <f t="shared" si="0"/>
        <v>8.9474125811643255</v>
      </c>
      <c r="G20" s="21">
        <v>7.0380139611643244</v>
      </c>
      <c r="H20" s="21">
        <v>1.03743477</v>
      </c>
      <c r="I20" s="21">
        <v>0.87196384999999987</v>
      </c>
      <c r="J20" s="22">
        <f t="shared" si="1"/>
        <v>0.51712390634273653</v>
      </c>
      <c r="K20" s="22">
        <f t="shared" si="2"/>
        <v>0.59335028551710045</v>
      </c>
      <c r="L20" s="23">
        <f t="shared" si="3"/>
        <v>0.65741855176234898</v>
      </c>
      <c r="M20" s="4"/>
      <c r="N20" t="s">
        <v>258</v>
      </c>
      <c r="O20" s="5">
        <v>6.7411019881658953</v>
      </c>
      <c r="P20" s="71">
        <v>0.67949074629109552</v>
      </c>
    </row>
    <row r="21" spans="1:16" x14ac:dyDescent="0.25">
      <c r="A21" s="17"/>
      <c r="B21" s="55">
        <v>15</v>
      </c>
      <c r="C21" s="19" t="s">
        <v>263</v>
      </c>
      <c r="D21" s="20">
        <v>136.10686399999994</v>
      </c>
      <c r="E21" s="21">
        <v>126.71103599999998</v>
      </c>
      <c r="F21" s="21">
        <f t="shared" si="0"/>
        <v>85.309817477892565</v>
      </c>
      <c r="G21" s="21">
        <v>66.529171707892573</v>
      </c>
      <c r="H21" s="21">
        <v>8.9678595799999972</v>
      </c>
      <c r="I21" s="21">
        <v>9.8127861899999989</v>
      </c>
      <c r="J21" s="22">
        <f t="shared" si="1"/>
        <v>0.52504638749771237</v>
      </c>
      <c r="K21" s="22">
        <f t="shared" si="2"/>
        <v>0.59582048786889075</v>
      </c>
      <c r="L21" s="23">
        <f t="shared" si="3"/>
        <v>0.67326272573363366</v>
      </c>
      <c r="M21" s="4"/>
      <c r="N21" t="s">
        <v>253</v>
      </c>
      <c r="O21" s="5">
        <v>4.5883634521174903</v>
      </c>
      <c r="P21" s="71">
        <v>0.67719774100086716</v>
      </c>
    </row>
    <row r="22" spans="1:16" x14ac:dyDescent="0.25">
      <c r="A22" s="17"/>
      <c r="B22" s="55">
        <v>16</v>
      </c>
      <c r="C22" s="19" t="s">
        <v>264</v>
      </c>
      <c r="D22" s="20">
        <v>13.845922000000002</v>
      </c>
      <c r="E22" s="21">
        <v>12.066985999999998</v>
      </c>
      <c r="F22" s="21">
        <f t="shared" si="0"/>
        <v>8.1009340585066756</v>
      </c>
      <c r="G22" s="21">
        <v>5.9842071185066743</v>
      </c>
      <c r="H22" s="21">
        <v>0.79135132000000008</v>
      </c>
      <c r="I22" s="21">
        <v>1.3253756200000002</v>
      </c>
      <c r="J22" s="22">
        <f t="shared" si="1"/>
        <v>0.49591564277166439</v>
      </c>
      <c r="K22" s="22">
        <f t="shared" si="2"/>
        <v>0.56149550836527662</v>
      </c>
      <c r="L22" s="23">
        <f t="shared" si="3"/>
        <v>0.67133036024958315</v>
      </c>
      <c r="M22" s="4"/>
      <c r="N22" t="s">
        <v>263</v>
      </c>
      <c r="O22" s="5">
        <v>85.309817477892565</v>
      </c>
      <c r="P22" s="71">
        <v>0.67326272573363366</v>
      </c>
    </row>
    <row r="23" spans="1:16" x14ac:dyDescent="0.25">
      <c r="A23" s="17"/>
      <c r="B23" s="55">
        <v>17</v>
      </c>
      <c r="C23" s="19" t="s">
        <v>265</v>
      </c>
      <c r="D23" s="20">
        <v>2.1920199999999999</v>
      </c>
      <c r="E23" s="21">
        <v>2.7516639999999999</v>
      </c>
      <c r="F23" s="21">
        <f t="shared" si="0"/>
        <v>1.9607639448162835</v>
      </c>
      <c r="G23" s="21">
        <v>1.2807308548162837</v>
      </c>
      <c r="H23" s="21">
        <v>0.21610690000000002</v>
      </c>
      <c r="I23" s="21">
        <v>0.46392618999999991</v>
      </c>
      <c r="J23" s="22">
        <f t="shared" si="1"/>
        <v>0.46543867812940959</v>
      </c>
      <c r="K23" s="22">
        <f t="shared" si="2"/>
        <v>0.54397548349518099</v>
      </c>
      <c r="L23" s="23">
        <f t="shared" si="3"/>
        <v>0.71257389885403288</v>
      </c>
      <c r="M23" s="4"/>
      <c r="N23" t="s">
        <v>264</v>
      </c>
      <c r="O23" s="5">
        <v>8.1009340585066756</v>
      </c>
      <c r="P23" s="71">
        <v>0.67133036024958315</v>
      </c>
    </row>
    <row r="24" spans="1:16" x14ac:dyDescent="0.25">
      <c r="A24" s="17"/>
      <c r="B24" s="55">
        <v>18</v>
      </c>
      <c r="C24" s="19" t="s">
        <v>266</v>
      </c>
      <c r="D24" s="20">
        <v>2.0788219999999997</v>
      </c>
      <c r="E24" s="21">
        <v>2.2389420000000002</v>
      </c>
      <c r="F24" s="21">
        <f t="shared" si="0"/>
        <v>1.4664216572259934</v>
      </c>
      <c r="G24" s="21">
        <v>1.0837621072259935</v>
      </c>
      <c r="H24" s="21">
        <v>0.17899946999999997</v>
      </c>
      <c r="I24" s="21">
        <v>0.20366007999999997</v>
      </c>
      <c r="J24" s="22">
        <f t="shared" si="1"/>
        <v>0.48405099695570203</v>
      </c>
      <c r="K24" s="22">
        <f t="shared" si="2"/>
        <v>0.56399923590070367</v>
      </c>
      <c r="L24" s="23">
        <f t="shared" si="3"/>
        <v>0.65496187807723172</v>
      </c>
      <c r="M24" s="4"/>
      <c r="N24" t="s">
        <v>272</v>
      </c>
      <c r="O24" s="5">
        <v>3.8036984676582803</v>
      </c>
      <c r="P24" s="71">
        <v>0.67126977065748172</v>
      </c>
    </row>
    <row r="25" spans="1:16" x14ac:dyDescent="0.25">
      <c r="A25" s="17"/>
      <c r="B25" s="55">
        <v>19</v>
      </c>
      <c r="C25" s="19" t="s">
        <v>267</v>
      </c>
      <c r="D25" s="20">
        <v>1.2833290000000002</v>
      </c>
      <c r="E25" s="21">
        <v>2.0877569999999999</v>
      </c>
      <c r="F25" s="21">
        <f t="shared" si="0"/>
        <v>1.2382481542242463</v>
      </c>
      <c r="G25" s="21">
        <v>0.9822693042242463</v>
      </c>
      <c r="H25" s="21">
        <v>9.6010250000000005E-2</v>
      </c>
      <c r="I25" s="21">
        <v>0.15996860000000002</v>
      </c>
      <c r="J25" s="22">
        <f t="shared" si="1"/>
        <v>0.47049024585919069</v>
      </c>
      <c r="K25" s="22">
        <f t="shared" si="2"/>
        <v>0.51647751832432909</v>
      </c>
      <c r="L25" s="23">
        <f t="shared" si="3"/>
        <v>0.59309974974302393</v>
      </c>
      <c r="M25" s="4"/>
      <c r="N25" t="s">
        <v>269</v>
      </c>
      <c r="O25" s="5">
        <v>8.5655250522284163</v>
      </c>
      <c r="P25" s="71">
        <v>0.66133408907090729</v>
      </c>
    </row>
    <row r="26" spans="1:16" x14ac:dyDescent="0.25">
      <c r="A26" s="17"/>
      <c r="B26" s="55">
        <v>20</v>
      </c>
      <c r="C26" s="19" t="s">
        <v>268</v>
      </c>
      <c r="D26" s="20">
        <v>25.290016000000012</v>
      </c>
      <c r="E26" s="21">
        <v>28.493353000000006</v>
      </c>
      <c r="F26" s="21">
        <f t="shared" si="0"/>
        <v>22.838228748204102</v>
      </c>
      <c r="G26" s="21">
        <v>17.495005458204105</v>
      </c>
      <c r="H26" s="21">
        <v>2.6731816299999998</v>
      </c>
      <c r="I26" s="21">
        <v>2.670041659999999</v>
      </c>
      <c r="J26" s="22">
        <f t="shared" si="1"/>
        <v>0.61400304338363054</v>
      </c>
      <c r="K26" s="22">
        <f t="shared" si="2"/>
        <v>0.70782077097785223</v>
      </c>
      <c r="L26" s="23">
        <f t="shared" si="3"/>
        <v>0.80152829848435514</v>
      </c>
      <c r="M26" s="4"/>
      <c r="N26" t="s">
        <v>262</v>
      </c>
      <c r="O26" s="5">
        <v>8.9474125811643255</v>
      </c>
      <c r="P26" s="71">
        <v>0.65741855176234898</v>
      </c>
    </row>
    <row r="27" spans="1:16" x14ac:dyDescent="0.25">
      <c r="A27" s="17"/>
      <c r="B27" s="55">
        <v>21</v>
      </c>
      <c r="C27" s="19" t="s">
        <v>269</v>
      </c>
      <c r="D27" s="20">
        <v>11.367072000000002</v>
      </c>
      <c r="E27" s="21">
        <v>12.951888000000002</v>
      </c>
      <c r="F27" s="21">
        <f t="shared" si="0"/>
        <v>8.5655250522284163</v>
      </c>
      <c r="G27" s="21">
        <v>6.3867745522284167</v>
      </c>
      <c r="H27" s="21">
        <v>1.0792645700000005</v>
      </c>
      <c r="I27" s="21">
        <v>1.0994859299999999</v>
      </c>
      <c r="J27" s="22">
        <f t="shared" si="1"/>
        <v>0.49311533208350905</v>
      </c>
      <c r="K27" s="22">
        <f t="shared" si="2"/>
        <v>0.57644407689662047</v>
      </c>
      <c r="L27" s="23">
        <f t="shared" si="3"/>
        <v>0.66133408907090729</v>
      </c>
      <c r="M27" s="4"/>
      <c r="N27" t="s">
        <v>266</v>
      </c>
      <c r="O27" s="5">
        <v>1.4664216572259934</v>
      </c>
      <c r="P27" s="71">
        <v>0.65496187807723172</v>
      </c>
    </row>
    <row r="28" spans="1:16" x14ac:dyDescent="0.25">
      <c r="A28" s="17"/>
      <c r="B28" s="55">
        <v>22</v>
      </c>
      <c r="C28" s="19" t="s">
        <v>270</v>
      </c>
      <c r="D28" s="20">
        <v>8.911232</v>
      </c>
      <c r="E28" s="21">
        <v>9.1825750000000017</v>
      </c>
      <c r="F28" s="21">
        <f t="shared" si="0"/>
        <v>6.3018492610447892</v>
      </c>
      <c r="G28" s="21">
        <v>5.0781185610447892</v>
      </c>
      <c r="H28" s="21">
        <v>0.67029697999999982</v>
      </c>
      <c r="I28" s="21">
        <v>0.55343372000000013</v>
      </c>
      <c r="J28" s="22">
        <f t="shared" si="1"/>
        <v>0.55301683471627383</v>
      </c>
      <c r="K28" s="22">
        <f t="shared" si="2"/>
        <v>0.6260134593014256</v>
      </c>
      <c r="L28" s="23">
        <f t="shared" si="3"/>
        <v>0.68628345110655653</v>
      </c>
      <c r="M28" s="4"/>
      <c r="N28" t="s">
        <v>250</v>
      </c>
      <c r="O28" s="5">
        <v>3.9258529125082076</v>
      </c>
      <c r="P28" s="71">
        <v>0.62197237149526685</v>
      </c>
    </row>
    <row r="29" spans="1:16" x14ac:dyDescent="0.25">
      <c r="A29" s="17"/>
      <c r="B29" s="55">
        <v>23</v>
      </c>
      <c r="C29" s="19" t="s">
        <v>271</v>
      </c>
      <c r="D29" s="20">
        <v>4.950724000000001</v>
      </c>
      <c r="E29" s="21">
        <v>5.1587230000000002</v>
      </c>
      <c r="F29" s="21">
        <f t="shared" si="0"/>
        <v>3.6201343829726942</v>
      </c>
      <c r="G29" s="21">
        <v>2.7654500329726943</v>
      </c>
      <c r="H29" s="21">
        <v>0.43287752999999995</v>
      </c>
      <c r="I29" s="21">
        <v>0.42180682000000003</v>
      </c>
      <c r="J29" s="22">
        <f t="shared" si="1"/>
        <v>0.53607259644929461</v>
      </c>
      <c r="K29" s="22">
        <f t="shared" si="2"/>
        <v>0.61998435716992251</v>
      </c>
      <c r="L29" s="23">
        <f t="shared" si="3"/>
        <v>0.70175010035869223</v>
      </c>
      <c r="M29" s="4"/>
      <c r="N29" t="s">
        <v>256</v>
      </c>
      <c r="O29" s="5">
        <v>5.6888248338751577</v>
      </c>
      <c r="P29" s="71">
        <v>0.62145136508580667</v>
      </c>
    </row>
    <row r="30" spans="1:16" x14ac:dyDescent="0.25">
      <c r="A30" s="17"/>
      <c r="B30" s="55">
        <v>24</v>
      </c>
      <c r="C30" s="19" t="s">
        <v>272</v>
      </c>
      <c r="D30" s="20">
        <v>3.7365649999999997</v>
      </c>
      <c r="E30" s="21">
        <v>5.6664230000000009</v>
      </c>
      <c r="F30" s="21">
        <f t="shared" si="0"/>
        <v>3.8036984676582803</v>
      </c>
      <c r="G30" s="21">
        <v>3.1125433376582805</v>
      </c>
      <c r="H30" s="21">
        <v>0.35057971000000004</v>
      </c>
      <c r="I30" s="21">
        <v>0.34057541999999996</v>
      </c>
      <c r="J30" s="22">
        <f t="shared" si="1"/>
        <v>0.54929597343125991</v>
      </c>
      <c r="K30" s="22">
        <f t="shared" si="2"/>
        <v>0.61116564147404451</v>
      </c>
      <c r="L30" s="23">
        <f t="shared" si="3"/>
        <v>0.67126977065748172</v>
      </c>
      <c r="M30" s="4"/>
      <c r="N30" t="s">
        <v>267</v>
      </c>
      <c r="O30" s="5">
        <v>1.2382481542242463</v>
      </c>
      <c r="P30" s="71">
        <v>0.59309974974302393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1.7295569999999998</v>
      </c>
      <c r="E31" s="28">
        <v>1.880287</v>
      </c>
      <c r="F31" s="28">
        <f t="shared" si="0"/>
        <v>1.3315363901534008</v>
      </c>
      <c r="G31" s="28">
        <v>1.0003877501534006</v>
      </c>
      <c r="H31" s="28">
        <v>0.15265042000000001</v>
      </c>
      <c r="I31" s="28">
        <v>0.17849821999999999</v>
      </c>
      <c r="J31" s="29">
        <f t="shared" si="1"/>
        <v>0.53203992271041634</v>
      </c>
      <c r="K31" s="29">
        <f t="shared" si="2"/>
        <v>0.6132245610129734</v>
      </c>
      <c r="L31" s="30">
        <f t="shared" si="3"/>
        <v>0.70815593053262649</v>
      </c>
      <c r="M31" s="4"/>
      <c r="N31" t="s">
        <v>260</v>
      </c>
      <c r="O31" s="5">
        <v>3.8539221817735276</v>
      </c>
      <c r="P31" s="71">
        <v>0.55581170002544422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1559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1561</v>
      </c>
      <c r="N2" s="72" t="s">
        <v>1573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338.84630900000002</v>
      </c>
      <c r="E6" s="14">
        <f ca="1">SUM(E7:OFFSET(E7,50,0))</f>
        <v>338.615791</v>
      </c>
      <c r="F6" s="14">
        <f ca="1">SUM(F7:OFFSET(F7,50,0))</f>
        <v>205.0908069361966</v>
      </c>
      <c r="G6" s="14">
        <f ca="1">SUM(G7:OFFSET(G7,50,0))</f>
        <v>142.58593602619658</v>
      </c>
      <c r="H6" s="14">
        <f ca="1">SUM(H7:OFFSET(H7,50,0))</f>
        <v>26.738063310000001</v>
      </c>
      <c r="I6" s="14">
        <f ca="1">SUM(I7:OFFSET(I7,50,0))</f>
        <v>35.7668076</v>
      </c>
      <c r="J6" s="15">
        <f ca="1">IFERROR(G6/E6,0)</f>
        <v>0.42108472143343301</v>
      </c>
      <c r="K6" s="15">
        <f ca="1">IFERROR(SUM(G6,H6)/E6,0)</f>
        <v>0.50004755784173271</v>
      </c>
      <c r="L6" s="16">
        <f ca="1">IFERROR(SUM(G6,H6,I6)/E6,0)</f>
        <v>0.60567407778155435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6.110563</v>
      </c>
      <c r="E7" s="21">
        <v>8.161363999999999</v>
      </c>
      <c r="F7" s="21">
        <f t="shared" ref="F7:F31" si="0">SUM(G7,H7,I7)</f>
        <v>4.9318014095924401</v>
      </c>
      <c r="G7" s="21">
        <v>3.4433565895924403</v>
      </c>
      <c r="H7" s="21">
        <v>0.39589095000000002</v>
      </c>
      <c r="I7" s="21">
        <v>1.0925538699999999</v>
      </c>
      <c r="J7" s="22">
        <f t="shared" ref="J7:J31" si="1">IFERROR(G7/E7,0)</f>
        <v>0.42190944915487666</v>
      </c>
      <c r="K7" s="22">
        <f t="shared" ref="K7:K31" si="2">IFERROR(SUM(G7,H7)/E7,0)</f>
        <v>0.47041738851403281</v>
      </c>
      <c r="L7" s="23">
        <f t="shared" ref="L7:L31" si="3">IFERROR(SUM(G7,H7,I7)/E7,0)</f>
        <v>0.60428641702446317</v>
      </c>
      <c r="M7" s="4"/>
      <c r="N7" t="s">
        <v>253</v>
      </c>
      <c r="O7" s="5">
        <v>13.824857562772944</v>
      </c>
      <c r="P7" s="71">
        <v>0.6835395919986994</v>
      </c>
    </row>
    <row r="8" spans="1:16" x14ac:dyDescent="0.25">
      <c r="A8" s="17"/>
      <c r="B8" s="55">
        <v>2</v>
      </c>
      <c r="C8" s="19" t="s">
        <v>250</v>
      </c>
      <c r="D8" s="20">
        <v>14.365823000000001</v>
      </c>
      <c r="E8" s="21">
        <v>16.090536</v>
      </c>
      <c r="F8" s="21">
        <f t="shared" si="0"/>
        <v>9.8803308863892738</v>
      </c>
      <c r="G8" s="21">
        <v>7.2642801163892727</v>
      </c>
      <c r="H8" s="21">
        <v>1.19586218</v>
      </c>
      <c r="I8" s="21">
        <v>1.42018859</v>
      </c>
      <c r="J8" s="22">
        <f t="shared" si="1"/>
        <v>0.45146290442961456</v>
      </c>
      <c r="K8" s="22">
        <f t="shared" si="2"/>
        <v>0.52578374619647683</v>
      </c>
      <c r="L8" s="23">
        <f t="shared" si="3"/>
        <v>0.61404610053942721</v>
      </c>
      <c r="M8" s="4"/>
      <c r="N8" t="s">
        <v>266</v>
      </c>
      <c r="O8" s="5">
        <v>2.6310935840253702</v>
      </c>
      <c r="P8" s="71">
        <v>0.68041382585474641</v>
      </c>
    </row>
    <row r="9" spans="1:16" x14ac:dyDescent="0.25">
      <c r="A9" s="17"/>
      <c r="B9" s="55">
        <v>3</v>
      </c>
      <c r="C9" s="19" t="s">
        <v>251</v>
      </c>
      <c r="D9" s="20">
        <v>47.019166999999989</v>
      </c>
      <c r="E9" s="21">
        <v>19.692624000000002</v>
      </c>
      <c r="F9" s="21">
        <f t="shared" si="0"/>
        <v>12.032303091617338</v>
      </c>
      <c r="G9" s="21">
        <v>8.3924218816173379</v>
      </c>
      <c r="H9" s="21">
        <v>1.9420680599999998</v>
      </c>
      <c r="I9" s="21">
        <v>1.6978131500000002</v>
      </c>
      <c r="J9" s="22">
        <f t="shared" si="1"/>
        <v>0.42617082830695069</v>
      </c>
      <c r="K9" s="22">
        <f t="shared" si="2"/>
        <v>0.52478988791018089</v>
      </c>
      <c r="L9" s="23">
        <f t="shared" si="3"/>
        <v>0.61100557709411085</v>
      </c>
      <c r="M9" s="4"/>
      <c r="N9" t="s">
        <v>254</v>
      </c>
      <c r="O9" s="5">
        <v>16.553744622480657</v>
      </c>
      <c r="P9" s="71">
        <v>0.67372842776044295</v>
      </c>
    </row>
    <row r="10" spans="1:16" x14ac:dyDescent="0.25">
      <c r="A10" s="17"/>
      <c r="B10" s="55">
        <v>4</v>
      </c>
      <c r="C10" s="19" t="s">
        <v>252</v>
      </c>
      <c r="D10" s="20">
        <v>9.7726069999999989</v>
      </c>
      <c r="E10" s="21">
        <v>10.345416999999998</v>
      </c>
      <c r="F10" s="21">
        <f t="shared" si="0"/>
        <v>6.5076740802931052</v>
      </c>
      <c r="G10" s="21">
        <v>4.423252970293106</v>
      </c>
      <c r="H10" s="21">
        <v>0.90979005000000002</v>
      </c>
      <c r="I10" s="21">
        <v>1.1746310599999998</v>
      </c>
      <c r="J10" s="22">
        <f t="shared" si="1"/>
        <v>0.42755675970268836</v>
      </c>
      <c r="K10" s="22">
        <f t="shared" si="2"/>
        <v>0.51549812059708244</v>
      </c>
      <c r="L10" s="23">
        <f t="shared" si="3"/>
        <v>0.62903932053131417</v>
      </c>
      <c r="M10" s="4"/>
      <c r="N10" t="s">
        <v>271</v>
      </c>
      <c r="O10" s="5">
        <v>3.2074667563797918</v>
      </c>
      <c r="P10" s="71">
        <v>0.66375173469765647</v>
      </c>
    </row>
    <row r="11" spans="1:16" x14ac:dyDescent="0.25">
      <c r="A11" s="17"/>
      <c r="B11" s="55">
        <v>5</v>
      </c>
      <c r="C11" s="19" t="s">
        <v>253</v>
      </c>
      <c r="D11" s="20">
        <v>16.592168999999998</v>
      </c>
      <c r="E11" s="21">
        <v>20.225394000000001</v>
      </c>
      <c r="F11" s="21">
        <f t="shared" si="0"/>
        <v>13.824857562772944</v>
      </c>
      <c r="G11" s="21">
        <v>10.049730932772945</v>
      </c>
      <c r="H11" s="21">
        <v>1.61581485</v>
      </c>
      <c r="I11" s="21">
        <v>2.1593117799999999</v>
      </c>
      <c r="J11" s="22">
        <f t="shared" si="1"/>
        <v>0.49688678167520223</v>
      </c>
      <c r="K11" s="22">
        <f t="shared" si="2"/>
        <v>0.57677718331583272</v>
      </c>
      <c r="L11" s="23">
        <f t="shared" si="3"/>
        <v>0.6835395919986994</v>
      </c>
      <c r="M11" s="4"/>
      <c r="N11" t="s">
        <v>268</v>
      </c>
      <c r="O11" s="5">
        <v>8.937638740253167</v>
      </c>
      <c r="P11" s="71">
        <v>0.65359808223245353</v>
      </c>
    </row>
    <row r="12" spans="1:16" x14ac:dyDescent="0.25">
      <c r="A12" s="17"/>
      <c r="B12" s="55">
        <v>6</v>
      </c>
      <c r="C12" s="19" t="s">
        <v>254</v>
      </c>
      <c r="D12" s="20">
        <v>25.784125</v>
      </c>
      <c r="E12" s="21">
        <v>24.570352000000003</v>
      </c>
      <c r="F12" s="21">
        <f t="shared" si="0"/>
        <v>16.553744622480657</v>
      </c>
      <c r="G12" s="21">
        <v>11.234893802480656</v>
      </c>
      <c r="H12" s="21">
        <v>2.4390760800000004</v>
      </c>
      <c r="I12" s="21">
        <v>2.8797747400000002</v>
      </c>
      <c r="J12" s="22">
        <f t="shared" si="1"/>
        <v>0.4572540842101348</v>
      </c>
      <c r="K12" s="22">
        <f t="shared" si="2"/>
        <v>0.55652315776675298</v>
      </c>
      <c r="L12" s="23">
        <f t="shared" si="3"/>
        <v>0.67372842776044295</v>
      </c>
      <c r="M12" s="4"/>
      <c r="N12" t="s">
        <v>255</v>
      </c>
      <c r="O12" s="5">
        <v>3.2394361050417833</v>
      </c>
      <c r="P12" s="71">
        <v>0.6399363952590994</v>
      </c>
    </row>
    <row r="13" spans="1:16" x14ac:dyDescent="0.25">
      <c r="A13" s="17"/>
      <c r="B13" s="55">
        <v>7</v>
      </c>
      <c r="C13" s="19" t="s">
        <v>255</v>
      </c>
      <c r="D13" s="20">
        <v>4.4804459999999988</v>
      </c>
      <c r="E13" s="21">
        <v>5.0621220000000005</v>
      </c>
      <c r="F13" s="21">
        <f t="shared" si="0"/>
        <v>3.2394361050417833</v>
      </c>
      <c r="G13" s="21">
        <v>2.2536366850417835</v>
      </c>
      <c r="H13" s="21">
        <v>0.31165299999999996</v>
      </c>
      <c r="I13" s="21">
        <v>0.67414642000000002</v>
      </c>
      <c r="J13" s="22">
        <f t="shared" si="1"/>
        <v>0.44519604328812762</v>
      </c>
      <c r="K13" s="22">
        <f t="shared" si="2"/>
        <v>0.50676172661223551</v>
      </c>
      <c r="L13" s="23">
        <f t="shared" si="3"/>
        <v>0.6399363952590994</v>
      </c>
      <c r="M13" s="4"/>
      <c r="N13" t="s">
        <v>257</v>
      </c>
      <c r="O13" s="5">
        <v>12.298980631979626</v>
      </c>
      <c r="P13" s="71">
        <v>0.63228996321410602</v>
      </c>
    </row>
    <row r="14" spans="1:16" x14ac:dyDescent="0.25">
      <c r="A14" s="17"/>
      <c r="B14" s="55">
        <v>8</v>
      </c>
      <c r="C14" s="19" t="s">
        <v>256</v>
      </c>
      <c r="D14" s="20">
        <v>16.288756000000003</v>
      </c>
      <c r="E14" s="21">
        <v>21.150203000000001</v>
      </c>
      <c r="F14" s="21">
        <f t="shared" si="0"/>
        <v>11.804822464680187</v>
      </c>
      <c r="G14" s="21">
        <v>7.953224514680187</v>
      </c>
      <c r="H14" s="21">
        <v>1.2972493599999999</v>
      </c>
      <c r="I14" s="21">
        <v>2.55434859</v>
      </c>
      <c r="J14" s="22">
        <f t="shared" si="1"/>
        <v>0.37603537491721412</v>
      </c>
      <c r="K14" s="22">
        <f t="shared" si="2"/>
        <v>0.43737045335594116</v>
      </c>
      <c r="L14" s="23">
        <f t="shared" si="3"/>
        <v>0.55814227715356612</v>
      </c>
      <c r="M14" s="4"/>
      <c r="N14" t="s">
        <v>272</v>
      </c>
      <c r="O14" s="5">
        <v>3.0629950826567831</v>
      </c>
      <c r="P14" s="71">
        <v>0.63012143334995219</v>
      </c>
    </row>
    <row r="15" spans="1:16" x14ac:dyDescent="0.25">
      <c r="A15" s="17"/>
      <c r="B15" s="55">
        <v>9</v>
      </c>
      <c r="C15" s="19" t="s">
        <v>257</v>
      </c>
      <c r="D15" s="20">
        <v>14.843126999999999</v>
      </c>
      <c r="E15" s="21">
        <v>19.451488000000001</v>
      </c>
      <c r="F15" s="21">
        <f t="shared" si="0"/>
        <v>12.298980631979626</v>
      </c>
      <c r="G15" s="21">
        <v>8.3094286819796253</v>
      </c>
      <c r="H15" s="21">
        <v>1.6791455999999998</v>
      </c>
      <c r="I15" s="21">
        <v>2.3104063500000005</v>
      </c>
      <c r="J15" s="22">
        <f t="shared" si="1"/>
        <v>0.42718730217346995</v>
      </c>
      <c r="K15" s="22">
        <f t="shared" si="2"/>
        <v>0.51351209131042441</v>
      </c>
      <c r="L15" s="23">
        <f t="shared" si="3"/>
        <v>0.63228996321410602</v>
      </c>
      <c r="M15" s="4"/>
      <c r="N15" t="s">
        <v>252</v>
      </c>
      <c r="O15" s="5">
        <v>6.5076740802931052</v>
      </c>
      <c r="P15" s="71">
        <v>0.62903932053131417</v>
      </c>
    </row>
    <row r="16" spans="1:16" x14ac:dyDescent="0.25">
      <c r="A16" s="17"/>
      <c r="B16" s="55">
        <v>10</v>
      </c>
      <c r="C16" s="19" t="s">
        <v>258</v>
      </c>
      <c r="D16" s="20">
        <v>11.480842000000001</v>
      </c>
      <c r="E16" s="21">
        <v>14.273754</v>
      </c>
      <c r="F16" s="21">
        <f t="shared" si="0"/>
        <v>8.2583450925880761</v>
      </c>
      <c r="G16" s="21">
        <v>5.8831009825880756</v>
      </c>
      <c r="H16" s="21">
        <v>1.3215999700000001</v>
      </c>
      <c r="I16" s="21">
        <v>1.0536441400000001</v>
      </c>
      <c r="J16" s="22">
        <f t="shared" si="1"/>
        <v>0.41216213916731892</v>
      </c>
      <c r="K16" s="22">
        <f t="shared" si="2"/>
        <v>0.50475165486164852</v>
      </c>
      <c r="L16" s="23">
        <f t="shared" si="3"/>
        <v>0.57856854563894511</v>
      </c>
      <c r="M16" s="4"/>
      <c r="N16" t="s">
        <v>260</v>
      </c>
      <c r="O16" s="5">
        <v>9.8183411134242089</v>
      </c>
      <c r="P16" s="71">
        <v>0.62486749478934811</v>
      </c>
    </row>
    <row r="17" spans="1:16" x14ac:dyDescent="0.25">
      <c r="A17" s="17"/>
      <c r="B17" s="55">
        <v>11</v>
      </c>
      <c r="C17" s="19" t="s">
        <v>259</v>
      </c>
      <c r="D17" s="20">
        <v>5.2704190000000013</v>
      </c>
      <c r="E17" s="21">
        <v>5.440987999999999</v>
      </c>
      <c r="F17" s="21">
        <f t="shared" si="0"/>
        <v>3.3684257505904829</v>
      </c>
      <c r="G17" s="21">
        <v>2.2704974505904829</v>
      </c>
      <c r="H17" s="21">
        <v>0.64988145000000008</v>
      </c>
      <c r="I17" s="21">
        <v>0.44804685</v>
      </c>
      <c r="J17" s="22">
        <f t="shared" si="1"/>
        <v>0.41729506673980593</v>
      </c>
      <c r="K17" s="22">
        <f t="shared" si="2"/>
        <v>0.53673687583771246</v>
      </c>
      <c r="L17" s="23">
        <f t="shared" si="3"/>
        <v>0.61908347355121596</v>
      </c>
      <c r="M17" s="4"/>
      <c r="N17" t="s">
        <v>259</v>
      </c>
      <c r="O17" s="5">
        <v>3.3684257505904829</v>
      </c>
      <c r="P17" s="71">
        <v>0.61908347355121596</v>
      </c>
    </row>
    <row r="18" spans="1:16" x14ac:dyDescent="0.25">
      <c r="A18" s="17"/>
      <c r="B18" s="55">
        <v>12</v>
      </c>
      <c r="C18" s="19" t="s">
        <v>260</v>
      </c>
      <c r="D18" s="20">
        <v>11.235141</v>
      </c>
      <c r="E18" s="21">
        <v>15.712676999999999</v>
      </c>
      <c r="F18" s="21">
        <f t="shared" si="0"/>
        <v>9.8183411134242089</v>
      </c>
      <c r="G18" s="21">
        <v>6.6774112334242091</v>
      </c>
      <c r="H18" s="21">
        <v>1.1496517700000002</v>
      </c>
      <c r="I18" s="21">
        <v>1.9912781099999997</v>
      </c>
      <c r="J18" s="22">
        <f t="shared" si="1"/>
        <v>0.42496967470433011</v>
      </c>
      <c r="K18" s="22">
        <f t="shared" si="2"/>
        <v>0.49813682311576885</v>
      </c>
      <c r="L18" s="23">
        <f t="shared" si="3"/>
        <v>0.62486749478934811</v>
      </c>
      <c r="M18" s="4"/>
      <c r="N18" t="s">
        <v>261</v>
      </c>
      <c r="O18" s="5">
        <v>8.4170424620031401</v>
      </c>
      <c r="P18" s="71">
        <v>0.61608652293947408</v>
      </c>
    </row>
    <row r="19" spans="1:16" x14ac:dyDescent="0.25">
      <c r="A19" s="17"/>
      <c r="B19" s="55">
        <v>13</v>
      </c>
      <c r="C19" s="19" t="s">
        <v>261</v>
      </c>
      <c r="D19" s="20">
        <v>14.928039</v>
      </c>
      <c r="E19" s="21">
        <v>13.662110999999999</v>
      </c>
      <c r="F19" s="21">
        <f t="shared" si="0"/>
        <v>8.4170424620031401</v>
      </c>
      <c r="G19" s="21">
        <v>5.9471709420031402</v>
      </c>
      <c r="H19" s="21">
        <v>1.15130731</v>
      </c>
      <c r="I19" s="21">
        <v>1.3185642099999999</v>
      </c>
      <c r="J19" s="22">
        <f t="shared" si="1"/>
        <v>0.43530395427201113</v>
      </c>
      <c r="K19" s="22">
        <f t="shared" si="2"/>
        <v>0.51957404327948586</v>
      </c>
      <c r="L19" s="23">
        <f t="shared" si="3"/>
        <v>0.61608652293947408</v>
      </c>
      <c r="M19" s="4"/>
      <c r="N19" t="s">
        <v>269</v>
      </c>
      <c r="O19" s="5">
        <v>11.53367589930274</v>
      </c>
      <c r="P19" s="71">
        <v>0.61472025627864746</v>
      </c>
    </row>
    <row r="20" spans="1:16" x14ac:dyDescent="0.25">
      <c r="A20" s="17"/>
      <c r="B20" s="55">
        <v>14</v>
      </c>
      <c r="C20" s="19" t="s">
        <v>262</v>
      </c>
      <c r="D20" s="20">
        <v>6.1988119999999993</v>
      </c>
      <c r="E20" s="21">
        <v>5.5884</v>
      </c>
      <c r="F20" s="21">
        <f t="shared" si="0"/>
        <v>3.227623957675152</v>
      </c>
      <c r="G20" s="21">
        <v>2.3049536876751517</v>
      </c>
      <c r="H20" s="21">
        <v>0.54282154000000005</v>
      </c>
      <c r="I20" s="21">
        <v>0.37984873000000008</v>
      </c>
      <c r="J20" s="22">
        <f t="shared" si="1"/>
        <v>0.41245324022531527</v>
      </c>
      <c r="K20" s="22">
        <f t="shared" si="2"/>
        <v>0.5095868634448415</v>
      </c>
      <c r="L20" s="23">
        <f t="shared" si="3"/>
        <v>0.57755779072277436</v>
      </c>
      <c r="M20" s="4"/>
      <c r="N20" t="s">
        <v>250</v>
      </c>
      <c r="O20" s="5">
        <v>9.8803308863892738</v>
      </c>
      <c r="P20" s="71">
        <v>0.61404610053942721</v>
      </c>
    </row>
    <row r="21" spans="1:16" x14ac:dyDescent="0.25">
      <c r="A21" s="17"/>
      <c r="B21" s="55">
        <v>15</v>
      </c>
      <c r="C21" s="19" t="s">
        <v>263</v>
      </c>
      <c r="D21" s="20">
        <v>72.868684999999985</v>
      </c>
      <c r="E21" s="21">
        <v>58.988261999999992</v>
      </c>
      <c r="F21" s="21">
        <f t="shared" si="0"/>
        <v>34.932813812282689</v>
      </c>
      <c r="G21" s="21">
        <v>24.931321792282688</v>
      </c>
      <c r="H21" s="21">
        <v>3.5445000000000007</v>
      </c>
      <c r="I21" s="21">
        <v>6.4569920200000004</v>
      </c>
      <c r="J21" s="22">
        <f t="shared" si="1"/>
        <v>0.42264886177325739</v>
      </c>
      <c r="K21" s="22">
        <f t="shared" si="2"/>
        <v>0.48273708746127647</v>
      </c>
      <c r="L21" s="23">
        <f t="shared" si="3"/>
        <v>0.59219940760896961</v>
      </c>
      <c r="M21" s="4"/>
      <c r="N21" t="s">
        <v>251</v>
      </c>
      <c r="O21" s="5">
        <v>12.032303091617338</v>
      </c>
      <c r="P21" s="71">
        <v>0.61100557709411085</v>
      </c>
    </row>
    <row r="22" spans="1:16" x14ac:dyDescent="0.25">
      <c r="A22" s="17"/>
      <c r="B22" s="55">
        <v>16</v>
      </c>
      <c r="C22" s="19" t="s">
        <v>264</v>
      </c>
      <c r="D22" s="20">
        <v>7.9487690000000004</v>
      </c>
      <c r="E22" s="21">
        <v>12.771661</v>
      </c>
      <c r="F22" s="21">
        <f t="shared" si="0"/>
        <v>6.2178442101525864</v>
      </c>
      <c r="G22" s="21">
        <v>4.663372190152586</v>
      </c>
      <c r="H22" s="21">
        <v>0.63707418999999998</v>
      </c>
      <c r="I22" s="21">
        <v>0.91739783000000008</v>
      </c>
      <c r="J22" s="22">
        <f t="shared" si="1"/>
        <v>0.36513435411044703</v>
      </c>
      <c r="K22" s="22">
        <f t="shared" si="2"/>
        <v>0.41501621286006463</v>
      </c>
      <c r="L22" s="23">
        <f t="shared" si="3"/>
        <v>0.48684695045950455</v>
      </c>
      <c r="M22" s="4"/>
      <c r="N22" t="s">
        <v>249</v>
      </c>
      <c r="O22" s="5">
        <v>4.9318014095924401</v>
      </c>
      <c r="P22" s="71">
        <v>0.60428641702446317</v>
      </c>
    </row>
    <row r="23" spans="1:16" x14ac:dyDescent="0.25">
      <c r="A23" s="17"/>
      <c r="B23" s="55">
        <v>17</v>
      </c>
      <c r="C23" s="19" t="s">
        <v>265</v>
      </c>
      <c r="D23" s="20">
        <v>0</v>
      </c>
      <c r="E23" s="21">
        <v>1.2962529999999999</v>
      </c>
      <c r="F23" s="21">
        <f t="shared" si="0"/>
        <v>5.8527969839435513E-2</v>
      </c>
      <c r="G23" s="21">
        <v>1.3613569839435513E-2</v>
      </c>
      <c r="H23" s="21">
        <v>1.5980899999999999E-2</v>
      </c>
      <c r="I23" s="21">
        <v>2.8933500000000001E-2</v>
      </c>
      <c r="J23" s="22">
        <f t="shared" si="1"/>
        <v>1.0502247508345604E-2</v>
      </c>
      <c r="K23" s="22">
        <f t="shared" si="2"/>
        <v>2.283078213854511E-2</v>
      </c>
      <c r="L23" s="23">
        <f t="shared" si="3"/>
        <v>4.5151656227168248E-2</v>
      </c>
      <c r="M23" s="4"/>
      <c r="N23" t="s">
        <v>263</v>
      </c>
      <c r="O23" s="5">
        <v>34.932813812282689</v>
      </c>
      <c r="P23" s="71">
        <v>0.59219940760896961</v>
      </c>
    </row>
    <row r="24" spans="1:16" x14ac:dyDescent="0.25">
      <c r="A24" s="17"/>
      <c r="B24" s="55">
        <v>18</v>
      </c>
      <c r="C24" s="19" t="s">
        <v>266</v>
      </c>
      <c r="D24" s="20">
        <v>2.1328689999999999</v>
      </c>
      <c r="E24" s="21">
        <v>3.8669019999999992</v>
      </c>
      <c r="F24" s="21">
        <f t="shared" si="0"/>
        <v>2.6310935840253702</v>
      </c>
      <c r="G24" s="21">
        <v>2.0158896340253705</v>
      </c>
      <c r="H24" s="21">
        <v>0.37888683000000001</v>
      </c>
      <c r="I24" s="21">
        <v>0.23631711999999994</v>
      </c>
      <c r="J24" s="22">
        <f t="shared" si="1"/>
        <v>0.52131903886505815</v>
      </c>
      <c r="K24" s="22">
        <f t="shared" si="2"/>
        <v>0.61930104875307701</v>
      </c>
      <c r="L24" s="23">
        <f t="shared" si="3"/>
        <v>0.68041382585474641</v>
      </c>
      <c r="M24" s="4"/>
      <c r="N24" t="s">
        <v>258</v>
      </c>
      <c r="O24" s="5">
        <v>8.2583450925880761</v>
      </c>
      <c r="P24" s="71">
        <v>0.57856854563894511</v>
      </c>
    </row>
    <row r="25" spans="1:16" x14ac:dyDescent="0.25">
      <c r="A25" s="17"/>
      <c r="B25" s="55">
        <v>19</v>
      </c>
      <c r="C25" s="19" t="s">
        <v>267</v>
      </c>
      <c r="D25" s="20">
        <v>6.1951910000000003</v>
      </c>
      <c r="E25" s="21">
        <v>5.593901999999999</v>
      </c>
      <c r="F25" s="21">
        <f t="shared" si="0"/>
        <v>3.1435674262129871</v>
      </c>
      <c r="G25" s="21">
        <v>2.086969926212987</v>
      </c>
      <c r="H25" s="21">
        <v>0.51258280000000001</v>
      </c>
      <c r="I25" s="21">
        <v>0.54401470000000007</v>
      </c>
      <c r="J25" s="22">
        <f t="shared" si="1"/>
        <v>0.37307945799068115</v>
      </c>
      <c r="K25" s="22">
        <f t="shared" si="2"/>
        <v>0.46471188201241059</v>
      </c>
      <c r="L25" s="23">
        <f t="shared" si="3"/>
        <v>0.56196326396368534</v>
      </c>
      <c r="M25" s="4"/>
      <c r="N25" t="s">
        <v>262</v>
      </c>
      <c r="O25" s="5">
        <v>3.227623957675152</v>
      </c>
      <c r="P25" s="71">
        <v>0.57755779072277436</v>
      </c>
    </row>
    <row r="26" spans="1:16" x14ac:dyDescent="0.25">
      <c r="A26" s="17"/>
      <c r="B26" s="55">
        <v>20</v>
      </c>
      <c r="C26" s="19" t="s">
        <v>268</v>
      </c>
      <c r="D26" s="20">
        <v>11.983048999999999</v>
      </c>
      <c r="E26" s="21">
        <v>13.674518000000001</v>
      </c>
      <c r="F26" s="21">
        <f t="shared" si="0"/>
        <v>8.937638740253167</v>
      </c>
      <c r="G26" s="21">
        <v>6.0290290802531672</v>
      </c>
      <c r="H26" s="21">
        <v>1.30418357</v>
      </c>
      <c r="I26" s="21">
        <v>1.60442609</v>
      </c>
      <c r="J26" s="22">
        <f t="shared" si="1"/>
        <v>0.44089518038245784</v>
      </c>
      <c r="K26" s="22">
        <f t="shared" si="2"/>
        <v>0.53626845569643966</v>
      </c>
      <c r="L26" s="23">
        <f t="shared" si="3"/>
        <v>0.65359808223245353</v>
      </c>
      <c r="M26" s="4"/>
      <c r="N26" t="s">
        <v>267</v>
      </c>
      <c r="O26" s="5">
        <v>3.1435674262129871</v>
      </c>
      <c r="P26" s="71">
        <v>0.56196326396368534</v>
      </c>
    </row>
    <row r="27" spans="1:16" x14ac:dyDescent="0.25">
      <c r="A27" s="17"/>
      <c r="B27" s="55">
        <v>21</v>
      </c>
      <c r="C27" s="19" t="s">
        <v>269</v>
      </c>
      <c r="D27" s="20">
        <v>13.050620999999998</v>
      </c>
      <c r="E27" s="21">
        <v>18.762478999999999</v>
      </c>
      <c r="F27" s="21">
        <f t="shared" si="0"/>
        <v>11.53367589930274</v>
      </c>
      <c r="G27" s="21">
        <v>7.7638881793027394</v>
      </c>
      <c r="H27" s="21">
        <v>1.51976691</v>
      </c>
      <c r="I27" s="21">
        <v>2.2500208100000001</v>
      </c>
      <c r="J27" s="22">
        <f t="shared" si="1"/>
        <v>0.41379863392799748</v>
      </c>
      <c r="K27" s="22">
        <f t="shared" si="2"/>
        <v>0.49479895963122672</v>
      </c>
      <c r="L27" s="23">
        <f t="shared" si="3"/>
        <v>0.61472025627864746</v>
      </c>
      <c r="M27" s="4"/>
      <c r="N27" t="s">
        <v>256</v>
      </c>
      <c r="O27" s="5">
        <v>11.804822464680187</v>
      </c>
      <c r="P27" s="71">
        <v>0.55814227715356612</v>
      </c>
    </row>
    <row r="28" spans="1:16" x14ac:dyDescent="0.25">
      <c r="A28" s="17"/>
      <c r="B28" s="55">
        <v>22</v>
      </c>
      <c r="C28" s="19" t="s">
        <v>270</v>
      </c>
      <c r="D28" s="20">
        <v>4.4291309999999999</v>
      </c>
      <c r="E28" s="21">
        <v>6.4427819999999993</v>
      </c>
      <c r="F28" s="21">
        <f t="shared" si="0"/>
        <v>2.8646396835506964</v>
      </c>
      <c r="G28" s="21">
        <v>1.9711250035506964</v>
      </c>
      <c r="H28" s="21">
        <v>0.37153776000000005</v>
      </c>
      <c r="I28" s="21">
        <v>0.52197691999999996</v>
      </c>
      <c r="J28" s="22">
        <f t="shared" si="1"/>
        <v>0.30594314747118506</v>
      </c>
      <c r="K28" s="22">
        <f t="shared" si="2"/>
        <v>0.3636104346772398</v>
      </c>
      <c r="L28" s="23">
        <f t="shared" si="3"/>
        <v>0.44462775297234902</v>
      </c>
      <c r="M28" s="4"/>
      <c r="N28" t="s">
        <v>273</v>
      </c>
      <c r="O28" s="5">
        <v>4.3368145404119183</v>
      </c>
      <c r="P28" s="71">
        <v>0.53552073628321339</v>
      </c>
    </row>
    <row r="29" spans="1:16" x14ac:dyDescent="0.25">
      <c r="A29" s="17"/>
      <c r="B29" s="55">
        <v>23</v>
      </c>
      <c r="C29" s="19" t="s">
        <v>271</v>
      </c>
      <c r="D29" s="20">
        <v>4.5435749999999997</v>
      </c>
      <c r="E29" s="21">
        <v>4.8323290000000005</v>
      </c>
      <c r="F29" s="21">
        <f t="shared" si="0"/>
        <v>3.2074667563797918</v>
      </c>
      <c r="G29" s="21">
        <v>2.1790096763797919</v>
      </c>
      <c r="H29" s="21">
        <v>0.31347904999999998</v>
      </c>
      <c r="I29" s="21">
        <v>0.71497803000000015</v>
      </c>
      <c r="J29" s="22">
        <f t="shared" si="1"/>
        <v>0.45092328696572431</v>
      </c>
      <c r="K29" s="22">
        <f t="shared" si="2"/>
        <v>0.51579450123942128</v>
      </c>
      <c r="L29" s="23">
        <f t="shared" si="3"/>
        <v>0.66375173469765647</v>
      </c>
      <c r="M29" s="4"/>
      <c r="N29" t="s">
        <v>264</v>
      </c>
      <c r="O29" s="5">
        <v>6.2178442101525864</v>
      </c>
      <c r="P29" s="71">
        <v>0.48684695045950455</v>
      </c>
    </row>
    <row r="30" spans="1:16" x14ac:dyDescent="0.25">
      <c r="A30" s="17"/>
      <c r="B30" s="55">
        <v>24</v>
      </c>
      <c r="C30" s="19" t="s">
        <v>272</v>
      </c>
      <c r="D30" s="20">
        <v>6.1129300000000013</v>
      </c>
      <c r="E30" s="21">
        <v>4.8609599999999995</v>
      </c>
      <c r="F30" s="21">
        <f t="shared" si="0"/>
        <v>3.0629950826567831</v>
      </c>
      <c r="G30" s="21">
        <v>2.0007211926567834</v>
      </c>
      <c r="H30" s="21">
        <v>0.63086464999999992</v>
      </c>
      <c r="I30" s="21">
        <v>0.43140923999999992</v>
      </c>
      <c r="J30" s="22">
        <f t="shared" si="1"/>
        <v>0.41158972562143764</v>
      </c>
      <c r="K30" s="22">
        <f t="shared" si="2"/>
        <v>0.54137163084180562</v>
      </c>
      <c r="L30" s="23">
        <f t="shared" si="3"/>
        <v>0.63012143334995219</v>
      </c>
      <c r="M30" s="4"/>
      <c r="N30" t="s">
        <v>270</v>
      </c>
      <c r="O30" s="5">
        <v>2.8646396835506964</v>
      </c>
      <c r="P30" s="71">
        <v>0.44462775297234902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5.2114529999999997</v>
      </c>
      <c r="E31" s="28">
        <v>8.0983129999999992</v>
      </c>
      <c r="F31" s="28">
        <f t="shared" si="0"/>
        <v>4.3368145404119183</v>
      </c>
      <c r="G31" s="28">
        <v>2.5236353104119189</v>
      </c>
      <c r="H31" s="28">
        <v>0.90739448</v>
      </c>
      <c r="I31" s="28">
        <v>0.90578475000000003</v>
      </c>
      <c r="J31" s="29">
        <f t="shared" si="1"/>
        <v>0.31162481746654136</v>
      </c>
      <c r="K31" s="29">
        <f t="shared" si="2"/>
        <v>0.42367216362369781</v>
      </c>
      <c r="L31" s="30">
        <f t="shared" si="3"/>
        <v>0.53552073628321339</v>
      </c>
      <c r="M31" s="4"/>
      <c r="N31" t="s">
        <v>265</v>
      </c>
      <c r="O31" s="5">
        <v>5.8527969839435513E-2</v>
      </c>
      <c r="P31" s="71">
        <v>4.5151656227168248E-2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1559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1562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338.84630900000002</v>
      </c>
      <c r="E6" s="14">
        <v>338.615791</v>
      </c>
      <c r="F6" s="14">
        <v>205.0908069361966</v>
      </c>
      <c r="G6" s="14">
        <v>142.58593602619658</v>
      </c>
      <c r="H6" s="14">
        <v>26.738063310000001</v>
      </c>
      <c r="I6" s="14">
        <v>35.7668076</v>
      </c>
      <c r="J6" s="15">
        <v>0.42108472143343301</v>
      </c>
      <c r="K6" s="15">
        <v>0.50004755784173271</v>
      </c>
      <c r="L6" s="16">
        <v>0.60567407778155435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336.03376400000008</v>
      </c>
      <c r="E7" s="38">
        <f ca="1">SUM(E8:OFFSET(E6,MATCH("PROYECTOS",$A$8:$A$50,0),0))</f>
        <v>336.03376399999991</v>
      </c>
      <c r="F7" s="38">
        <f ca="1">SUM(F8:OFFSET(F6,MATCH("PROYECTOS",$A$8:$A$50,0),0))</f>
        <v>203.43081918564513</v>
      </c>
      <c r="G7" s="38">
        <f ca="1">SUM(G8:OFFSET(G6,MATCH("PROYECTOS",$A$8:$A$50,0),0))</f>
        <v>141.47352719564515</v>
      </c>
      <c r="H7" s="38">
        <f ca="1">SUM(H8:OFFSET(H6,MATCH("PROYECTOS",$A$8:$A$50,0),0))</f>
        <v>26.464586619999999</v>
      </c>
      <c r="I7" s="38">
        <f ca="1">SUM(I8:OFFSET(I6,MATCH("PROYECTOS",$A$8:$A$50,0),0))</f>
        <v>35.492705369999996</v>
      </c>
      <c r="J7" s="39">
        <f ca="1">IFERROR(G7/E7,0)</f>
        <v>0.42100985779406735</v>
      </c>
      <c r="K7" s="39">
        <f ca="1">IFERROR(SUM(G7,H7)/E7,0)</f>
        <v>0.49976559443486518</v>
      </c>
      <c r="L7" s="40">
        <f ca="1">IFERROR(SUM(G7,H7,I7)/E7,0)</f>
        <v>0.60538803233369487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25.791495000000008</v>
      </c>
      <c r="E8" s="21">
        <v>27.871005</v>
      </c>
      <c r="F8" s="21">
        <f t="shared" ref="F8:F10" si="0">SUM(G8,H8,I8)</f>
        <v>15.306782913355741</v>
      </c>
      <c r="G8" s="21">
        <v>11.90980720335574</v>
      </c>
      <c r="H8" s="21">
        <v>1.6882340800000004</v>
      </c>
      <c r="I8" s="21">
        <v>1.7087416299999998</v>
      </c>
      <c r="J8" s="22">
        <f t="shared" ref="J8:J11" si="1">IFERROR(G8/E8,0)</f>
        <v>0.42731890017441926</v>
      </c>
      <c r="K8" s="22">
        <f t="shared" ref="K8:K11" si="2">IFERROR(SUM(G8,H8)/E8,0)</f>
        <v>0.48789203271843773</v>
      </c>
      <c r="L8" s="23">
        <f t="shared" ref="L8:L11" si="3">IFERROR(SUM(G8,H8,I8)/E8,0)</f>
        <v>0.54920096757744263</v>
      </c>
      <c r="M8" s="4"/>
    </row>
    <row r="9" spans="1:13" ht="63.75" x14ac:dyDescent="0.25">
      <c r="A9" s="17"/>
      <c r="B9" s="19">
        <v>3000314</v>
      </c>
      <c r="C9" s="19" t="s">
        <v>1564</v>
      </c>
      <c r="D9" s="20">
        <v>85.195771999999977</v>
      </c>
      <c r="E9" s="21">
        <v>107.31025899999995</v>
      </c>
      <c r="F9" s="21">
        <f t="shared" si="0"/>
        <v>57.858180279267607</v>
      </c>
      <c r="G9" s="21">
        <v>42.358856179267605</v>
      </c>
      <c r="H9" s="21">
        <v>7.5832573400000012</v>
      </c>
      <c r="I9" s="21">
        <v>7.9160667599999979</v>
      </c>
      <c r="J9" s="22">
        <f t="shared" si="1"/>
        <v>0.39473258730339683</v>
      </c>
      <c r="K9" s="22">
        <f t="shared" si="2"/>
        <v>0.46539924499919094</v>
      </c>
      <c r="L9" s="23">
        <f t="shared" si="3"/>
        <v>0.53916727830530753</v>
      </c>
      <c r="M9" s="4"/>
    </row>
    <row r="10" spans="1:13" ht="63.75" x14ac:dyDescent="0.25">
      <c r="A10" s="17"/>
      <c r="B10" s="19">
        <v>3000584</v>
      </c>
      <c r="C10" s="19" t="s">
        <v>1565</v>
      </c>
      <c r="D10" s="20">
        <v>225.0464970000001</v>
      </c>
      <c r="E10" s="21">
        <v>200.85249999999996</v>
      </c>
      <c r="F10" s="21">
        <f t="shared" si="0"/>
        <v>130.2658559930218</v>
      </c>
      <c r="G10" s="21">
        <v>87.204863813021802</v>
      </c>
      <c r="H10" s="21">
        <v>17.193095199999998</v>
      </c>
      <c r="I10" s="21">
        <v>25.867896979999994</v>
      </c>
      <c r="J10" s="22">
        <f t="shared" si="1"/>
        <v>0.43417365386550738</v>
      </c>
      <c r="K10" s="22">
        <f t="shared" si="2"/>
        <v>0.51977425729339599</v>
      </c>
      <c r="L10" s="23">
        <f t="shared" si="3"/>
        <v>0.64856477262180867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2.8125449999999432</v>
      </c>
      <c r="E11" s="45">
        <f t="shared" ref="E11:I11" ca="1" si="4">OFFSET(E11,-MATCH("PROYECTOS",$A$8:$A$50,0)-1,0)-(OFFSET(E11,-MATCH("PROYECTOS",$A$8:$A$50,0),0))</f>
        <v>2.582027000000096</v>
      </c>
      <c r="F11" s="45">
        <f t="shared" ca="1" si="4"/>
        <v>1.6599877505514655</v>
      </c>
      <c r="G11" s="45">
        <f t="shared" ca="1" si="4"/>
        <v>1.1124088305514306</v>
      </c>
      <c r="H11" s="45">
        <f t="shared" ca="1" si="4"/>
        <v>0.27347669000000252</v>
      </c>
      <c r="I11" s="45">
        <f t="shared" ca="1" si="4"/>
        <v>0.274102230000004</v>
      </c>
      <c r="J11" s="46">
        <f t="shared" ca="1" si="1"/>
        <v>0.43082772974542449</v>
      </c>
      <c r="K11" s="46">
        <f t="shared" ca="1" si="2"/>
        <v>0.53674323334007801</v>
      </c>
      <c r="L11" s="47">
        <f t="shared" ca="1" si="3"/>
        <v>0.64290100395982508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1574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0.54920096757744263</v>
      </c>
    </row>
    <row r="18" spans="1:4" ht="64.5" thickBot="1" x14ac:dyDescent="0.3">
      <c r="A18" s="24"/>
      <c r="B18" s="26">
        <v>3000314</v>
      </c>
      <c r="C18" s="26" t="s">
        <v>1564</v>
      </c>
      <c r="D18" s="30">
        <v>0.53916727830530753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1559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1563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338.84630900000002</v>
      </c>
      <c r="I6" s="14">
        <v>338.615791</v>
      </c>
      <c r="J6" s="14">
        <v>205.0908069361966</v>
      </c>
      <c r="K6" s="14">
        <v>142.58593602619658</v>
      </c>
      <c r="L6" s="14">
        <v>26.738063310000001</v>
      </c>
      <c r="M6" s="14">
        <v>35.7668076</v>
      </c>
      <c r="N6" s="15">
        <v>0.42108472143343301</v>
      </c>
      <c r="O6" s="15">
        <v>0.50004755784173271</v>
      </c>
      <c r="P6" s="16">
        <v>0.60567407778155435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336.03376400000002</v>
      </c>
      <c r="I7" s="37">
        <f ca="1">SUM(I8:OFFSET(I6,MATCH("PROYECTOS",$A$8:$A$18,0),0))</f>
        <v>336.03376399999996</v>
      </c>
      <c r="J7" s="37">
        <f ca="1">SUM(J8:OFFSET(J6,MATCH("PROYECTOS",$A$8:$A$18,0),0))</f>
        <v>203.43081918564513</v>
      </c>
      <c r="K7" s="37">
        <f ca="1">SUM(K8:OFFSET(K6,MATCH("PROYECTOS",$A$8:$A$18,0),0))</f>
        <v>141.47352719564515</v>
      </c>
      <c r="L7" s="37">
        <f ca="1">SUM(L8:OFFSET(L6,MATCH("PROYECTOS",$A$8:$A$18,0),0))</f>
        <v>26.464586619999999</v>
      </c>
      <c r="M7" s="37">
        <f ca="1">SUM(M8:OFFSET(M6,MATCH("PROYECTOS",$A$8:$A$18,0),0))</f>
        <v>35.492705370000003</v>
      </c>
      <c r="N7" s="39">
        <f ca="1">IFERROR(K7/I7,0)</f>
        <v>0.4210098577940673</v>
      </c>
      <c r="O7" s="39">
        <f ca="1">IFERROR(SUM(K7,L7)/I7,0)</f>
        <v>0.49976559443486512</v>
      </c>
      <c r="P7" s="40">
        <f ca="1">IFERROR(SUM(K7,L7,M7)/I7,0)</f>
        <v>0.60538803233369487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23.178772000000002</v>
      </c>
      <c r="I8" s="21">
        <v>25.358281999999992</v>
      </c>
      <c r="J8" s="21">
        <f t="shared" ref="J8:J17" si="0">SUM(K8,L8,M8)</f>
        <v>14.744323055549568</v>
      </c>
      <c r="K8" s="21">
        <v>11.465203255549568</v>
      </c>
      <c r="L8" s="21">
        <v>1.6697481600000001</v>
      </c>
      <c r="M8" s="21">
        <v>1.60937164</v>
      </c>
      <c r="N8" s="22">
        <f t="shared" ref="N8:N18" si="1">IFERROR(K8/I8,0)</f>
        <v>0.45212854938475611</v>
      </c>
      <c r="O8" s="22">
        <f t="shared" ref="O8:O18" si="2">IFERROR(SUM(K8,L8)/I8,0)</f>
        <v>0.51797481452211835</v>
      </c>
      <c r="P8" s="23">
        <f t="shared" ref="P8:P18" si="3">IFERROR(SUM(K8,L8,M8)/I8,0)</f>
        <v>0.58144014076149053</v>
      </c>
      <c r="Q8" s="70">
        <v>390</v>
      </c>
      <c r="R8" s="21">
        <v>361</v>
      </c>
      <c r="S8" s="23">
        <f>IFERROR(R8/Q8,0)</f>
        <v>0.92564102564102568</v>
      </c>
    </row>
    <row r="9" spans="1:19" ht="63.75" x14ac:dyDescent="0.25">
      <c r="A9" s="17"/>
      <c r="B9" s="19">
        <v>5002894</v>
      </c>
      <c r="C9" s="19" t="s">
        <v>1566</v>
      </c>
      <c r="D9" s="68">
        <v>3000314</v>
      </c>
      <c r="E9" s="19" t="s">
        <v>1564</v>
      </c>
      <c r="F9" s="69">
        <v>56</v>
      </c>
      <c r="G9" s="19" t="s">
        <v>419</v>
      </c>
      <c r="H9" s="20">
        <v>3.8009609999999991</v>
      </c>
      <c r="I9" s="21">
        <v>0.13630100000000001</v>
      </c>
      <c r="J9" s="21">
        <f t="shared" si="0"/>
        <v>9.3328529540612354E-2</v>
      </c>
      <c r="K9" s="21">
        <v>4.6628529540612362E-2</v>
      </c>
      <c r="L9" s="21">
        <v>4.7149999999999997E-2</v>
      </c>
      <c r="M9" s="21">
        <v>-4.4999999999999999E-4</v>
      </c>
      <c r="N9" s="22">
        <f t="shared" si="1"/>
        <v>0.34209968775439914</v>
      </c>
      <c r="O9" s="22">
        <f t="shared" si="2"/>
        <v>0.68802524956245625</v>
      </c>
      <c r="P9" s="23">
        <f t="shared" si="3"/>
        <v>0.68472373306587886</v>
      </c>
      <c r="Q9" s="70">
        <v>39469</v>
      </c>
      <c r="R9" s="21">
        <v>16490</v>
      </c>
      <c r="S9" s="23">
        <f t="shared" ref="S9:S17" si="4">IFERROR(R9/Q9,0)</f>
        <v>0.41779624515442498</v>
      </c>
    </row>
    <row r="10" spans="1:19" ht="63.75" x14ac:dyDescent="0.25">
      <c r="A10" s="17"/>
      <c r="B10" s="19">
        <v>5002955</v>
      </c>
      <c r="C10" s="19" t="s">
        <v>1567</v>
      </c>
      <c r="D10" s="68">
        <v>3000314</v>
      </c>
      <c r="E10" s="19" t="s">
        <v>1564</v>
      </c>
      <c r="F10" s="69">
        <v>56</v>
      </c>
      <c r="G10" s="19" t="s">
        <v>419</v>
      </c>
      <c r="H10" s="20">
        <v>34.421984999999999</v>
      </c>
      <c r="I10" s="21">
        <v>86.232062999999997</v>
      </c>
      <c r="J10" s="21">
        <f t="shared" si="0"/>
        <v>47.00575981950017</v>
      </c>
      <c r="K10" s="21">
        <v>34.386052549500164</v>
      </c>
      <c r="L10" s="21">
        <v>6.7173961400000026</v>
      </c>
      <c r="M10" s="21">
        <v>5.9023111300000002</v>
      </c>
      <c r="N10" s="22">
        <f t="shared" si="1"/>
        <v>0.39876179872329121</v>
      </c>
      <c r="O10" s="22">
        <f t="shared" si="2"/>
        <v>0.4766608528141113</v>
      </c>
      <c r="P10" s="23">
        <f t="shared" si="3"/>
        <v>0.54510768018503941</v>
      </c>
      <c r="Q10" s="70">
        <v>53811</v>
      </c>
      <c r="R10" s="21">
        <v>52801</v>
      </c>
      <c r="S10" s="23">
        <f t="shared" si="4"/>
        <v>0.9812306034082251</v>
      </c>
    </row>
    <row r="11" spans="1:19" ht="25.5" x14ac:dyDescent="0.25">
      <c r="A11" s="17"/>
      <c r="B11" s="19">
        <v>5003032</v>
      </c>
      <c r="C11" s="19" t="s">
        <v>513</v>
      </c>
      <c r="D11" s="68">
        <v>3000001</v>
      </c>
      <c r="E11" s="19" t="s">
        <v>275</v>
      </c>
      <c r="F11" s="69">
        <v>60</v>
      </c>
      <c r="G11" s="19" t="s">
        <v>309</v>
      </c>
      <c r="H11" s="20">
        <v>2.6127230000000008</v>
      </c>
      <c r="I11" s="21">
        <v>2.5127229999999998</v>
      </c>
      <c r="J11" s="21">
        <f t="shared" si="0"/>
        <v>0.56245985780617203</v>
      </c>
      <c r="K11" s="21">
        <v>0.44460394780617207</v>
      </c>
      <c r="L11" s="21">
        <v>1.8485919999999999E-2</v>
      </c>
      <c r="M11" s="21">
        <v>9.9369990000000005E-2</v>
      </c>
      <c r="N11" s="22">
        <f t="shared" si="1"/>
        <v>0.17694109052457119</v>
      </c>
      <c r="O11" s="22">
        <f t="shared" si="2"/>
        <v>0.18429801765103918</v>
      </c>
      <c r="P11" s="23">
        <f t="shared" si="3"/>
        <v>0.22384475240851143</v>
      </c>
      <c r="Q11" s="70">
        <v>18</v>
      </c>
      <c r="R11" s="21">
        <v>18</v>
      </c>
      <c r="S11" s="23">
        <f t="shared" si="4"/>
        <v>1</v>
      </c>
    </row>
    <row r="12" spans="1:19" ht="63.75" x14ac:dyDescent="0.25">
      <c r="A12" s="17"/>
      <c r="B12" s="19">
        <v>5004343</v>
      </c>
      <c r="C12" s="19" t="s">
        <v>1568</v>
      </c>
      <c r="D12" s="68">
        <v>3000314</v>
      </c>
      <c r="E12" s="19" t="s">
        <v>1564</v>
      </c>
      <c r="F12" s="69">
        <v>194</v>
      </c>
      <c r="G12" s="19" t="s">
        <v>1182</v>
      </c>
      <c r="H12" s="20">
        <v>6.7293950000000002</v>
      </c>
      <c r="I12" s="21">
        <v>9.7686429999999991</v>
      </c>
      <c r="J12" s="21">
        <f t="shared" si="0"/>
        <v>5.2790281581527108</v>
      </c>
      <c r="K12" s="21">
        <v>3.1814629981527105</v>
      </c>
      <c r="L12" s="21">
        <v>0.79589599999999994</v>
      </c>
      <c r="M12" s="21">
        <v>1.3016691599999999</v>
      </c>
      <c r="N12" s="22">
        <f t="shared" si="1"/>
        <v>0.32568116146251952</v>
      </c>
      <c r="O12" s="22">
        <f t="shared" si="2"/>
        <v>0.40715573270030553</v>
      </c>
      <c r="P12" s="23">
        <f t="shared" si="3"/>
        <v>0.54040547475762102</v>
      </c>
      <c r="Q12" s="70">
        <v>1270</v>
      </c>
      <c r="R12" s="21">
        <v>1255</v>
      </c>
      <c r="S12" s="23">
        <f t="shared" si="4"/>
        <v>0.98818897637795278</v>
      </c>
    </row>
    <row r="13" spans="1:19" ht="63.75" x14ac:dyDescent="0.25">
      <c r="A13" s="17"/>
      <c r="B13" s="19">
        <v>5004343</v>
      </c>
      <c r="C13" s="19" t="s">
        <v>1568</v>
      </c>
      <c r="D13" s="68">
        <v>3000584</v>
      </c>
      <c r="E13" s="19" t="s">
        <v>1565</v>
      </c>
      <c r="F13" s="69">
        <v>194</v>
      </c>
      <c r="G13" s="19" t="s">
        <v>1182</v>
      </c>
      <c r="H13" s="20">
        <v>4.8662440000000009</v>
      </c>
      <c r="I13" s="21">
        <v>1.916928</v>
      </c>
      <c r="J13" s="21">
        <f t="shared" si="0"/>
        <v>0.73904560697037347</v>
      </c>
      <c r="K13" s="21">
        <v>0.77206802697037347</v>
      </c>
      <c r="L13" s="21">
        <v>-3.0613919999999996E-2</v>
      </c>
      <c r="M13" s="21">
        <v>-2.4085000000000001E-3</v>
      </c>
      <c r="N13" s="22">
        <f t="shared" si="1"/>
        <v>0.40276318514329879</v>
      </c>
      <c r="O13" s="22">
        <f t="shared" si="2"/>
        <v>0.38679288265932443</v>
      </c>
      <c r="P13" s="23">
        <f t="shared" si="3"/>
        <v>0.38553644527617809</v>
      </c>
      <c r="Q13" s="70">
        <v>687</v>
      </c>
      <c r="R13" s="21">
        <v>650</v>
      </c>
      <c r="S13" s="23">
        <f t="shared" si="4"/>
        <v>0.94614264919941771</v>
      </c>
    </row>
    <row r="14" spans="1:19" ht="63.75" x14ac:dyDescent="0.25">
      <c r="A14" s="17"/>
      <c r="B14" s="19">
        <v>5004344</v>
      </c>
      <c r="C14" s="19" t="s">
        <v>1569</v>
      </c>
      <c r="D14" s="68">
        <v>3000314</v>
      </c>
      <c r="E14" s="19" t="s">
        <v>1564</v>
      </c>
      <c r="F14" s="69">
        <v>88</v>
      </c>
      <c r="G14" s="19" t="s">
        <v>755</v>
      </c>
      <c r="H14" s="20">
        <v>40.243430999999987</v>
      </c>
      <c r="I14" s="21">
        <v>11.173252</v>
      </c>
      <c r="J14" s="21">
        <f t="shared" si="0"/>
        <v>5.4800637720741179</v>
      </c>
      <c r="K14" s="21">
        <v>4.7447121020741179</v>
      </c>
      <c r="L14" s="21">
        <v>2.2815200000000001E-2</v>
      </c>
      <c r="M14" s="21">
        <v>0.7125364700000002</v>
      </c>
      <c r="N14" s="22">
        <f t="shared" si="1"/>
        <v>0.42464916230960492</v>
      </c>
      <c r="O14" s="22">
        <f t="shared" si="2"/>
        <v>0.4266911103476515</v>
      </c>
      <c r="P14" s="23">
        <f t="shared" si="3"/>
        <v>0.49046273833921566</v>
      </c>
      <c r="Q14" s="70">
        <v>9896</v>
      </c>
      <c r="R14" s="21">
        <v>6526</v>
      </c>
      <c r="S14" s="23">
        <f t="shared" si="4"/>
        <v>0.65945836701697658</v>
      </c>
    </row>
    <row r="15" spans="1:19" ht="63.75" x14ac:dyDescent="0.25">
      <c r="A15" s="17"/>
      <c r="B15" s="19">
        <v>5004344</v>
      </c>
      <c r="C15" s="19" t="s">
        <v>1569</v>
      </c>
      <c r="D15" s="68">
        <v>3000584</v>
      </c>
      <c r="E15" s="19" t="s">
        <v>1565</v>
      </c>
      <c r="F15" s="69">
        <v>88</v>
      </c>
      <c r="G15" s="19" t="s">
        <v>755</v>
      </c>
      <c r="H15" s="20">
        <v>11.83929</v>
      </c>
      <c r="I15" s="21">
        <v>9.793507</v>
      </c>
      <c r="J15" s="21">
        <f t="shared" si="0"/>
        <v>1.8575141160045148</v>
      </c>
      <c r="K15" s="21">
        <v>1.3127584360045148</v>
      </c>
      <c r="L15" s="21">
        <v>0.20787752000000001</v>
      </c>
      <c r="M15" s="21">
        <v>0.33687815999999998</v>
      </c>
      <c r="N15" s="22">
        <f t="shared" si="1"/>
        <v>0.13404375327495194</v>
      </c>
      <c r="O15" s="22">
        <f t="shared" si="2"/>
        <v>0.15526980845620622</v>
      </c>
      <c r="P15" s="23">
        <f t="shared" si="3"/>
        <v>0.18966792141002348</v>
      </c>
      <c r="Q15" s="70">
        <v>73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5004345</v>
      </c>
      <c r="C16" s="19" t="s">
        <v>1570</v>
      </c>
      <c r="D16" s="68">
        <v>3000584</v>
      </c>
      <c r="E16" s="19" t="s">
        <v>1565</v>
      </c>
      <c r="F16" s="69">
        <v>79</v>
      </c>
      <c r="G16" s="19" t="s">
        <v>1572</v>
      </c>
      <c r="H16" s="20">
        <v>176.02746200000004</v>
      </c>
      <c r="I16" s="21">
        <v>167.39028999999999</v>
      </c>
      <c r="J16" s="21">
        <f t="shared" si="0"/>
        <v>111.82777723051568</v>
      </c>
      <c r="K16" s="21">
        <v>79.606047880515689</v>
      </c>
      <c r="L16" s="21">
        <v>16.541805369999995</v>
      </c>
      <c r="M16" s="21">
        <v>15.679923980000003</v>
      </c>
      <c r="N16" s="22">
        <f t="shared" si="1"/>
        <v>0.4755714795673972</v>
      </c>
      <c r="O16" s="22">
        <f t="shared" si="2"/>
        <v>0.57439325333934055</v>
      </c>
      <c r="P16" s="23">
        <f t="shared" si="3"/>
        <v>0.66806609409969764</v>
      </c>
      <c r="Q16" s="70">
        <v>58680</v>
      </c>
      <c r="R16" s="21">
        <v>55692</v>
      </c>
      <c r="S16" s="23">
        <f t="shared" si="4"/>
        <v>0.94907975460122695</v>
      </c>
    </row>
    <row r="17" spans="1:19" ht="63.75" x14ac:dyDescent="0.25">
      <c r="A17" s="17"/>
      <c r="B17" s="19">
        <v>5004501</v>
      </c>
      <c r="C17" s="19" t="s">
        <v>1571</v>
      </c>
      <c r="D17" s="68">
        <v>3000584</v>
      </c>
      <c r="E17" s="19" t="s">
        <v>1565</v>
      </c>
      <c r="F17" s="69">
        <v>182</v>
      </c>
      <c r="G17" s="19" t="s">
        <v>578</v>
      </c>
      <c r="H17" s="20">
        <v>32.313501000000002</v>
      </c>
      <c r="I17" s="21">
        <v>21.751775000000002</v>
      </c>
      <c r="J17" s="21">
        <f t="shared" si="0"/>
        <v>15.841519039531224</v>
      </c>
      <c r="K17" s="21">
        <v>5.513989469531225</v>
      </c>
      <c r="L17" s="21">
        <v>0.4740262300000001</v>
      </c>
      <c r="M17" s="21">
        <v>9.8535033399999996</v>
      </c>
      <c r="N17" s="22">
        <f t="shared" si="1"/>
        <v>0.25349606960954796</v>
      </c>
      <c r="O17" s="22">
        <f t="shared" si="2"/>
        <v>0.2752886005639183</v>
      </c>
      <c r="P17" s="23">
        <f t="shared" si="3"/>
        <v>0.72828626811058972</v>
      </c>
      <c r="Q17" s="70">
        <v>56</v>
      </c>
      <c r="R17" s="21">
        <v>3</v>
      </c>
      <c r="S17" s="23">
        <f t="shared" si="4"/>
        <v>5.3571428571428568E-2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2.8125450000000001</v>
      </c>
      <c r="I18" s="44">
        <f t="shared" ref="I18:M18" ca="1" si="5">OFFSET(I18,-MATCH("PROYECTOS",$A$8:$A$18,0)-1,0)-(OFFSET(I18,-MATCH("PROYECTOS",$A$8:$A$18,0),0))</f>
        <v>2.5820270000000392</v>
      </c>
      <c r="J18" s="44">
        <f t="shared" ca="1" si="5"/>
        <v>1.6599877505514655</v>
      </c>
      <c r="K18" s="44">
        <f t="shared" ca="1" si="5"/>
        <v>1.1124088305514306</v>
      </c>
      <c r="L18" s="44">
        <f t="shared" ca="1" si="5"/>
        <v>0.27347669000000252</v>
      </c>
      <c r="M18" s="44">
        <f t="shared" ca="1" si="5"/>
        <v>0.27410222999999689</v>
      </c>
      <c r="N18" s="46">
        <f t="shared" ca="1" si="1"/>
        <v>0.43082772974543398</v>
      </c>
      <c r="O18" s="46">
        <f t="shared" ca="1" si="2"/>
        <v>0.53674323334008978</v>
      </c>
      <c r="P18" s="47">
        <f t="shared" ca="1" si="3"/>
        <v>0.64290100395983651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43.982809999999994</v>
      </c>
      <c r="E6" s="14">
        <v>59.615034000000009</v>
      </c>
      <c r="F6" s="14">
        <v>41.826687794728791</v>
      </c>
      <c r="G6" s="14">
        <v>35.195454804728797</v>
      </c>
      <c r="H6" s="14">
        <v>3.3123931099999999</v>
      </c>
      <c r="I6" s="14">
        <v>3.3188398800000001</v>
      </c>
      <c r="J6" s="15">
        <v>0.59037884310740796</v>
      </c>
      <c r="K6" s="15">
        <v>0.64594189302531968</v>
      </c>
      <c r="L6" s="16">
        <v>0.701613082946976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43.982810000000008</v>
      </c>
      <c r="E7" s="38">
        <f ca="1">SUM(E8:OFFSET(E6,MATCH("GOBIERNOS REGIONALES",$A$8:$A$50,0),0))</f>
        <v>59.615034000000016</v>
      </c>
      <c r="F7" s="38">
        <f ca="1">SUM(F8:OFFSET(F6,MATCH("GOBIERNOS REGIONALES",$A$8:$A$50,0),0))</f>
        <v>41.826687794728798</v>
      </c>
      <c r="G7" s="38">
        <f ca="1">SUM(G8:OFFSET(G6,MATCH("GOBIERNOS REGIONALES",$A$8:$A$50,0),0))</f>
        <v>35.195454804728797</v>
      </c>
      <c r="H7" s="38">
        <f ca="1">SUM(H8:OFFSET(H6,MATCH("GOBIERNOS REGIONALES",$A$8:$A$50,0),0))</f>
        <v>3.312393109999999</v>
      </c>
      <c r="I7" s="38">
        <f ca="1">SUM(I8:OFFSET(I6,MATCH("GOBIERNOS REGIONALES",$A$8:$A$50,0),0))</f>
        <v>3.3188398799999992</v>
      </c>
      <c r="J7" s="39">
        <f ca="1">IFERROR(G7/E7,0)</f>
        <v>0.59037884310740796</v>
      </c>
      <c r="K7" s="39">
        <f ca="1">IFERROR(SUM(G7,H7)/E7,0)</f>
        <v>0.64594189302531957</v>
      </c>
      <c r="L7" s="40">
        <f ca="1">IFERROR(SUM(G7,H7,I7)/E7,0)</f>
        <v>0.70161308294697589</v>
      </c>
      <c r="M7" s="4"/>
    </row>
    <row r="8" spans="1:13" x14ac:dyDescent="0.25">
      <c r="A8" s="17"/>
      <c r="B8" s="18">
        <v>4</v>
      </c>
      <c r="C8" s="19" t="s">
        <v>103</v>
      </c>
      <c r="D8" s="20">
        <v>43.982810000000008</v>
      </c>
      <c r="E8" s="21">
        <v>59.615034000000016</v>
      </c>
      <c r="F8" s="21">
        <f t="shared" ref="F8:F10" si="0">SUM(G8,H8,I8)</f>
        <v>41.826687794728798</v>
      </c>
      <c r="G8" s="21">
        <v>35.195454804728797</v>
      </c>
      <c r="H8" s="21">
        <v>3.312393109999999</v>
      </c>
      <c r="I8" s="21">
        <v>3.3188398799999992</v>
      </c>
      <c r="J8" s="22">
        <f t="shared" ref="J8:J10" si="1">IFERROR(G8/E8,0)</f>
        <v>0.59037884310740796</v>
      </c>
      <c r="K8" s="22">
        <f t="shared" ref="K8:K10" si="2">IFERROR(SUM(G8,H8)/E8,0)</f>
        <v>0.64594189302531957</v>
      </c>
      <c r="L8" s="23">
        <f t="shared" ref="L8:L10" si="3">IFERROR(SUM(G8,H8,I8)/E8,0)</f>
        <v>0.70161308294697589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1576</v>
      </c>
      <c r="N2" s="72" t="s">
        <v>1583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43.982809999999994</v>
      </c>
      <c r="E6" s="14">
        <f ca="1">SUM(E7:OFFSET(E7,50,0))</f>
        <v>59.615034000000009</v>
      </c>
      <c r="F6" s="14">
        <f ca="1">SUM(F7:OFFSET(F7,50,0))</f>
        <v>41.826687794728791</v>
      </c>
      <c r="G6" s="14">
        <f ca="1">SUM(G7:OFFSET(G7,50,0))</f>
        <v>35.195454804728797</v>
      </c>
      <c r="H6" s="14">
        <f ca="1">SUM(H7:OFFSET(H7,50,0))</f>
        <v>3.3123931099999999</v>
      </c>
      <c r="I6" s="14">
        <f ca="1">SUM(I7:OFFSET(I7,50,0))</f>
        <v>3.3188398800000001</v>
      </c>
      <c r="J6" s="15">
        <f ca="1">IFERROR(G6/E6,0)</f>
        <v>0.59037884310740796</v>
      </c>
      <c r="K6" s="15">
        <f ca="1">IFERROR(SUM(G6,H6)/E6,0)</f>
        <v>0.64594189302531968</v>
      </c>
      <c r="L6" s="16">
        <f ca="1">IFERROR(SUM(G6,H6,I6)/E6,0)</f>
        <v>0.701613082946976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3.4717800000000008</v>
      </c>
      <c r="E7" s="21">
        <v>4.2103120000000001</v>
      </c>
      <c r="F7" s="21">
        <f t="shared" ref="F7:F20" si="0">SUM(G7,H7,I7)</f>
        <v>2.3817885019633289</v>
      </c>
      <c r="G7" s="21">
        <v>1.873265731963329</v>
      </c>
      <c r="H7" s="21">
        <v>0.25164671999999999</v>
      </c>
      <c r="I7" s="21">
        <v>0.25687604999999997</v>
      </c>
      <c r="J7" s="22">
        <f t="shared" ref="J7:J20" si="1">IFERROR(G7/E7,0)</f>
        <v>0.44492325793511955</v>
      </c>
      <c r="K7" s="22">
        <f t="shared" ref="K7:K20" si="2">IFERROR(SUM(G7,H7)/E7,0)</f>
        <v>0.50469239618425643</v>
      </c>
      <c r="L7" s="23">
        <f t="shared" ref="L7:L20" si="3">IFERROR(SUM(G7,H7,I7)/E7,0)</f>
        <v>0.56570356352767415</v>
      </c>
      <c r="M7" s="4"/>
      <c r="N7" t="s">
        <v>261</v>
      </c>
      <c r="O7" s="5">
        <v>3.658883982002811</v>
      </c>
      <c r="P7" s="71">
        <v>0.93753785425982428</v>
      </c>
    </row>
    <row r="8" spans="1:16" x14ac:dyDescent="0.25">
      <c r="A8" s="17"/>
      <c r="B8" s="55">
        <v>4</v>
      </c>
      <c r="C8" s="19" t="s">
        <v>252</v>
      </c>
      <c r="D8" s="20">
        <v>2.0007980000000001</v>
      </c>
      <c r="E8" s="21">
        <v>3.557544</v>
      </c>
      <c r="F8" s="21">
        <f t="shared" si="0"/>
        <v>2.9405333048984121</v>
      </c>
      <c r="G8" s="21">
        <v>2.6111580748984125</v>
      </c>
      <c r="H8" s="21">
        <v>0.15771964999999999</v>
      </c>
      <c r="I8" s="21">
        <v>0.17165557999999997</v>
      </c>
      <c r="J8" s="22">
        <f t="shared" si="1"/>
        <v>0.73397773151882661</v>
      </c>
      <c r="K8" s="22">
        <f t="shared" si="2"/>
        <v>0.7783115893713225</v>
      </c>
      <c r="L8" s="23">
        <f t="shared" si="3"/>
        <v>0.82656273679212744</v>
      </c>
      <c r="M8" s="4"/>
      <c r="N8" t="s">
        <v>256</v>
      </c>
      <c r="O8" s="5">
        <v>1.7925663352391816</v>
      </c>
      <c r="P8" s="71">
        <v>0.859718480908089</v>
      </c>
    </row>
    <row r="9" spans="1:16" x14ac:dyDescent="0.25">
      <c r="A9" s="17"/>
      <c r="B9" s="55">
        <v>6</v>
      </c>
      <c r="C9" s="19" t="s">
        <v>254</v>
      </c>
      <c r="D9" s="20">
        <v>1.7506979999999999</v>
      </c>
      <c r="E9" s="21">
        <v>1.7494729999999998</v>
      </c>
      <c r="F9" s="21">
        <f t="shared" si="0"/>
        <v>1.2343532182090231</v>
      </c>
      <c r="G9" s="21">
        <v>0.99083927820902318</v>
      </c>
      <c r="H9" s="21">
        <v>0.11399126000000001</v>
      </c>
      <c r="I9" s="21">
        <v>0.12952268</v>
      </c>
      <c r="J9" s="22">
        <f t="shared" si="1"/>
        <v>0.56636442986489266</v>
      </c>
      <c r="K9" s="22">
        <f t="shared" si="2"/>
        <v>0.63152191443310257</v>
      </c>
      <c r="L9" s="23">
        <f t="shared" si="3"/>
        <v>0.70555716962137927</v>
      </c>
      <c r="M9" s="4"/>
      <c r="N9" t="s">
        <v>252</v>
      </c>
      <c r="O9" s="5">
        <v>2.9405333048984121</v>
      </c>
      <c r="P9" s="71">
        <v>0.82656273679212744</v>
      </c>
    </row>
    <row r="10" spans="1:16" x14ac:dyDescent="0.25">
      <c r="A10" s="17"/>
      <c r="B10" s="55">
        <v>7</v>
      </c>
      <c r="C10" s="19" t="s">
        <v>255</v>
      </c>
      <c r="D10" s="20">
        <v>3.1277509999999999</v>
      </c>
      <c r="E10" s="21">
        <v>3.8636059999999999</v>
      </c>
      <c r="F10" s="21">
        <f t="shared" si="0"/>
        <v>2.4793717678914002</v>
      </c>
      <c r="G10" s="21">
        <v>2.2332235678914003</v>
      </c>
      <c r="H10" s="21">
        <v>0.106862</v>
      </c>
      <c r="I10" s="21">
        <v>0.13928619999999997</v>
      </c>
      <c r="J10" s="22">
        <f t="shared" si="1"/>
        <v>0.57801534832780577</v>
      </c>
      <c r="K10" s="22">
        <f t="shared" si="2"/>
        <v>0.60567396569199872</v>
      </c>
      <c r="L10" s="23">
        <f t="shared" si="3"/>
        <v>0.6417247948914564</v>
      </c>
      <c r="M10" s="4"/>
      <c r="N10" t="s">
        <v>262</v>
      </c>
      <c r="O10" s="5">
        <v>2.5759941641625197</v>
      </c>
      <c r="P10" s="71">
        <v>0.79919378171303967</v>
      </c>
    </row>
    <row r="11" spans="1:16" x14ac:dyDescent="0.25">
      <c r="A11" s="17"/>
      <c r="B11" s="55">
        <v>8</v>
      </c>
      <c r="C11" s="19" t="s">
        <v>256</v>
      </c>
      <c r="D11" s="20">
        <v>1.6606509999999999</v>
      </c>
      <c r="E11" s="21">
        <v>2.0850619999999997</v>
      </c>
      <c r="F11" s="21">
        <f t="shared" si="0"/>
        <v>1.7925663352391816</v>
      </c>
      <c r="G11" s="21">
        <v>1.6291314452391816</v>
      </c>
      <c r="H11" s="21">
        <v>7.7774420000000011E-2</v>
      </c>
      <c r="I11" s="21">
        <v>8.5660470000000002E-2</v>
      </c>
      <c r="J11" s="22">
        <f t="shared" si="1"/>
        <v>0.78133477337325308</v>
      </c>
      <c r="K11" s="22">
        <f t="shared" si="2"/>
        <v>0.81863554428558083</v>
      </c>
      <c r="L11" s="23">
        <f t="shared" si="3"/>
        <v>0.859718480908089</v>
      </c>
      <c r="M11" s="4"/>
      <c r="N11" t="s">
        <v>260</v>
      </c>
      <c r="O11" s="5">
        <v>0.97527688651992384</v>
      </c>
      <c r="P11" s="71">
        <v>0.78796372559817662</v>
      </c>
    </row>
    <row r="12" spans="1:16" x14ac:dyDescent="0.25">
      <c r="A12" s="17"/>
      <c r="B12" s="55">
        <v>11</v>
      </c>
      <c r="C12" s="19" t="s">
        <v>259</v>
      </c>
      <c r="D12" s="20">
        <v>2.8659909999999993</v>
      </c>
      <c r="E12" s="21">
        <v>2.3780910000000004</v>
      </c>
      <c r="F12" s="21">
        <f t="shared" si="0"/>
        <v>1.7557357965728844</v>
      </c>
      <c r="G12" s="21">
        <v>1.4363286765728844</v>
      </c>
      <c r="H12" s="21">
        <v>0.15826013</v>
      </c>
      <c r="I12" s="21">
        <v>0.16114698999999999</v>
      </c>
      <c r="J12" s="22">
        <f t="shared" si="1"/>
        <v>0.60398389993187152</v>
      </c>
      <c r="K12" s="22">
        <f t="shared" si="2"/>
        <v>0.67053313206806808</v>
      </c>
      <c r="L12" s="23">
        <f t="shared" si="3"/>
        <v>0.73829630429318482</v>
      </c>
      <c r="M12" s="4"/>
      <c r="N12" t="s">
        <v>259</v>
      </c>
      <c r="O12" s="5">
        <v>1.7557357965728844</v>
      </c>
      <c r="P12" s="71">
        <v>0.73829630429318482</v>
      </c>
    </row>
    <row r="13" spans="1:16" x14ac:dyDescent="0.25">
      <c r="A13" s="17"/>
      <c r="B13" s="55">
        <v>12</v>
      </c>
      <c r="C13" s="19" t="s">
        <v>260</v>
      </c>
      <c r="D13" s="20">
        <v>1.625178</v>
      </c>
      <c r="E13" s="21">
        <v>1.2377179999999999</v>
      </c>
      <c r="F13" s="21">
        <f t="shared" si="0"/>
        <v>0.97527688651992384</v>
      </c>
      <c r="G13" s="21">
        <v>0.83371500651992392</v>
      </c>
      <c r="H13" s="21">
        <v>7.6425439999999997E-2</v>
      </c>
      <c r="I13" s="21">
        <v>6.5136440000000004E-2</v>
      </c>
      <c r="J13" s="22">
        <f t="shared" si="1"/>
        <v>0.67359043539798569</v>
      </c>
      <c r="K13" s="22">
        <f t="shared" si="2"/>
        <v>0.73533748925031706</v>
      </c>
      <c r="L13" s="23">
        <f t="shared" si="3"/>
        <v>0.78796372559817662</v>
      </c>
      <c r="M13" s="4"/>
      <c r="N13" t="s">
        <v>254</v>
      </c>
      <c r="O13" s="5">
        <v>1.2343532182090231</v>
      </c>
      <c r="P13" s="71">
        <v>0.70555716962137927</v>
      </c>
    </row>
    <row r="14" spans="1:16" x14ac:dyDescent="0.25">
      <c r="A14" s="17"/>
      <c r="B14" s="55">
        <v>13</v>
      </c>
      <c r="C14" s="19" t="s">
        <v>261</v>
      </c>
      <c r="D14" s="20">
        <v>2.8278819999999998</v>
      </c>
      <c r="E14" s="21">
        <v>3.9026519999999993</v>
      </c>
      <c r="F14" s="21">
        <f t="shared" si="0"/>
        <v>3.658883982002811</v>
      </c>
      <c r="G14" s="21">
        <v>3.0321207520028111</v>
      </c>
      <c r="H14" s="21">
        <v>0.38340125999999997</v>
      </c>
      <c r="I14" s="21">
        <v>0.24336196999999998</v>
      </c>
      <c r="J14" s="22">
        <f t="shared" si="1"/>
        <v>0.77693854127983009</v>
      </c>
      <c r="K14" s="22">
        <f t="shared" si="2"/>
        <v>0.87517975264072012</v>
      </c>
      <c r="L14" s="23">
        <f t="shared" si="3"/>
        <v>0.93753785425982428</v>
      </c>
      <c r="M14" s="4"/>
      <c r="N14" t="s">
        <v>263</v>
      </c>
      <c r="O14" s="5">
        <v>21.684228628346972</v>
      </c>
      <c r="P14" s="71">
        <v>0.70157692110458469</v>
      </c>
    </row>
    <row r="15" spans="1:16" x14ac:dyDescent="0.25">
      <c r="A15" s="17"/>
      <c r="B15" s="55">
        <v>14</v>
      </c>
      <c r="C15" s="19" t="s">
        <v>262</v>
      </c>
      <c r="D15" s="20">
        <v>3.417808</v>
      </c>
      <c r="E15" s="21">
        <v>3.2232409999999998</v>
      </c>
      <c r="F15" s="21">
        <f t="shared" si="0"/>
        <v>2.5759941641625197</v>
      </c>
      <c r="G15" s="21">
        <v>2.2279408641625196</v>
      </c>
      <c r="H15" s="21">
        <v>0.14633923999999998</v>
      </c>
      <c r="I15" s="21">
        <v>0.20171406000000003</v>
      </c>
      <c r="J15" s="22">
        <f t="shared" si="1"/>
        <v>0.69121138138988669</v>
      </c>
      <c r="K15" s="22">
        <f t="shared" si="2"/>
        <v>0.73661265296715939</v>
      </c>
      <c r="L15" s="23">
        <f t="shared" si="3"/>
        <v>0.79919378171303967</v>
      </c>
      <c r="M15" s="4"/>
      <c r="N15" t="s">
        <v>271</v>
      </c>
      <c r="O15" s="5">
        <v>0.16566531848981625</v>
      </c>
      <c r="P15" s="71">
        <v>0.66586809470335639</v>
      </c>
    </row>
    <row r="16" spans="1:16" x14ac:dyDescent="0.25">
      <c r="A16" s="17"/>
      <c r="B16" s="55">
        <v>15</v>
      </c>
      <c r="C16" s="19" t="s">
        <v>263</v>
      </c>
      <c r="D16" s="20">
        <v>20.480402999999995</v>
      </c>
      <c r="E16" s="21">
        <v>30.907842000000006</v>
      </c>
      <c r="F16" s="21">
        <f t="shared" si="0"/>
        <v>21.684228628346972</v>
      </c>
      <c r="G16" s="21">
        <v>18.121906158346974</v>
      </c>
      <c r="H16" s="21">
        <v>1.7705948999999999</v>
      </c>
      <c r="I16" s="21">
        <v>1.7917275700000002</v>
      </c>
      <c r="J16" s="22">
        <f t="shared" si="1"/>
        <v>0.58632065474991657</v>
      </c>
      <c r="K16" s="22">
        <f t="shared" si="2"/>
        <v>0.64360692209915427</v>
      </c>
      <c r="L16" s="23">
        <f t="shared" si="3"/>
        <v>0.70157692110458469</v>
      </c>
      <c r="M16" s="4"/>
      <c r="N16" t="s">
        <v>255</v>
      </c>
      <c r="O16" s="5">
        <v>2.4793717678914002</v>
      </c>
      <c r="P16" s="71">
        <v>0.6417247948914564</v>
      </c>
    </row>
    <row r="17" spans="1:16" x14ac:dyDescent="0.25">
      <c r="A17" s="17"/>
      <c r="B17" s="55">
        <v>18</v>
      </c>
      <c r="C17" s="19" t="s">
        <v>266</v>
      </c>
      <c r="D17" s="20">
        <v>0.75387000000000004</v>
      </c>
      <c r="E17" s="21">
        <v>0.34420699999999987</v>
      </c>
      <c r="F17" s="21">
        <f t="shared" si="0"/>
        <v>0.18228989043252153</v>
      </c>
      <c r="G17" s="21">
        <v>0.13479873043252155</v>
      </c>
      <c r="H17" s="21">
        <v>2.3745580000000002E-2</v>
      </c>
      <c r="I17" s="21">
        <v>2.3745580000000002E-2</v>
      </c>
      <c r="J17" s="22">
        <f t="shared" si="1"/>
        <v>0.39162111878178424</v>
      </c>
      <c r="K17" s="22">
        <f t="shared" si="2"/>
        <v>0.46060745549196153</v>
      </c>
      <c r="L17" s="23">
        <f t="shared" si="3"/>
        <v>0.52959379220213887</v>
      </c>
      <c r="M17" s="4"/>
      <c r="N17" t="s">
        <v>250</v>
      </c>
      <c r="O17" s="5">
        <v>2.3817885019633289</v>
      </c>
      <c r="P17" s="71">
        <v>0.56570356352767415</v>
      </c>
    </row>
    <row r="18" spans="1:16" x14ac:dyDescent="0.25">
      <c r="A18" s="17"/>
      <c r="B18" s="55">
        <v>23</v>
      </c>
      <c r="C18" s="19" t="s">
        <v>271</v>
      </c>
      <c r="D18" s="20">
        <v>0</v>
      </c>
      <c r="E18" s="21">
        <v>0.24879599999999999</v>
      </c>
      <c r="F18" s="21">
        <f t="shared" si="0"/>
        <v>0.16566531848981625</v>
      </c>
      <c r="G18" s="21">
        <v>7.1026518489816226E-2</v>
      </c>
      <c r="H18" s="21">
        <v>4.5632510000000001E-2</v>
      </c>
      <c r="I18" s="21">
        <v>4.9006290000000008E-2</v>
      </c>
      <c r="J18" s="22">
        <f t="shared" si="1"/>
        <v>0.28548095021550279</v>
      </c>
      <c r="K18" s="22">
        <f t="shared" si="2"/>
        <v>0.46889430895117379</v>
      </c>
      <c r="L18" s="23">
        <f t="shared" si="3"/>
        <v>0.66586809470335639</v>
      </c>
      <c r="M18" s="4"/>
      <c r="N18" t="s">
        <v>266</v>
      </c>
      <c r="O18" s="5">
        <v>0.18228989043252153</v>
      </c>
      <c r="P18" s="71">
        <v>0.52959379220213887</v>
      </c>
    </row>
    <row r="19" spans="1:16" x14ac:dyDescent="0.25">
      <c r="A19" s="17"/>
      <c r="B19" s="55">
        <v>24</v>
      </c>
      <c r="C19" s="19" t="s">
        <v>272</v>
      </c>
      <c r="D19" s="20">
        <v>0</v>
      </c>
      <c r="E19" s="21">
        <v>0.94065700000000008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272</v>
      </c>
      <c r="O19" s="5">
        <v>0</v>
      </c>
      <c r="P19" s="71">
        <v>0</v>
      </c>
    </row>
    <row r="20" spans="1:16" ht="15.75" thickBot="1" x14ac:dyDescent="0.3">
      <c r="A20" s="24"/>
      <c r="B20" s="56">
        <v>25</v>
      </c>
      <c r="C20" s="26" t="s">
        <v>273</v>
      </c>
      <c r="D20" s="27">
        <v>0</v>
      </c>
      <c r="E20" s="28">
        <v>0.96583299999999994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273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43.982809999999994</v>
      </c>
      <c r="E6" s="14">
        <v>59.615034000000009</v>
      </c>
      <c r="F6" s="14">
        <v>41.826687794728791</v>
      </c>
      <c r="G6" s="14">
        <v>35.195454804728797</v>
      </c>
      <c r="H6" s="14">
        <v>3.3123931099999999</v>
      </c>
      <c r="I6" s="14">
        <v>3.3188398800000001</v>
      </c>
      <c r="J6" s="15">
        <v>0.59037884310740796</v>
      </c>
      <c r="K6" s="15">
        <v>0.64594189302531968</v>
      </c>
      <c r="L6" s="16">
        <v>0.701613082946976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59.615034000000001</v>
      </c>
      <c r="F7" s="38">
        <f ca="1">SUM(F8:OFFSET(F6,MATCH("PROYECTOS",$A$8:$A$50,0),0))</f>
        <v>41.826687794728798</v>
      </c>
      <c r="G7" s="38">
        <f ca="1">SUM(G8:OFFSET(G6,MATCH("PROYECTOS",$A$8:$A$50,0),0))</f>
        <v>35.195454804728797</v>
      </c>
      <c r="H7" s="38">
        <f ca="1">SUM(H8:OFFSET(H6,MATCH("PROYECTOS",$A$8:$A$50,0),0))</f>
        <v>3.3123931100000008</v>
      </c>
      <c r="I7" s="38">
        <f ca="1">SUM(I8:OFFSET(I6,MATCH("PROYECTOS",$A$8:$A$50,0),0))</f>
        <v>3.3188398799999996</v>
      </c>
      <c r="J7" s="39">
        <f ca="1">IFERROR(G7/E7,0)</f>
        <v>0.59037884310740807</v>
      </c>
      <c r="K7" s="39">
        <f ca="1">IFERROR(SUM(G7,H7)/E7,0)</f>
        <v>0.64594189302531968</v>
      </c>
      <c r="L7" s="40">
        <f ca="1">IFERROR(SUM(G7,H7,I7)/E7,0)</f>
        <v>0.701613082946976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0.53059200000000006</v>
      </c>
      <c r="E8" s="21">
        <v>1.0340579999999999</v>
      </c>
      <c r="F8" s="21">
        <f t="shared" ref="F8:F11" si="0">SUM(G8,H8,I8)</f>
        <v>0.29242175546891569</v>
      </c>
      <c r="G8" s="21">
        <v>0.1841025254689157</v>
      </c>
      <c r="H8" s="21">
        <v>4.3071320000000003E-2</v>
      </c>
      <c r="I8" s="21">
        <v>6.5247909999999992E-2</v>
      </c>
      <c r="J8" s="22">
        <f t="shared" ref="J8:J12" si="1">IFERROR(G8/E8,0)</f>
        <v>0.17803887738300531</v>
      </c>
      <c r="K8" s="22">
        <f t="shared" ref="K8:K12" si="2">IFERROR(SUM(G8,H8)/E8,0)</f>
        <v>0.21969158931985994</v>
      </c>
      <c r="L8" s="23">
        <f t="shared" ref="L8:L12" si="3">IFERROR(SUM(G8,H8,I8)/E8,0)</f>
        <v>0.28279047738996815</v>
      </c>
      <c r="M8" s="4"/>
    </row>
    <row r="9" spans="1:13" ht="25.5" x14ac:dyDescent="0.25">
      <c r="A9" s="17"/>
      <c r="B9" s="19">
        <v>3000511</v>
      </c>
      <c r="C9" s="19" t="s">
        <v>1094</v>
      </c>
      <c r="D9" s="20">
        <v>39.321709999999996</v>
      </c>
      <c r="E9" s="21">
        <v>51.648507000000002</v>
      </c>
      <c r="F9" s="21">
        <f t="shared" si="0"/>
        <v>40.1379377095002</v>
      </c>
      <c r="G9" s="21">
        <v>34.000332439500198</v>
      </c>
      <c r="H9" s="21">
        <v>3.0147448600000004</v>
      </c>
      <c r="I9" s="21">
        <v>3.1228604099999999</v>
      </c>
      <c r="J9" s="22">
        <f t="shared" si="1"/>
        <v>0.65830232884563722</v>
      </c>
      <c r="K9" s="22">
        <f t="shared" si="2"/>
        <v>0.71667274524508906</v>
      </c>
      <c r="L9" s="23">
        <f t="shared" si="3"/>
        <v>0.77713645642264539</v>
      </c>
      <c r="M9" s="4"/>
    </row>
    <row r="10" spans="1:13" ht="25.5" x14ac:dyDescent="0.25">
      <c r="A10" s="17"/>
      <c r="B10" s="19">
        <v>3000512</v>
      </c>
      <c r="C10" s="19" t="s">
        <v>1095</v>
      </c>
      <c r="D10" s="20">
        <v>0.62233100000000008</v>
      </c>
      <c r="E10" s="21">
        <v>0.78758299999999992</v>
      </c>
      <c r="F10" s="21">
        <f t="shared" si="0"/>
        <v>0.38387452755586848</v>
      </c>
      <c r="G10" s="21">
        <v>0.32420200755586848</v>
      </c>
      <c r="H10" s="21">
        <v>1.5400799999999999E-2</v>
      </c>
      <c r="I10" s="21">
        <v>4.4271719999999994E-2</v>
      </c>
      <c r="J10" s="22">
        <f t="shared" si="1"/>
        <v>0.41164170323111154</v>
      </c>
      <c r="K10" s="22">
        <f t="shared" si="2"/>
        <v>0.43119621367635985</v>
      </c>
      <c r="L10" s="23">
        <f t="shared" si="3"/>
        <v>0.48740834623889612</v>
      </c>
      <c r="M10" s="4"/>
    </row>
    <row r="11" spans="1:13" ht="25.5" x14ac:dyDescent="0.25">
      <c r="A11" s="17"/>
      <c r="B11" s="19">
        <v>3000513</v>
      </c>
      <c r="C11" s="19" t="s">
        <v>1096</v>
      </c>
      <c r="D11" s="20">
        <v>3.5081769999999999</v>
      </c>
      <c r="E11" s="21">
        <v>6.1448860000000005</v>
      </c>
      <c r="F11" s="21">
        <f t="shared" si="0"/>
        <v>1.0124538022038148</v>
      </c>
      <c r="G11" s="21">
        <v>0.68681783220381476</v>
      </c>
      <c r="H11" s="21">
        <v>0.23917612999999999</v>
      </c>
      <c r="I11" s="21">
        <v>8.645984000000001E-2</v>
      </c>
      <c r="J11" s="22">
        <f t="shared" si="1"/>
        <v>0.11177063857715419</v>
      </c>
      <c r="K11" s="22">
        <f t="shared" si="2"/>
        <v>0.15069343226283036</v>
      </c>
      <c r="L11" s="23">
        <f t="shared" si="3"/>
        <v>0.16476364284118772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1584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0.28279047738996815</v>
      </c>
    </row>
    <row r="19" spans="1:4" ht="25.5" x14ac:dyDescent="0.25">
      <c r="A19" s="17"/>
      <c r="B19" s="19">
        <v>3000512</v>
      </c>
      <c r="C19" s="19" t="s">
        <v>1095</v>
      </c>
      <c r="D19" s="23">
        <v>0.48740834623889612</v>
      </c>
    </row>
    <row r="20" spans="1:4" ht="26.25" thickBot="1" x14ac:dyDescent="0.3">
      <c r="A20" s="24"/>
      <c r="B20" s="26">
        <v>3000513</v>
      </c>
      <c r="C20" s="26" t="s">
        <v>1096</v>
      </c>
      <c r="D20" s="30">
        <v>0.16476364284118772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43.982809999999994</v>
      </c>
      <c r="I6" s="14">
        <v>59.615034000000009</v>
      </c>
      <c r="J6" s="14">
        <v>41.826687794728791</v>
      </c>
      <c r="K6" s="14">
        <v>35.195454804728797</v>
      </c>
      <c r="L6" s="14">
        <v>3.3123931099999999</v>
      </c>
      <c r="M6" s="14">
        <v>3.3188398800000001</v>
      </c>
      <c r="N6" s="15">
        <v>0.59037884310740796</v>
      </c>
      <c r="O6" s="15">
        <v>0.64594189302531968</v>
      </c>
      <c r="P6" s="16">
        <v>0.701613082946976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43.982810000000008</v>
      </c>
      <c r="I7" s="37">
        <f ca="1">SUM(I8:OFFSET(I6,MATCH("PROYECTOS",$A$8:$A$18,0),0))</f>
        <v>59.615034000000009</v>
      </c>
      <c r="J7" s="37">
        <f ca="1">SUM(J8:OFFSET(J6,MATCH("PROYECTOS",$A$8:$A$18,0),0))</f>
        <v>41.826687794728798</v>
      </c>
      <c r="K7" s="37">
        <f ca="1">SUM(K8:OFFSET(K6,MATCH("PROYECTOS",$A$8:$A$18,0),0))</f>
        <v>35.195454804728797</v>
      </c>
      <c r="L7" s="37">
        <f ca="1">SUM(L8:OFFSET(L6,MATCH("PROYECTOS",$A$8:$A$18,0),0))</f>
        <v>3.3123931099999995</v>
      </c>
      <c r="M7" s="37">
        <f ca="1">SUM(M8:OFFSET(M6,MATCH("PROYECTOS",$A$8:$A$18,0),0))</f>
        <v>3.3188398800000001</v>
      </c>
      <c r="N7" s="39">
        <f ca="1">IFERROR(K7/I7,0)</f>
        <v>0.59037884310740796</v>
      </c>
      <c r="O7" s="39">
        <f ca="1">IFERROR(SUM(K7,L7)/I7,0)</f>
        <v>0.64594189302531968</v>
      </c>
      <c r="P7" s="40">
        <f ca="1">IFERROR(SUM(K7,L7,M7)/I7,0)</f>
        <v>0.701613082946976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0.53059200000000006</v>
      </c>
      <c r="I8" s="21">
        <v>1.0340579999999999</v>
      </c>
      <c r="J8" s="21">
        <f t="shared" ref="J8:J17" si="0">SUM(K8,L8,M8)</f>
        <v>0.29242175546891569</v>
      </c>
      <c r="K8" s="21">
        <v>0.1841025254689157</v>
      </c>
      <c r="L8" s="21">
        <v>4.3071320000000003E-2</v>
      </c>
      <c r="M8" s="21">
        <v>6.5247909999999992E-2</v>
      </c>
      <c r="N8" s="22">
        <f t="shared" ref="N8:N18" si="1">IFERROR(K8/I8,0)</f>
        <v>0.17803887738300531</v>
      </c>
      <c r="O8" s="22">
        <f t="shared" ref="O8:O18" si="2">IFERROR(SUM(K8,L8)/I8,0)</f>
        <v>0.21969158931985994</v>
      </c>
      <c r="P8" s="23">
        <f t="shared" ref="P8:P18" si="3">IFERROR(SUM(K8,L8,M8)/I8,0)</f>
        <v>0.28279047738996815</v>
      </c>
      <c r="Q8" s="70">
        <v>4</v>
      </c>
      <c r="R8" s="21">
        <v>3</v>
      </c>
      <c r="S8" s="23">
        <f>IFERROR(R8/Q8,0)</f>
        <v>0.75</v>
      </c>
    </row>
    <row r="9" spans="1:19" ht="25.5" x14ac:dyDescent="0.25">
      <c r="A9" s="17"/>
      <c r="B9" s="19">
        <v>5001558</v>
      </c>
      <c r="C9" s="19" t="s">
        <v>1579</v>
      </c>
      <c r="D9" s="68">
        <v>3000511</v>
      </c>
      <c r="E9" s="19" t="s">
        <v>1094</v>
      </c>
      <c r="F9" s="69">
        <v>538</v>
      </c>
      <c r="G9" s="19" t="s">
        <v>1106</v>
      </c>
      <c r="H9" s="20">
        <v>0</v>
      </c>
      <c r="I9" s="21">
        <v>0.21000000000000002</v>
      </c>
      <c r="J9" s="21">
        <f t="shared" si="0"/>
        <v>3.7999999999999999E-2</v>
      </c>
      <c r="K9" s="21">
        <v>0</v>
      </c>
      <c r="L9" s="21">
        <v>0</v>
      </c>
      <c r="M9" s="21">
        <v>3.7999999999999999E-2</v>
      </c>
      <c r="N9" s="22">
        <f t="shared" si="1"/>
        <v>0</v>
      </c>
      <c r="O9" s="22">
        <f t="shared" si="2"/>
        <v>0</v>
      </c>
      <c r="P9" s="23">
        <f t="shared" si="3"/>
        <v>0.18095238095238092</v>
      </c>
      <c r="Q9" s="70">
        <v>0</v>
      </c>
      <c r="R9" s="21">
        <v>0</v>
      </c>
      <c r="S9" s="23">
        <f t="shared" ref="S9:S17" si="4">IFERROR(R9/Q9,0)</f>
        <v>0</v>
      </c>
    </row>
    <row r="10" spans="1:19" ht="25.5" x14ac:dyDescent="0.25">
      <c r="A10" s="17"/>
      <c r="B10" s="19">
        <v>5002360</v>
      </c>
      <c r="C10" s="19" t="s">
        <v>1098</v>
      </c>
      <c r="D10" s="68">
        <v>3000511</v>
      </c>
      <c r="E10" s="19" t="s">
        <v>1094</v>
      </c>
      <c r="F10" s="69">
        <v>105</v>
      </c>
      <c r="G10" s="19" t="s">
        <v>662</v>
      </c>
      <c r="H10" s="20">
        <v>38.608134999999997</v>
      </c>
      <c r="I10" s="21">
        <v>50.193679000000003</v>
      </c>
      <c r="J10" s="21">
        <f t="shared" si="0"/>
        <v>39.511699262778698</v>
      </c>
      <c r="K10" s="21">
        <v>33.720545942778699</v>
      </c>
      <c r="L10" s="21">
        <v>2.8473667299999996</v>
      </c>
      <c r="M10" s="21">
        <v>2.9437865900000002</v>
      </c>
      <c r="N10" s="22">
        <f t="shared" si="1"/>
        <v>0.67180861444284046</v>
      </c>
      <c r="O10" s="22">
        <f t="shared" si="2"/>
        <v>0.72853621016261216</v>
      </c>
      <c r="P10" s="23">
        <f t="shared" si="3"/>
        <v>0.78718476210478006</v>
      </c>
      <c r="Q10" s="70">
        <v>40888</v>
      </c>
      <c r="R10" s="21">
        <v>59953</v>
      </c>
      <c r="S10" s="23">
        <f t="shared" si="4"/>
        <v>1.4662737233418117</v>
      </c>
    </row>
    <row r="11" spans="1:19" ht="38.25" x14ac:dyDescent="0.25">
      <c r="A11" s="17"/>
      <c r="B11" s="19">
        <v>5004127</v>
      </c>
      <c r="C11" s="19" t="s">
        <v>1099</v>
      </c>
      <c r="D11" s="68">
        <v>3000511</v>
      </c>
      <c r="E11" s="19" t="s">
        <v>1094</v>
      </c>
      <c r="F11" s="69">
        <v>578</v>
      </c>
      <c r="G11" s="19" t="s">
        <v>1105</v>
      </c>
      <c r="H11" s="20">
        <v>0.23338400000000001</v>
      </c>
      <c r="I11" s="21">
        <v>0.40244600000000003</v>
      </c>
      <c r="J11" s="21">
        <f t="shared" si="0"/>
        <v>0.23246273023140088</v>
      </c>
      <c r="K11" s="21">
        <v>0.17088105023140088</v>
      </c>
      <c r="L11" s="21">
        <v>5.0422410000000001E-2</v>
      </c>
      <c r="M11" s="21">
        <v>1.1159270000000001E-2</v>
      </c>
      <c r="N11" s="22">
        <f t="shared" si="1"/>
        <v>0.42460615891672637</v>
      </c>
      <c r="O11" s="22">
        <f t="shared" si="2"/>
        <v>0.54989603631642725</v>
      </c>
      <c r="P11" s="23">
        <f t="shared" si="3"/>
        <v>0.57762465083862402</v>
      </c>
      <c r="Q11" s="70">
        <v>8</v>
      </c>
      <c r="R11" s="21">
        <v>6</v>
      </c>
      <c r="S11" s="23">
        <f t="shared" si="4"/>
        <v>0.75</v>
      </c>
    </row>
    <row r="12" spans="1:19" ht="25.5" x14ac:dyDescent="0.25">
      <c r="A12" s="17"/>
      <c r="B12" s="19">
        <v>5004129</v>
      </c>
      <c r="C12" s="19" t="s">
        <v>1101</v>
      </c>
      <c r="D12" s="68">
        <v>3000512</v>
      </c>
      <c r="E12" s="19" t="s">
        <v>1095</v>
      </c>
      <c r="F12" s="69">
        <v>88</v>
      </c>
      <c r="G12" s="19" t="s">
        <v>755</v>
      </c>
      <c r="H12" s="20">
        <v>0.54634000000000005</v>
      </c>
      <c r="I12" s="21">
        <v>0.71159200000000011</v>
      </c>
      <c r="J12" s="21">
        <f t="shared" si="0"/>
        <v>0.37960652753211971</v>
      </c>
      <c r="K12" s="21">
        <v>0.32370200753211975</v>
      </c>
      <c r="L12" s="21">
        <v>1.1608799999999999E-2</v>
      </c>
      <c r="M12" s="21">
        <v>4.4295719999999997E-2</v>
      </c>
      <c r="N12" s="22">
        <f t="shared" si="1"/>
        <v>0.45489832310104622</v>
      </c>
      <c r="O12" s="22">
        <f t="shared" si="2"/>
        <v>0.47121216586487719</v>
      </c>
      <c r="P12" s="23">
        <f t="shared" si="3"/>
        <v>0.53346092639057163</v>
      </c>
      <c r="Q12" s="70">
        <v>96</v>
      </c>
      <c r="R12" s="21">
        <v>95</v>
      </c>
      <c r="S12" s="23">
        <f t="shared" si="4"/>
        <v>0.98958333333333337</v>
      </c>
    </row>
    <row r="13" spans="1:19" ht="25.5" x14ac:dyDescent="0.25">
      <c r="A13" s="17"/>
      <c r="B13" s="19">
        <v>5004131</v>
      </c>
      <c r="C13" s="19" t="s">
        <v>1103</v>
      </c>
      <c r="D13" s="68">
        <v>3000513</v>
      </c>
      <c r="E13" s="19" t="s">
        <v>1096</v>
      </c>
      <c r="F13" s="69">
        <v>538</v>
      </c>
      <c r="G13" s="19" t="s">
        <v>1106</v>
      </c>
      <c r="H13" s="20">
        <v>0.92317700000000003</v>
      </c>
      <c r="I13" s="21">
        <v>0.12548599999999999</v>
      </c>
      <c r="J13" s="21">
        <f t="shared" si="0"/>
        <v>6.8414459846002834E-2</v>
      </c>
      <c r="K13" s="21">
        <v>5.7025549846002832E-2</v>
      </c>
      <c r="L13" s="21">
        <v>6.4727999999999999E-3</v>
      </c>
      <c r="M13" s="21">
        <v>4.9161099999999996E-3</v>
      </c>
      <c r="N13" s="22">
        <f t="shared" si="1"/>
        <v>0.45443754559076582</v>
      </c>
      <c r="O13" s="22">
        <f t="shared" si="2"/>
        <v>0.50601939535886742</v>
      </c>
      <c r="P13" s="23">
        <f t="shared" si="3"/>
        <v>0.54519595688764355</v>
      </c>
      <c r="Q13" s="70">
        <v>40</v>
      </c>
      <c r="R13" s="21">
        <v>40</v>
      </c>
      <c r="S13" s="23">
        <f t="shared" si="4"/>
        <v>1</v>
      </c>
    </row>
    <row r="14" spans="1:19" ht="25.5" x14ac:dyDescent="0.25">
      <c r="A14" s="17"/>
      <c r="B14" s="19">
        <v>5004132</v>
      </c>
      <c r="C14" s="19" t="s">
        <v>1104</v>
      </c>
      <c r="D14" s="68">
        <v>3000513</v>
      </c>
      <c r="E14" s="19" t="s">
        <v>1096</v>
      </c>
      <c r="F14" s="69">
        <v>538</v>
      </c>
      <c r="G14" s="19" t="s">
        <v>1106</v>
      </c>
      <c r="H14" s="20">
        <v>2.585</v>
      </c>
      <c r="I14" s="21">
        <v>6.019400000000001</v>
      </c>
      <c r="J14" s="21">
        <f t="shared" si="0"/>
        <v>0.94403934235781195</v>
      </c>
      <c r="K14" s="21">
        <v>0.62979228235781193</v>
      </c>
      <c r="L14" s="21">
        <v>0.23270332999999999</v>
      </c>
      <c r="M14" s="21">
        <v>8.1543730000000009E-2</v>
      </c>
      <c r="N14" s="22">
        <f t="shared" si="1"/>
        <v>0.10462708614775755</v>
      </c>
      <c r="O14" s="22">
        <f t="shared" si="2"/>
        <v>0.14328597739937732</v>
      </c>
      <c r="P14" s="23">
        <f t="shared" si="3"/>
        <v>0.15683279768046846</v>
      </c>
      <c r="Q14" s="70">
        <v>12</v>
      </c>
      <c r="R14" s="21">
        <v>11</v>
      </c>
      <c r="S14" s="23">
        <f t="shared" si="4"/>
        <v>0.91666666666666663</v>
      </c>
    </row>
    <row r="15" spans="1:19" ht="25.5" x14ac:dyDescent="0.25">
      <c r="A15" s="17"/>
      <c r="B15" s="19">
        <v>5004144</v>
      </c>
      <c r="C15" s="19" t="s">
        <v>1580</v>
      </c>
      <c r="D15" s="68">
        <v>3000511</v>
      </c>
      <c r="E15" s="19" t="s">
        <v>1094</v>
      </c>
      <c r="F15" s="69">
        <v>42</v>
      </c>
      <c r="G15" s="19" t="s">
        <v>534</v>
      </c>
      <c r="H15" s="20">
        <v>0.26459100000000002</v>
      </c>
      <c r="I15" s="21">
        <v>0.75880000000000014</v>
      </c>
      <c r="J15" s="21">
        <f t="shared" si="0"/>
        <v>0.30494271649009824</v>
      </c>
      <c r="K15" s="21">
        <v>0.10890544649009826</v>
      </c>
      <c r="L15" s="21">
        <v>0.11176692000000001</v>
      </c>
      <c r="M15" s="21">
        <v>8.4270349999999994E-2</v>
      </c>
      <c r="N15" s="22">
        <f t="shared" si="1"/>
        <v>0.14352325578558017</v>
      </c>
      <c r="O15" s="22">
        <f t="shared" si="2"/>
        <v>0.290817562585791</v>
      </c>
      <c r="P15" s="23">
        <f t="shared" si="3"/>
        <v>0.40187495583829491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5004145</v>
      </c>
      <c r="C16" s="19" t="s">
        <v>1581</v>
      </c>
      <c r="D16" s="68">
        <v>3000511</v>
      </c>
      <c r="E16" s="19" t="s">
        <v>1094</v>
      </c>
      <c r="F16" s="69">
        <v>42</v>
      </c>
      <c r="G16" s="19" t="s">
        <v>534</v>
      </c>
      <c r="H16" s="20">
        <v>0.21559999999999999</v>
      </c>
      <c r="I16" s="21">
        <v>8.3582000000000004E-2</v>
      </c>
      <c r="J16" s="21">
        <f t="shared" si="0"/>
        <v>5.0832999999999996E-2</v>
      </c>
      <c r="K16" s="21">
        <v>0</v>
      </c>
      <c r="L16" s="21">
        <v>5.1888000000000004E-3</v>
      </c>
      <c r="M16" s="21">
        <v>4.5644199999999996E-2</v>
      </c>
      <c r="N16" s="22">
        <f t="shared" si="1"/>
        <v>0</v>
      </c>
      <c r="O16" s="22">
        <f t="shared" si="2"/>
        <v>6.2080352228948817E-2</v>
      </c>
      <c r="P16" s="23">
        <f t="shared" si="3"/>
        <v>0.60818118733698634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5004147</v>
      </c>
      <c r="C17" s="19" t="s">
        <v>1582</v>
      </c>
      <c r="D17" s="68">
        <v>3000512</v>
      </c>
      <c r="E17" s="19" t="s">
        <v>1095</v>
      </c>
      <c r="F17" s="69">
        <v>117</v>
      </c>
      <c r="G17" s="19" t="s">
        <v>687</v>
      </c>
      <c r="H17" s="20">
        <v>7.5991000000000003E-2</v>
      </c>
      <c r="I17" s="21">
        <v>7.5990999999999989E-2</v>
      </c>
      <c r="J17" s="21">
        <f t="shared" si="0"/>
        <v>4.2680000237487262E-3</v>
      </c>
      <c r="K17" s="21">
        <v>5.0000002374872565E-4</v>
      </c>
      <c r="L17" s="21">
        <v>3.7920000000000002E-3</v>
      </c>
      <c r="M17" s="21">
        <v>-2.4000000000000001E-5</v>
      </c>
      <c r="N17" s="22">
        <f t="shared" si="1"/>
        <v>6.5797268590849674E-3</v>
      </c>
      <c r="O17" s="22">
        <f t="shared" si="2"/>
        <v>5.6480372988231851E-2</v>
      </c>
      <c r="P17" s="23">
        <f t="shared" si="3"/>
        <v>5.6164546113996745E-2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301.73030299999999</v>
      </c>
      <c r="E6" s="14">
        <v>469.62809299999986</v>
      </c>
      <c r="F6" s="14">
        <v>241.64896243597113</v>
      </c>
      <c r="G6" s="14">
        <v>186.59634538597115</v>
      </c>
      <c r="H6" s="14">
        <v>25.538639769999996</v>
      </c>
      <c r="I6" s="14">
        <v>29.513977279999995</v>
      </c>
      <c r="J6" s="15">
        <v>0.39732790300935256</v>
      </c>
      <c r="K6" s="15">
        <v>0.45170846531102049</v>
      </c>
      <c r="L6" s="16">
        <v>0.51455389070170299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155.22619500000002</v>
      </c>
      <c r="E7" s="38">
        <f ca="1">SUM(E8:OFFSET(E6,MATCH("GOBIERNOS REGIONALES",$A$8:$A$50,0),0))</f>
        <v>152.66955300000004</v>
      </c>
      <c r="F7" s="38">
        <f ca="1">SUM(F8:OFFSET(F6,MATCH("GOBIERNOS REGIONALES",$A$8:$A$50,0),0))</f>
        <v>100.24881005378316</v>
      </c>
      <c r="G7" s="38">
        <f ca="1">SUM(G8:OFFSET(G6,MATCH("GOBIERNOS REGIONALES",$A$8:$A$50,0),0))</f>
        <v>82.348218273783161</v>
      </c>
      <c r="H7" s="38">
        <f ca="1">SUM(H8:OFFSET(H6,MATCH("GOBIERNOS REGIONALES",$A$8:$A$50,0),0))</f>
        <v>8.4657576099999972</v>
      </c>
      <c r="I7" s="38">
        <f ca="1">SUM(I8:OFFSET(I6,MATCH("GOBIERNOS REGIONALES",$A$8:$A$50,0),0))</f>
        <v>9.4348341699999985</v>
      </c>
      <c r="J7" s="39">
        <f ca="1">IFERROR(G7/E7,0)</f>
        <v>0.53938861191126397</v>
      </c>
      <c r="K7" s="39">
        <f ca="1">IFERROR(SUM(G7,H7)/E7,0)</f>
        <v>0.59484012430286692</v>
      </c>
      <c r="L7" s="40">
        <f ca="1">IFERROR(SUM(G7,H7,I7)/E7,0)</f>
        <v>0.65663917974386898</v>
      </c>
      <c r="M7" s="4"/>
    </row>
    <row r="8" spans="1:13" x14ac:dyDescent="0.25">
      <c r="A8" s="17"/>
      <c r="B8" s="18">
        <v>342</v>
      </c>
      <c r="C8" s="19" t="s">
        <v>160</v>
      </c>
      <c r="D8" s="20">
        <v>155.22619500000002</v>
      </c>
      <c r="E8" s="21">
        <v>152.66955300000004</v>
      </c>
      <c r="F8" s="21">
        <f t="shared" ref="F8:F27" si="0">SUM(G8,H8,I8)</f>
        <v>100.24881005378316</v>
      </c>
      <c r="G8" s="21">
        <v>82.348218273783161</v>
      </c>
      <c r="H8" s="21">
        <v>8.4657576099999972</v>
      </c>
      <c r="I8" s="21">
        <v>9.4348341699999985</v>
      </c>
      <c r="J8" s="22">
        <f t="shared" ref="J8:J27" si="1">IFERROR(G8/E8,0)</f>
        <v>0.53938861191126397</v>
      </c>
      <c r="K8" s="22">
        <f t="shared" ref="K8:K27" si="2">IFERROR(SUM(G8,H8)/E8,0)</f>
        <v>0.59484012430286692</v>
      </c>
      <c r="L8" s="23">
        <f t="shared" ref="L8:L27" si="3">IFERROR(SUM(G8,H8,I8)/E8,0)</f>
        <v>0.65663917974386898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29.857718000000006</v>
      </c>
      <c r="F9" s="38">
        <f ca="1">SUM(F10:OFFSET(F8,(MATCH("GOBIERNOS LOCALES",$A$8:$A$50,0)-MATCH("GOBIERNOS REGIONALES",$A$8:$A$50,0)),0))</f>
        <v>15.479626684217356</v>
      </c>
      <c r="G9" s="38">
        <f ca="1">SUM(G10:OFFSET(G8,(MATCH("GOBIERNOS LOCALES",$A$8:$A$50,0)-MATCH("GOBIERNOS REGIONALES",$A$8:$A$50,0)),0))</f>
        <v>10.764576424217353</v>
      </c>
      <c r="H9" s="38">
        <f ca="1">SUM(H10:OFFSET(H8,(MATCH("GOBIERNOS LOCALES",$A$8:$A$50,0)-MATCH("GOBIERNOS REGIONALES",$A$8:$A$50,0)),0))</f>
        <v>2.6380887700000004</v>
      </c>
      <c r="I9" s="38">
        <f ca="1">SUM(I10:OFFSET(I8,(MATCH("GOBIERNOS LOCALES",$A$8:$A$50,0)-MATCH("GOBIERNOS REGIONALES",$A$8:$A$50,0)),0))</f>
        <v>2.07696149</v>
      </c>
      <c r="J9" s="39">
        <f t="shared" ca="1" si="1"/>
        <v>0.3605291075566241</v>
      </c>
      <c r="K9" s="39">
        <f t="shared" ca="1" si="2"/>
        <v>0.44888444569733527</v>
      </c>
      <c r="L9" s="40">
        <f t="shared" ca="1" si="3"/>
        <v>0.51844640920707163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0.49520999999999998</v>
      </c>
      <c r="E10" s="21">
        <v>2.9836679999999993</v>
      </c>
      <c r="F10" s="21">
        <f t="shared" si="0"/>
        <v>0.76582352318846225</v>
      </c>
      <c r="G10" s="21">
        <v>0.57587128318846226</v>
      </c>
      <c r="H10" s="21">
        <v>0.15085624000000003</v>
      </c>
      <c r="I10" s="21">
        <v>3.9095999999999999E-2</v>
      </c>
      <c r="J10" s="22">
        <f t="shared" si="1"/>
        <v>0.19300782901732444</v>
      </c>
      <c r="K10" s="22">
        <f t="shared" si="2"/>
        <v>0.24356849461416699</v>
      </c>
      <c r="L10" s="23">
        <f t="shared" si="3"/>
        <v>0.25667182916747522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5.1270170000000004</v>
      </c>
      <c r="E11" s="21">
        <v>3.4156679999999997</v>
      </c>
      <c r="F11" s="21">
        <f t="shared" si="0"/>
        <v>1.423954254086087</v>
      </c>
      <c r="G11" s="21">
        <v>0.5795636540860869</v>
      </c>
      <c r="H11" s="21">
        <v>0.58580865999999998</v>
      </c>
      <c r="I11" s="21">
        <v>0.25858194000000001</v>
      </c>
      <c r="J11" s="22">
        <f t="shared" si="1"/>
        <v>0.16967798219443075</v>
      </c>
      <c r="K11" s="22">
        <f t="shared" si="2"/>
        <v>0.34118430540851369</v>
      </c>
      <c r="L11" s="23">
        <f t="shared" si="3"/>
        <v>0.41688895234726769</v>
      </c>
      <c r="M11" s="4"/>
    </row>
    <row r="12" spans="1:13" x14ac:dyDescent="0.25">
      <c r="A12" s="17"/>
      <c r="B12" s="18">
        <v>446</v>
      </c>
      <c r="C12" s="19" t="s">
        <v>212</v>
      </c>
      <c r="D12" s="20">
        <v>0</v>
      </c>
      <c r="E12" s="21">
        <v>5.3972390000000008</v>
      </c>
      <c r="F12" s="21">
        <f t="shared" si="0"/>
        <v>2.2222498302646292</v>
      </c>
      <c r="G12" s="21">
        <v>0.74776286026462913</v>
      </c>
      <c r="H12" s="21">
        <v>1.12496744</v>
      </c>
      <c r="I12" s="21">
        <v>0.34951952999999997</v>
      </c>
      <c r="J12" s="22">
        <f t="shared" si="1"/>
        <v>0.13854544152382894</v>
      </c>
      <c r="K12" s="22">
        <f t="shared" si="2"/>
        <v>0.3469793166959308</v>
      </c>
      <c r="L12" s="23">
        <f t="shared" si="3"/>
        <v>0.41173826659605567</v>
      </c>
      <c r="M12" s="4"/>
    </row>
    <row r="13" spans="1:13" x14ac:dyDescent="0.25">
      <c r="A13" s="17"/>
      <c r="B13" s="18">
        <v>447</v>
      </c>
      <c r="C13" s="19" t="s">
        <v>213</v>
      </c>
      <c r="D13" s="20">
        <v>8.5691609999999994</v>
      </c>
      <c r="E13" s="21">
        <v>3</v>
      </c>
      <c r="F13" s="21">
        <f t="shared" si="0"/>
        <v>2.2768076332197618</v>
      </c>
      <c r="G13" s="21">
        <v>2.1127699632197618</v>
      </c>
      <c r="H13" s="21">
        <v>7.1739239999999996E-2</v>
      </c>
      <c r="I13" s="21">
        <v>9.2298429999999987E-2</v>
      </c>
      <c r="J13" s="22">
        <f t="shared" si="1"/>
        <v>0.70425665440658725</v>
      </c>
      <c r="K13" s="22">
        <f t="shared" si="2"/>
        <v>0.72816973440658728</v>
      </c>
      <c r="L13" s="23">
        <f t="shared" si="3"/>
        <v>0.75893587773992055</v>
      </c>
      <c r="M13" s="4"/>
    </row>
    <row r="14" spans="1:13" x14ac:dyDescent="0.25">
      <c r="A14" s="17"/>
      <c r="B14" s="18">
        <v>448</v>
      </c>
      <c r="C14" s="19" t="s">
        <v>214</v>
      </c>
      <c r="D14" s="20">
        <v>0</v>
      </c>
      <c r="E14" s="21">
        <v>0.25926700000000003</v>
      </c>
      <c r="F14" s="21">
        <f t="shared" si="0"/>
        <v>6.1042299610562623E-2</v>
      </c>
      <c r="G14" s="21">
        <v>6.1042299610562623E-2</v>
      </c>
      <c r="H14" s="21">
        <v>0</v>
      </c>
      <c r="I14" s="21">
        <v>0</v>
      </c>
      <c r="J14" s="22">
        <f t="shared" si="1"/>
        <v>0.23544184030579524</v>
      </c>
      <c r="K14" s="22">
        <f t="shared" si="2"/>
        <v>0.23544184030579524</v>
      </c>
      <c r="L14" s="23">
        <f t="shared" si="3"/>
        <v>0.23544184030579524</v>
      </c>
      <c r="M14" s="4"/>
    </row>
    <row r="15" spans="1:13" x14ac:dyDescent="0.25">
      <c r="A15" s="17"/>
      <c r="B15" s="18">
        <v>449</v>
      </c>
      <c r="C15" s="19" t="s">
        <v>215</v>
      </c>
      <c r="D15" s="20">
        <v>0</v>
      </c>
      <c r="E15" s="21">
        <v>1.1658930000000001</v>
      </c>
      <c r="F15" s="21">
        <f t="shared" si="0"/>
        <v>0.49901866738039968</v>
      </c>
      <c r="G15" s="21">
        <v>0.4225705973803997</v>
      </c>
      <c r="H15" s="21">
        <v>7.6448070000000007E-2</v>
      </c>
      <c r="I15" s="21">
        <v>0</v>
      </c>
      <c r="J15" s="22">
        <f t="shared" si="1"/>
        <v>0.36244372114799528</v>
      </c>
      <c r="K15" s="22">
        <f t="shared" si="2"/>
        <v>0.42801412083304358</v>
      </c>
      <c r="L15" s="23">
        <f t="shared" si="3"/>
        <v>0.42801412083304358</v>
      </c>
      <c r="M15" s="4"/>
    </row>
    <row r="16" spans="1:13" x14ac:dyDescent="0.25">
      <c r="A16" s="17"/>
      <c r="B16" s="18">
        <v>451</v>
      </c>
      <c r="C16" s="19" t="s">
        <v>217</v>
      </c>
      <c r="D16" s="20">
        <v>0</v>
      </c>
      <c r="E16" s="21">
        <v>0.29971300000000001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452</v>
      </c>
      <c r="C17" s="19" t="s">
        <v>218</v>
      </c>
      <c r="D17" s="20">
        <v>6.8902000000000005E-2</v>
      </c>
      <c r="E17" s="21">
        <v>1.9944850000000001</v>
      </c>
      <c r="F17" s="21">
        <f t="shared" si="0"/>
        <v>1.7557916056767342</v>
      </c>
      <c r="G17" s="21">
        <v>1.7489903856767341</v>
      </c>
      <c r="H17" s="21">
        <v>2.0014200000000003E-3</v>
      </c>
      <c r="I17" s="21">
        <v>4.7997999999999999E-3</v>
      </c>
      <c r="J17" s="22">
        <f t="shared" si="1"/>
        <v>0.87691328121130718</v>
      </c>
      <c r="K17" s="22">
        <f t="shared" si="2"/>
        <v>0.87791675829937754</v>
      </c>
      <c r="L17" s="23">
        <f t="shared" si="3"/>
        <v>0.88032329432246126</v>
      </c>
      <c r="M17" s="4"/>
    </row>
    <row r="18" spans="1:13" x14ac:dyDescent="0.25">
      <c r="A18" s="17"/>
      <c r="B18" s="18">
        <v>453</v>
      </c>
      <c r="C18" s="19" t="s">
        <v>219</v>
      </c>
      <c r="D18" s="20">
        <v>0.90667900000000001</v>
      </c>
      <c r="E18" s="21">
        <v>1.1408E-2</v>
      </c>
      <c r="F18" s="21">
        <f t="shared" si="0"/>
        <v>1.0557699994083942E-2</v>
      </c>
      <c r="G18" s="21">
        <v>4.0742999408394098E-4</v>
      </c>
      <c r="H18" s="21">
        <v>0</v>
      </c>
      <c r="I18" s="21">
        <v>1.0150270000000001E-2</v>
      </c>
      <c r="J18" s="22">
        <f t="shared" si="1"/>
        <v>3.5714410421102821E-2</v>
      </c>
      <c r="K18" s="22">
        <f t="shared" si="2"/>
        <v>3.5714410421102821E-2</v>
      </c>
      <c r="L18" s="23">
        <f t="shared" si="3"/>
        <v>0.92546458573667101</v>
      </c>
      <c r="M18" s="4"/>
    </row>
    <row r="19" spans="1:13" x14ac:dyDescent="0.25">
      <c r="A19" s="17"/>
      <c r="B19" s="18">
        <v>454</v>
      </c>
      <c r="C19" s="19" t="s">
        <v>220</v>
      </c>
      <c r="D19" s="20">
        <v>0</v>
      </c>
      <c r="E19" s="21">
        <v>8.3959999999999993E-2</v>
      </c>
      <c r="F19" s="21">
        <f t="shared" si="0"/>
        <v>8.3357489667832851E-2</v>
      </c>
      <c r="G19" s="21">
        <v>8.3357489667832851E-2</v>
      </c>
      <c r="H19" s="21">
        <v>-7.9649999999999999E-2</v>
      </c>
      <c r="I19" s="21">
        <v>7.9649999999999999E-2</v>
      </c>
      <c r="J19" s="22">
        <f t="shared" si="1"/>
        <v>0.99282384073169194</v>
      </c>
      <c r="K19" s="22">
        <f t="shared" si="2"/>
        <v>4.4157809288147366E-2</v>
      </c>
      <c r="L19" s="23">
        <f t="shared" si="3"/>
        <v>0.99282384073169194</v>
      </c>
      <c r="M19" s="4"/>
    </row>
    <row r="20" spans="1:13" x14ac:dyDescent="0.25">
      <c r="A20" s="17"/>
      <c r="B20" s="18">
        <v>455</v>
      </c>
      <c r="C20" s="19" t="s">
        <v>221</v>
      </c>
      <c r="D20" s="20">
        <v>0</v>
      </c>
      <c r="E20" s="21">
        <v>7.2500000000000009E-2</v>
      </c>
      <c r="F20" s="21">
        <f t="shared" si="0"/>
        <v>2.9379000092595815E-2</v>
      </c>
      <c r="G20" s="21">
        <v>2.4474000092595816E-2</v>
      </c>
      <c r="H20" s="21">
        <v>0</v>
      </c>
      <c r="I20" s="21">
        <v>4.9049999999999996E-3</v>
      </c>
      <c r="J20" s="22">
        <f t="shared" si="1"/>
        <v>0.33757241507028707</v>
      </c>
      <c r="K20" s="22">
        <f t="shared" si="2"/>
        <v>0.33757241507028707</v>
      </c>
      <c r="L20" s="23">
        <f t="shared" si="3"/>
        <v>0.40522758748408017</v>
      </c>
      <c r="M20" s="4"/>
    </row>
    <row r="21" spans="1:13" x14ac:dyDescent="0.25">
      <c r="A21" s="17"/>
      <c r="B21" s="18">
        <v>456</v>
      </c>
      <c r="C21" s="19" t="s">
        <v>222</v>
      </c>
      <c r="D21" s="20">
        <v>0</v>
      </c>
      <c r="E21" s="21">
        <v>0.4592</v>
      </c>
      <c r="F21" s="21">
        <f t="shared" si="0"/>
        <v>6.8300001323223114E-2</v>
      </c>
      <c r="G21" s="21">
        <v>6.8300001323223114E-2</v>
      </c>
      <c r="H21" s="21">
        <v>0</v>
      </c>
      <c r="I21" s="21">
        <v>0</v>
      </c>
      <c r="J21" s="22">
        <f t="shared" si="1"/>
        <v>0.14873693667949284</v>
      </c>
      <c r="K21" s="22">
        <f t="shared" si="2"/>
        <v>0.14873693667949284</v>
      </c>
      <c r="L21" s="23">
        <f t="shared" si="3"/>
        <v>0.14873693667949284</v>
      </c>
      <c r="M21" s="4"/>
    </row>
    <row r="22" spans="1:13" x14ac:dyDescent="0.25">
      <c r="A22" s="17"/>
      <c r="B22" s="18">
        <v>458</v>
      </c>
      <c r="C22" s="19" t="s">
        <v>224</v>
      </c>
      <c r="D22" s="20">
        <v>2.3140200000000002</v>
      </c>
      <c r="E22" s="21">
        <v>5.3374269999999999</v>
      </c>
      <c r="F22" s="21">
        <f t="shared" si="0"/>
        <v>2.656899021551506</v>
      </c>
      <c r="G22" s="21">
        <v>2.2474518015515059</v>
      </c>
      <c r="H22" s="21">
        <v>0.15895818</v>
      </c>
      <c r="I22" s="21">
        <v>0.25048904</v>
      </c>
      <c r="J22" s="22">
        <f t="shared" si="1"/>
        <v>0.42107401216944157</v>
      </c>
      <c r="K22" s="22">
        <f t="shared" si="2"/>
        <v>0.4508558115270721</v>
      </c>
      <c r="L22" s="23">
        <f t="shared" si="3"/>
        <v>0.4977864843025499</v>
      </c>
      <c r="M22" s="4"/>
    </row>
    <row r="23" spans="1:13" x14ac:dyDescent="0.25">
      <c r="A23" s="17"/>
      <c r="B23" s="18">
        <v>459</v>
      </c>
      <c r="C23" s="19" t="s">
        <v>225</v>
      </c>
      <c r="D23" s="20">
        <v>0</v>
      </c>
      <c r="E23" s="21">
        <v>0.16136600000000001</v>
      </c>
      <c r="F23" s="21">
        <f t="shared" si="0"/>
        <v>0.10800229758024216</v>
      </c>
      <c r="G23" s="21">
        <v>0.10800229758024216</v>
      </c>
      <c r="H23" s="21">
        <v>0</v>
      </c>
      <c r="I23" s="21">
        <v>0</v>
      </c>
      <c r="J23" s="22">
        <f t="shared" si="1"/>
        <v>0.66930020933927936</v>
      </c>
      <c r="K23" s="22">
        <f t="shared" si="2"/>
        <v>0.66930020933927936</v>
      </c>
      <c r="L23" s="23">
        <f t="shared" si="3"/>
        <v>0.66930020933927936</v>
      </c>
      <c r="M23" s="4"/>
    </row>
    <row r="24" spans="1:13" x14ac:dyDescent="0.25">
      <c r="A24" s="17"/>
      <c r="B24" s="18">
        <v>460</v>
      </c>
      <c r="C24" s="19" t="s">
        <v>226</v>
      </c>
      <c r="D24" s="20">
        <v>0.08</v>
      </c>
      <c r="E24" s="21">
        <v>1.6782969999999999</v>
      </c>
      <c r="F24" s="21">
        <f t="shared" si="0"/>
        <v>0.71721626255620952</v>
      </c>
      <c r="G24" s="21">
        <v>0.36168829255620949</v>
      </c>
      <c r="H24" s="21">
        <v>0.15599767</v>
      </c>
      <c r="I24" s="21">
        <v>0.19953029999999999</v>
      </c>
      <c r="J24" s="22">
        <f t="shared" si="1"/>
        <v>0.21550910986327779</v>
      </c>
      <c r="K24" s="22">
        <f t="shared" si="2"/>
        <v>0.30845908832358604</v>
      </c>
      <c r="L24" s="23">
        <f t="shared" si="3"/>
        <v>0.42734764023066807</v>
      </c>
      <c r="M24" s="4"/>
    </row>
    <row r="25" spans="1:13" x14ac:dyDescent="0.25">
      <c r="A25" s="17"/>
      <c r="B25" s="18">
        <v>462</v>
      </c>
      <c r="C25" s="19" t="s">
        <v>228</v>
      </c>
      <c r="D25" s="20">
        <v>0</v>
      </c>
      <c r="E25" s="21">
        <v>2.5531000000000002E-2</v>
      </c>
      <c r="F25" s="21">
        <f t="shared" si="0"/>
        <v>2.5530821322746245E-2</v>
      </c>
      <c r="G25" s="21">
        <v>1.3227462458687E-9</v>
      </c>
      <c r="H25" s="21">
        <v>0</v>
      </c>
      <c r="I25" s="21">
        <v>2.5530819999999999E-2</v>
      </c>
      <c r="J25" s="22">
        <f t="shared" si="1"/>
        <v>5.1809417800661938E-8</v>
      </c>
      <c r="K25" s="22">
        <f t="shared" si="2"/>
        <v>5.1809417800661938E-8</v>
      </c>
      <c r="L25" s="23">
        <f t="shared" si="3"/>
        <v>0.99999300155678361</v>
      </c>
      <c r="M25" s="4"/>
    </row>
    <row r="26" spans="1:13" x14ac:dyDescent="0.25">
      <c r="A26" s="17"/>
      <c r="B26" s="18">
        <v>464</v>
      </c>
      <c r="C26" s="19" t="s">
        <v>230</v>
      </c>
      <c r="D26" s="20">
        <v>2.5826779999999996</v>
      </c>
      <c r="E26" s="21">
        <v>3.5120960000000001</v>
      </c>
      <c r="F26" s="21">
        <f t="shared" si="0"/>
        <v>2.7756962767022766</v>
      </c>
      <c r="G26" s="21">
        <v>1.6223240667022765</v>
      </c>
      <c r="H26" s="21">
        <v>0.39096185000000006</v>
      </c>
      <c r="I26" s="21">
        <v>0.76241035999999995</v>
      </c>
      <c r="J26" s="22">
        <f t="shared" si="1"/>
        <v>0.46192474997900868</v>
      </c>
      <c r="K26" s="22">
        <f t="shared" si="2"/>
        <v>0.57324341837531678</v>
      </c>
      <c r="L26" s="23">
        <f t="shared" si="3"/>
        <v>0.7903247168364067</v>
      </c>
      <c r="M26" s="4"/>
    </row>
    <row r="27" spans="1:13" ht="15.75" thickBot="1" x14ac:dyDescent="0.3">
      <c r="A27" s="41" t="s">
        <v>232</v>
      </c>
      <c r="B27" s="58"/>
      <c r="C27" s="43"/>
      <c r="D27" s="44">
        <v>126.36044100000004</v>
      </c>
      <c r="E27" s="45">
        <v>287.10082199999948</v>
      </c>
      <c r="F27" s="45">
        <f t="shared" si="0"/>
        <v>125.92052569797065</v>
      </c>
      <c r="G27" s="45">
        <v>93.483550687970649</v>
      </c>
      <c r="H27" s="45">
        <v>14.434793389999992</v>
      </c>
      <c r="I27" s="45">
        <v>18.002181619999998</v>
      </c>
      <c r="J27" s="46">
        <f t="shared" si="1"/>
        <v>0.32561227110652724</v>
      </c>
      <c r="K27" s="46">
        <f t="shared" si="2"/>
        <v>0.37589005606528997</v>
      </c>
      <c r="L27" s="47">
        <f t="shared" si="3"/>
        <v>0.43859340011910825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1586</v>
      </c>
      <c r="N2" s="72" t="s">
        <v>1608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301.73030299999999</v>
      </c>
      <c r="E6" s="14">
        <f ca="1">SUM(E7:OFFSET(E7,50,0))</f>
        <v>469.62809299999986</v>
      </c>
      <c r="F6" s="14">
        <f ca="1">SUM(F7:OFFSET(F7,50,0))</f>
        <v>241.64896243597113</v>
      </c>
      <c r="G6" s="14">
        <f ca="1">SUM(G7:OFFSET(G7,50,0))</f>
        <v>186.59634538597115</v>
      </c>
      <c r="H6" s="14">
        <f ca="1">SUM(H7:OFFSET(H7,50,0))</f>
        <v>25.538639769999996</v>
      </c>
      <c r="I6" s="14">
        <f ca="1">SUM(I7:OFFSET(I7,50,0))</f>
        <v>29.513977279999995</v>
      </c>
      <c r="J6" s="15">
        <f ca="1">IFERROR(G6/E6,0)</f>
        <v>0.39732790300935256</v>
      </c>
      <c r="K6" s="15">
        <f ca="1">IFERROR(SUM(G6,H6)/E6,0)</f>
        <v>0.45170846531102049</v>
      </c>
      <c r="L6" s="16">
        <f ca="1">IFERROR(SUM(G6,H6,I6)/E6,0)</f>
        <v>0.51455389070170299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0.90741000000000005</v>
      </c>
      <c r="E7" s="21">
        <v>4.2913579999999998</v>
      </c>
      <c r="F7" s="21">
        <f t="shared" ref="F7:F31" si="0">SUM(G7,H7,I7)</f>
        <v>1.6456602151533428</v>
      </c>
      <c r="G7" s="21">
        <v>1.1862381851533428</v>
      </c>
      <c r="H7" s="21">
        <v>0.33757792000000003</v>
      </c>
      <c r="I7" s="21">
        <v>0.12184411000000001</v>
      </c>
      <c r="J7" s="22">
        <f t="shared" ref="J7:J31" si="1">IFERROR(G7/E7,0)</f>
        <v>0.27642489513886814</v>
      </c>
      <c r="K7" s="22">
        <f t="shared" ref="K7:K31" si="2">IFERROR(SUM(G7,H7)/E7,0)</f>
        <v>0.35508948569505105</v>
      </c>
      <c r="L7" s="23">
        <f t="shared" ref="L7:L31" si="3">IFERROR(SUM(G7,H7,I7)/E7,0)</f>
        <v>0.38348238836129328</v>
      </c>
      <c r="M7" s="4"/>
      <c r="N7" t="s">
        <v>272</v>
      </c>
      <c r="O7" s="5">
        <v>0.90823374681291513</v>
      </c>
      <c r="P7" s="71">
        <v>0.79228795117422557</v>
      </c>
    </row>
    <row r="8" spans="1:16" x14ac:dyDescent="0.25">
      <c r="A8" s="17"/>
      <c r="B8" s="55">
        <v>2</v>
      </c>
      <c r="C8" s="19" t="s">
        <v>250</v>
      </c>
      <c r="D8" s="20">
        <v>3.2473449999999997</v>
      </c>
      <c r="E8" s="21">
        <v>16.090861000000004</v>
      </c>
      <c r="F8" s="21">
        <f t="shared" si="0"/>
        <v>6.8827844167333305</v>
      </c>
      <c r="G8" s="21">
        <v>5.6053168467333307</v>
      </c>
      <c r="H8" s="21">
        <v>0.45916773</v>
      </c>
      <c r="I8" s="21">
        <v>0.81829984</v>
      </c>
      <c r="J8" s="22">
        <f t="shared" si="1"/>
        <v>0.34835406549925013</v>
      </c>
      <c r="K8" s="22">
        <f t="shared" si="2"/>
        <v>0.3768899984117276</v>
      </c>
      <c r="L8" s="23">
        <f t="shared" si="3"/>
        <v>0.42774494271831254</v>
      </c>
      <c r="M8" s="4"/>
      <c r="N8" t="s">
        <v>265</v>
      </c>
      <c r="O8" s="5">
        <v>1.0605182322199571</v>
      </c>
      <c r="P8" s="71">
        <v>0.7143446646813707</v>
      </c>
    </row>
    <row r="9" spans="1:16" x14ac:dyDescent="0.25">
      <c r="A9" s="17"/>
      <c r="B9" s="55">
        <v>3</v>
      </c>
      <c r="C9" s="19" t="s">
        <v>251</v>
      </c>
      <c r="D9" s="20">
        <v>6.3357280000000014</v>
      </c>
      <c r="E9" s="21">
        <v>9.7033199999999979</v>
      </c>
      <c r="F9" s="21">
        <f t="shared" si="0"/>
        <v>3.8478276275692633</v>
      </c>
      <c r="G9" s="21">
        <v>1.907614757569263</v>
      </c>
      <c r="H9" s="21">
        <v>1.03753615</v>
      </c>
      <c r="I9" s="21">
        <v>0.90267671999999999</v>
      </c>
      <c r="J9" s="22">
        <f t="shared" si="1"/>
        <v>0.19659402736066248</v>
      </c>
      <c r="K9" s="22">
        <f t="shared" si="2"/>
        <v>0.30351991973564346</v>
      </c>
      <c r="L9" s="23">
        <f t="shared" si="3"/>
        <v>0.39654753502608014</v>
      </c>
      <c r="M9" s="4"/>
      <c r="N9" t="s">
        <v>255</v>
      </c>
      <c r="O9" s="5">
        <v>5.3528739554614351</v>
      </c>
      <c r="P9" s="71">
        <v>0.70109797900918958</v>
      </c>
    </row>
    <row r="10" spans="1:16" x14ac:dyDescent="0.25">
      <c r="A10" s="17"/>
      <c r="B10" s="55">
        <v>4</v>
      </c>
      <c r="C10" s="19" t="s">
        <v>252</v>
      </c>
      <c r="D10" s="20">
        <v>19.196999999999996</v>
      </c>
      <c r="E10" s="21">
        <v>44.072787999999996</v>
      </c>
      <c r="F10" s="21">
        <f t="shared" si="0"/>
        <v>17.411059232572718</v>
      </c>
      <c r="G10" s="21">
        <v>11.992820062572719</v>
      </c>
      <c r="H10" s="21">
        <v>3.7949408099999995</v>
      </c>
      <c r="I10" s="21">
        <v>1.6232983599999999</v>
      </c>
      <c r="J10" s="22">
        <f t="shared" si="1"/>
        <v>0.27211394165880132</v>
      </c>
      <c r="K10" s="22">
        <f t="shared" si="2"/>
        <v>0.3582201532740048</v>
      </c>
      <c r="L10" s="23">
        <f t="shared" si="3"/>
        <v>0.39505236729232379</v>
      </c>
      <c r="M10" s="4"/>
      <c r="N10" t="s">
        <v>259</v>
      </c>
      <c r="O10" s="5">
        <v>10.969694817768488</v>
      </c>
      <c r="P10" s="71">
        <v>0.65414050063286966</v>
      </c>
    </row>
    <row r="11" spans="1:16" x14ac:dyDescent="0.25">
      <c r="A11" s="17"/>
      <c r="B11" s="55">
        <v>5</v>
      </c>
      <c r="C11" s="19" t="s">
        <v>253</v>
      </c>
      <c r="D11" s="20">
        <v>1.237276</v>
      </c>
      <c r="E11" s="21">
        <v>2.7141209999999996</v>
      </c>
      <c r="F11" s="21">
        <f t="shared" si="0"/>
        <v>1.2145441999682669</v>
      </c>
      <c r="G11" s="21">
        <v>0.7922035899682669</v>
      </c>
      <c r="H11" s="21">
        <v>0.25232065999999997</v>
      </c>
      <c r="I11" s="21">
        <v>0.17001995</v>
      </c>
      <c r="J11" s="22">
        <f t="shared" si="1"/>
        <v>0.29188219315508301</v>
      </c>
      <c r="K11" s="22">
        <f t="shared" si="2"/>
        <v>0.38484807787429787</v>
      </c>
      <c r="L11" s="23">
        <f t="shared" si="3"/>
        <v>0.44749080824630411</v>
      </c>
      <c r="M11" s="4"/>
      <c r="N11" t="s">
        <v>263</v>
      </c>
      <c r="O11" s="5">
        <v>105.02220839433951</v>
      </c>
      <c r="P11" s="71">
        <v>0.64709147705307979</v>
      </c>
    </row>
    <row r="12" spans="1:16" x14ac:dyDescent="0.25">
      <c r="A12" s="17"/>
      <c r="B12" s="55">
        <v>6</v>
      </c>
      <c r="C12" s="19" t="s">
        <v>254</v>
      </c>
      <c r="D12" s="20">
        <v>10.919576999999999</v>
      </c>
      <c r="E12" s="21">
        <v>14.565907999999999</v>
      </c>
      <c r="F12" s="21">
        <f t="shared" si="0"/>
        <v>7.6424558463134691</v>
      </c>
      <c r="G12" s="21">
        <v>6.39356359631347</v>
      </c>
      <c r="H12" s="21">
        <v>0.59122427</v>
      </c>
      <c r="I12" s="21">
        <v>0.65766797999999982</v>
      </c>
      <c r="J12" s="22">
        <f t="shared" si="1"/>
        <v>0.43894027041180478</v>
      </c>
      <c r="K12" s="22">
        <f t="shared" si="2"/>
        <v>0.47952986290408195</v>
      </c>
      <c r="L12" s="23">
        <f t="shared" si="3"/>
        <v>0.52468104606410182</v>
      </c>
      <c r="M12" s="4"/>
      <c r="N12" t="s">
        <v>270</v>
      </c>
      <c r="O12" s="5">
        <v>3.8843677052192929</v>
      </c>
      <c r="P12" s="71">
        <v>0.52796691700847986</v>
      </c>
    </row>
    <row r="13" spans="1:16" x14ac:dyDescent="0.25">
      <c r="A13" s="17"/>
      <c r="B13" s="55">
        <v>7</v>
      </c>
      <c r="C13" s="19" t="s">
        <v>255</v>
      </c>
      <c r="D13" s="20">
        <v>6.6880610000000003</v>
      </c>
      <c r="E13" s="21">
        <v>7.6349869999999997</v>
      </c>
      <c r="F13" s="21">
        <f t="shared" si="0"/>
        <v>5.3528739554614351</v>
      </c>
      <c r="G13" s="21">
        <v>3.2619268854614347</v>
      </c>
      <c r="H13" s="21">
        <v>0.63060335000000012</v>
      </c>
      <c r="I13" s="21">
        <v>1.46034372</v>
      </c>
      <c r="J13" s="22">
        <f t="shared" si="1"/>
        <v>0.42723411126455552</v>
      </c>
      <c r="K13" s="22">
        <f t="shared" si="2"/>
        <v>0.50982801090053398</v>
      </c>
      <c r="L13" s="23">
        <f t="shared" si="3"/>
        <v>0.70109797900918958</v>
      </c>
      <c r="M13" s="4"/>
      <c r="N13" t="s">
        <v>254</v>
      </c>
      <c r="O13" s="5">
        <v>7.6424558463134691</v>
      </c>
      <c r="P13" s="71">
        <v>0.52468104606410182</v>
      </c>
    </row>
    <row r="14" spans="1:16" x14ac:dyDescent="0.25">
      <c r="A14" s="17"/>
      <c r="B14" s="55">
        <v>8</v>
      </c>
      <c r="C14" s="19" t="s">
        <v>256</v>
      </c>
      <c r="D14" s="20">
        <v>27.738679999999999</v>
      </c>
      <c r="E14" s="21">
        <v>51.125361999999981</v>
      </c>
      <c r="F14" s="21">
        <f t="shared" si="0"/>
        <v>23.892036459526246</v>
      </c>
      <c r="G14" s="21">
        <v>15.635552309526247</v>
      </c>
      <c r="H14" s="21">
        <v>3.8139049500000004</v>
      </c>
      <c r="I14" s="21">
        <v>4.4425791999999991</v>
      </c>
      <c r="J14" s="22">
        <f t="shared" si="1"/>
        <v>0.30582770855541819</v>
      </c>
      <c r="K14" s="22">
        <f t="shared" si="2"/>
        <v>0.38042678816682524</v>
      </c>
      <c r="L14" s="23">
        <f t="shared" si="3"/>
        <v>0.46732258755500361</v>
      </c>
      <c r="M14" s="4"/>
      <c r="N14" t="s">
        <v>268</v>
      </c>
      <c r="O14" s="5">
        <v>11.470289686564865</v>
      </c>
      <c r="P14" s="71">
        <v>0.51949354537939429</v>
      </c>
    </row>
    <row r="15" spans="1:16" x14ac:dyDescent="0.25">
      <c r="A15" s="17"/>
      <c r="B15" s="55">
        <v>9</v>
      </c>
      <c r="C15" s="19" t="s">
        <v>257</v>
      </c>
      <c r="D15" s="20">
        <v>11.836041999999997</v>
      </c>
      <c r="E15" s="21">
        <v>7.8146380000000013</v>
      </c>
      <c r="F15" s="21">
        <f t="shared" si="0"/>
        <v>3.7056277094907575</v>
      </c>
      <c r="G15" s="21">
        <v>2.9829607494907577</v>
      </c>
      <c r="H15" s="21">
        <v>0.14606873999999997</v>
      </c>
      <c r="I15" s="21">
        <v>0.57659821999999994</v>
      </c>
      <c r="J15" s="22">
        <f t="shared" si="1"/>
        <v>0.38171451441394433</v>
      </c>
      <c r="K15" s="22">
        <f t="shared" si="2"/>
        <v>0.40040619789307674</v>
      </c>
      <c r="L15" s="23">
        <f t="shared" si="3"/>
        <v>0.47419057792449976</v>
      </c>
      <c r="M15" s="4"/>
      <c r="N15" t="s">
        <v>257</v>
      </c>
      <c r="O15" s="5">
        <v>3.7056277094907575</v>
      </c>
      <c r="P15" s="71">
        <v>0.47419057792449976</v>
      </c>
    </row>
    <row r="16" spans="1:16" x14ac:dyDescent="0.25">
      <c r="A16" s="17"/>
      <c r="B16" s="55">
        <v>10</v>
      </c>
      <c r="C16" s="19" t="s">
        <v>258</v>
      </c>
      <c r="D16" s="20">
        <v>0.65180099999999996</v>
      </c>
      <c r="E16" s="21">
        <v>8.6496919999999982</v>
      </c>
      <c r="F16" s="21">
        <f t="shared" si="0"/>
        <v>3.5652470508092291</v>
      </c>
      <c r="G16" s="21">
        <v>2.3745639108092291</v>
      </c>
      <c r="H16" s="21">
        <v>0.60436880000000004</v>
      </c>
      <c r="I16" s="21">
        <v>0.58631434000000004</v>
      </c>
      <c r="J16" s="22">
        <f t="shared" si="1"/>
        <v>0.2745258340770087</v>
      </c>
      <c r="K16" s="22">
        <f t="shared" si="2"/>
        <v>0.34439754742818934</v>
      </c>
      <c r="L16" s="23">
        <f t="shared" si="3"/>
        <v>0.41218196564793635</v>
      </c>
      <c r="M16" s="4"/>
      <c r="N16" t="s">
        <v>256</v>
      </c>
      <c r="O16" s="5">
        <v>23.892036459526246</v>
      </c>
      <c r="P16" s="71">
        <v>0.46732258755500361</v>
      </c>
    </row>
    <row r="17" spans="1:16" x14ac:dyDescent="0.25">
      <c r="A17" s="17"/>
      <c r="B17" s="55">
        <v>11</v>
      </c>
      <c r="C17" s="19" t="s">
        <v>259</v>
      </c>
      <c r="D17" s="20">
        <v>6.572254</v>
      </c>
      <c r="E17" s="21">
        <v>16.769630999999997</v>
      </c>
      <c r="F17" s="21">
        <f t="shared" si="0"/>
        <v>10.969694817768488</v>
      </c>
      <c r="G17" s="21">
        <v>9.2912633977684891</v>
      </c>
      <c r="H17" s="21">
        <v>0.74460480000000018</v>
      </c>
      <c r="I17" s="21">
        <v>0.93382661999999994</v>
      </c>
      <c r="J17" s="22">
        <f t="shared" si="1"/>
        <v>0.55405294235564817</v>
      </c>
      <c r="K17" s="22">
        <f t="shared" si="2"/>
        <v>0.59845492114695253</v>
      </c>
      <c r="L17" s="23">
        <f t="shared" si="3"/>
        <v>0.65414050063286966</v>
      </c>
      <c r="M17" s="4"/>
      <c r="N17" t="s">
        <v>253</v>
      </c>
      <c r="O17" s="5">
        <v>1.2145441999682669</v>
      </c>
      <c r="P17" s="71">
        <v>0.44749080824630411</v>
      </c>
    </row>
    <row r="18" spans="1:16" x14ac:dyDescent="0.25">
      <c r="A18" s="17"/>
      <c r="B18" s="55">
        <v>12</v>
      </c>
      <c r="C18" s="19" t="s">
        <v>260</v>
      </c>
      <c r="D18" s="20">
        <v>3.5036249999999991</v>
      </c>
      <c r="E18" s="21">
        <v>5.9008599999999989</v>
      </c>
      <c r="F18" s="21">
        <f t="shared" si="0"/>
        <v>2.4556074656018296</v>
      </c>
      <c r="G18" s="21">
        <v>1.9458283156018297</v>
      </c>
      <c r="H18" s="21">
        <v>0.12939015000000001</v>
      </c>
      <c r="I18" s="21">
        <v>0.38038900000000009</v>
      </c>
      <c r="J18" s="22">
        <f t="shared" si="1"/>
        <v>0.32975334368241749</v>
      </c>
      <c r="K18" s="22">
        <f t="shared" si="2"/>
        <v>0.35168068139251396</v>
      </c>
      <c r="L18" s="23">
        <f t="shared" si="3"/>
        <v>0.41614399690923526</v>
      </c>
      <c r="M18" s="4"/>
      <c r="N18" t="s">
        <v>266</v>
      </c>
      <c r="O18" s="5">
        <v>1.6477932917396161</v>
      </c>
      <c r="P18" s="71">
        <v>0.44315198355280794</v>
      </c>
    </row>
    <row r="19" spans="1:16" x14ac:dyDescent="0.25">
      <c r="A19" s="17"/>
      <c r="B19" s="55">
        <v>13</v>
      </c>
      <c r="C19" s="19" t="s">
        <v>261</v>
      </c>
      <c r="D19" s="20">
        <v>6.9395480000000012</v>
      </c>
      <c r="E19" s="21">
        <v>19.014538999999992</v>
      </c>
      <c r="F19" s="21">
        <f t="shared" si="0"/>
        <v>7.5160429273492335</v>
      </c>
      <c r="G19" s="21">
        <v>5.0671965573492344</v>
      </c>
      <c r="H19" s="21">
        <v>1.3705855300000001</v>
      </c>
      <c r="I19" s="21">
        <v>1.0782608399999996</v>
      </c>
      <c r="J19" s="22">
        <f t="shared" si="1"/>
        <v>0.2664906342114966</v>
      </c>
      <c r="K19" s="22">
        <f t="shared" si="2"/>
        <v>0.33857155765644575</v>
      </c>
      <c r="L19" s="23">
        <f t="shared" si="3"/>
        <v>0.39527873525354662</v>
      </c>
      <c r="M19" s="4"/>
      <c r="N19" t="s">
        <v>273</v>
      </c>
      <c r="O19" s="5">
        <v>2.0739080391408891</v>
      </c>
      <c r="P19" s="71">
        <v>0.43471083931437754</v>
      </c>
    </row>
    <row r="20" spans="1:16" x14ac:dyDescent="0.25">
      <c r="A20" s="17"/>
      <c r="B20" s="55">
        <v>14</v>
      </c>
      <c r="C20" s="19" t="s">
        <v>262</v>
      </c>
      <c r="D20" s="20">
        <v>35.939560000000007</v>
      </c>
      <c r="E20" s="21">
        <v>6.3923409999999983</v>
      </c>
      <c r="F20" s="21">
        <f t="shared" si="0"/>
        <v>2.6956554336345673</v>
      </c>
      <c r="G20" s="21">
        <v>2.3779655536345672</v>
      </c>
      <c r="H20" s="21">
        <v>0.11690027</v>
      </c>
      <c r="I20" s="21">
        <v>0.20078960999999998</v>
      </c>
      <c r="J20" s="22">
        <f t="shared" si="1"/>
        <v>0.37200229988271399</v>
      </c>
      <c r="K20" s="22">
        <f t="shared" si="2"/>
        <v>0.39028985212687617</v>
      </c>
      <c r="L20" s="23">
        <f t="shared" si="3"/>
        <v>0.42170081878212817</v>
      </c>
      <c r="M20" s="4"/>
      <c r="N20" t="s">
        <v>250</v>
      </c>
      <c r="O20" s="5">
        <v>6.8827844167333305</v>
      </c>
      <c r="P20" s="71">
        <v>0.42774494271831254</v>
      </c>
    </row>
    <row r="21" spans="1:16" x14ac:dyDescent="0.25">
      <c r="A21" s="17"/>
      <c r="B21" s="55">
        <v>15</v>
      </c>
      <c r="C21" s="19" t="s">
        <v>263</v>
      </c>
      <c r="D21" s="20">
        <v>113.31133600000001</v>
      </c>
      <c r="E21" s="21">
        <v>162.29885899999996</v>
      </c>
      <c r="F21" s="21">
        <f t="shared" si="0"/>
        <v>105.02220839433951</v>
      </c>
      <c r="G21" s="21">
        <v>87.099054614339508</v>
      </c>
      <c r="H21" s="21">
        <v>8.2768052599999997</v>
      </c>
      <c r="I21" s="21">
        <v>9.6463485200000001</v>
      </c>
      <c r="J21" s="22">
        <f t="shared" si="1"/>
        <v>0.53665845312159299</v>
      </c>
      <c r="K21" s="22">
        <f t="shared" si="2"/>
        <v>0.58765576333681757</v>
      </c>
      <c r="L21" s="23">
        <f t="shared" si="3"/>
        <v>0.64709147705307979</v>
      </c>
      <c r="M21" s="4"/>
      <c r="N21" t="s">
        <v>262</v>
      </c>
      <c r="O21" s="5">
        <v>2.6956554336345673</v>
      </c>
      <c r="P21" s="71">
        <v>0.42170081878212817</v>
      </c>
    </row>
    <row r="22" spans="1:16" x14ac:dyDescent="0.25">
      <c r="A22" s="17"/>
      <c r="B22" s="55">
        <v>16</v>
      </c>
      <c r="C22" s="19" t="s">
        <v>264</v>
      </c>
      <c r="D22" s="20">
        <v>9.0834519999999994</v>
      </c>
      <c r="E22" s="21">
        <v>4.9614499999999984</v>
      </c>
      <c r="F22" s="21">
        <f t="shared" si="0"/>
        <v>1.2804310514344586</v>
      </c>
      <c r="G22" s="21">
        <v>0.84015798143445863</v>
      </c>
      <c r="H22" s="21">
        <v>0.1687429</v>
      </c>
      <c r="I22" s="21">
        <v>0.27153016999999996</v>
      </c>
      <c r="J22" s="22">
        <f t="shared" si="1"/>
        <v>0.16933718599088149</v>
      </c>
      <c r="K22" s="22">
        <f t="shared" si="2"/>
        <v>0.20334798928427356</v>
      </c>
      <c r="L22" s="23">
        <f t="shared" si="3"/>
        <v>0.2580759760623324</v>
      </c>
      <c r="M22" s="4"/>
      <c r="N22" t="s">
        <v>260</v>
      </c>
      <c r="O22" s="5">
        <v>2.4556074656018296</v>
      </c>
      <c r="P22" s="71">
        <v>0.41614399690923526</v>
      </c>
    </row>
    <row r="23" spans="1:16" x14ac:dyDescent="0.25">
      <c r="A23" s="17"/>
      <c r="B23" s="55">
        <v>17</v>
      </c>
      <c r="C23" s="19" t="s">
        <v>265</v>
      </c>
      <c r="D23" s="20">
        <v>0.36627300000000002</v>
      </c>
      <c r="E23" s="21">
        <v>1.4846030000000001</v>
      </c>
      <c r="F23" s="21">
        <f t="shared" si="0"/>
        <v>1.0605182322199571</v>
      </c>
      <c r="G23" s="21">
        <v>0.84619466221995721</v>
      </c>
      <c r="H23" s="21">
        <v>-5.0570500000000004E-3</v>
      </c>
      <c r="I23" s="21">
        <v>0.21938062</v>
      </c>
      <c r="J23" s="22">
        <f t="shared" si="1"/>
        <v>0.56998043397457576</v>
      </c>
      <c r="K23" s="22">
        <f t="shared" si="2"/>
        <v>0.56657410245025586</v>
      </c>
      <c r="L23" s="23">
        <f t="shared" si="3"/>
        <v>0.7143446646813707</v>
      </c>
      <c r="M23" s="4"/>
      <c r="N23" t="s">
        <v>258</v>
      </c>
      <c r="O23" s="5">
        <v>3.5652470508092291</v>
      </c>
      <c r="P23" s="71">
        <v>0.41218196564793635</v>
      </c>
    </row>
    <row r="24" spans="1:16" x14ac:dyDescent="0.25">
      <c r="A24" s="17"/>
      <c r="B24" s="55">
        <v>18</v>
      </c>
      <c r="C24" s="19" t="s">
        <v>266</v>
      </c>
      <c r="D24" s="20">
        <v>3.9668360000000003</v>
      </c>
      <c r="E24" s="21">
        <v>3.7183479999999998</v>
      </c>
      <c r="F24" s="21">
        <f t="shared" si="0"/>
        <v>1.6477932917396161</v>
      </c>
      <c r="G24" s="21">
        <v>1.051723501739616</v>
      </c>
      <c r="H24" s="21">
        <v>0.20643092000000002</v>
      </c>
      <c r="I24" s="21">
        <v>0.38963886999999997</v>
      </c>
      <c r="J24" s="22">
        <f t="shared" si="1"/>
        <v>0.28284697982534612</v>
      </c>
      <c r="K24" s="22">
        <f t="shared" si="2"/>
        <v>0.33836381687233585</v>
      </c>
      <c r="L24" s="23">
        <f t="shared" si="3"/>
        <v>0.44315198355280794</v>
      </c>
      <c r="M24" s="4"/>
      <c r="N24" t="s">
        <v>251</v>
      </c>
      <c r="O24" s="5">
        <v>3.8478276275692633</v>
      </c>
      <c r="P24" s="71">
        <v>0.39654753502608014</v>
      </c>
    </row>
    <row r="25" spans="1:16" x14ac:dyDescent="0.25">
      <c r="A25" s="17"/>
      <c r="B25" s="55">
        <v>19</v>
      </c>
      <c r="C25" s="19" t="s">
        <v>267</v>
      </c>
      <c r="D25" s="20">
        <v>0.72879899999999997</v>
      </c>
      <c r="E25" s="21">
        <v>6.4611499999999999</v>
      </c>
      <c r="F25" s="21">
        <f t="shared" si="0"/>
        <v>1.4188374424368653</v>
      </c>
      <c r="G25" s="21">
        <v>1.1976295524368652</v>
      </c>
      <c r="H25" s="21">
        <v>1.320491E-2</v>
      </c>
      <c r="I25" s="21">
        <v>0.20800297999999998</v>
      </c>
      <c r="J25" s="22">
        <f t="shared" si="1"/>
        <v>0.18535857431523262</v>
      </c>
      <c r="K25" s="22">
        <f t="shared" si="2"/>
        <v>0.187402314206738</v>
      </c>
      <c r="L25" s="23">
        <f t="shared" si="3"/>
        <v>0.21959518699254238</v>
      </c>
      <c r="M25" s="4"/>
      <c r="N25" t="s">
        <v>261</v>
      </c>
      <c r="O25" s="5">
        <v>7.5160429273492335</v>
      </c>
      <c r="P25" s="71">
        <v>0.39527873525354662</v>
      </c>
    </row>
    <row r="26" spans="1:16" x14ac:dyDescent="0.25">
      <c r="A26" s="17"/>
      <c r="B26" s="55">
        <v>20</v>
      </c>
      <c r="C26" s="19" t="s">
        <v>268</v>
      </c>
      <c r="D26" s="20">
        <v>6.563871999999999</v>
      </c>
      <c r="E26" s="21">
        <v>22.079754000000005</v>
      </c>
      <c r="F26" s="21">
        <f t="shared" si="0"/>
        <v>11.470289686564865</v>
      </c>
      <c r="G26" s="21">
        <v>9.0881092765648646</v>
      </c>
      <c r="H26" s="21">
        <v>1.0023827299999999</v>
      </c>
      <c r="I26" s="21">
        <v>1.37979768</v>
      </c>
      <c r="J26" s="22">
        <f t="shared" si="1"/>
        <v>0.41160373782084991</v>
      </c>
      <c r="K26" s="22">
        <f t="shared" si="2"/>
        <v>0.45700201218568209</v>
      </c>
      <c r="L26" s="23">
        <f t="shared" si="3"/>
        <v>0.51949354537939429</v>
      </c>
      <c r="M26" s="4"/>
      <c r="N26" t="s">
        <v>252</v>
      </c>
      <c r="O26" s="5">
        <v>17.411059232572718</v>
      </c>
      <c r="P26" s="71">
        <v>0.39505236729232379</v>
      </c>
    </row>
    <row r="27" spans="1:16" x14ac:dyDescent="0.25">
      <c r="A27" s="17"/>
      <c r="B27" s="55">
        <v>21</v>
      </c>
      <c r="C27" s="19" t="s">
        <v>269</v>
      </c>
      <c r="D27" s="20">
        <v>13.754392999999999</v>
      </c>
      <c r="E27" s="21">
        <v>31.990701999999995</v>
      </c>
      <c r="F27" s="21">
        <f t="shared" si="0"/>
        <v>12.545762984820225</v>
      </c>
      <c r="G27" s="21">
        <v>9.1809995448202244</v>
      </c>
      <c r="H27" s="21">
        <v>1.0097469299999999</v>
      </c>
      <c r="I27" s="21">
        <v>2.3550165100000005</v>
      </c>
      <c r="J27" s="22">
        <f t="shared" si="1"/>
        <v>0.2869896241983132</v>
      </c>
      <c r="K27" s="22">
        <f t="shared" si="2"/>
        <v>0.31855338700664421</v>
      </c>
      <c r="L27" s="23">
        <f t="shared" si="3"/>
        <v>0.39216904289315774</v>
      </c>
      <c r="M27" s="4"/>
      <c r="N27" t="s">
        <v>269</v>
      </c>
      <c r="O27" s="5">
        <v>12.545762984820225</v>
      </c>
      <c r="P27" s="71">
        <v>0.39216904289315774</v>
      </c>
    </row>
    <row r="28" spans="1:16" x14ac:dyDescent="0.25">
      <c r="A28" s="17"/>
      <c r="B28" s="55">
        <v>22</v>
      </c>
      <c r="C28" s="19" t="s">
        <v>270</v>
      </c>
      <c r="D28" s="20">
        <v>5.0211550000000003</v>
      </c>
      <c r="E28" s="21">
        <v>7.3572179999999978</v>
      </c>
      <c r="F28" s="21">
        <f t="shared" si="0"/>
        <v>3.8843677052192929</v>
      </c>
      <c r="G28" s="21">
        <v>3.4206233752192929</v>
      </c>
      <c r="H28" s="21">
        <v>0.29155925999999999</v>
      </c>
      <c r="I28" s="21">
        <v>0.17218507000000002</v>
      </c>
      <c r="J28" s="22">
        <f t="shared" si="1"/>
        <v>0.46493435089449492</v>
      </c>
      <c r="K28" s="22">
        <f t="shared" si="2"/>
        <v>0.5045633601205366</v>
      </c>
      <c r="L28" s="23">
        <f t="shared" si="3"/>
        <v>0.52796691700847986</v>
      </c>
      <c r="M28" s="4"/>
      <c r="N28" t="s">
        <v>249</v>
      </c>
      <c r="O28" s="5">
        <v>1.6456602151533428</v>
      </c>
      <c r="P28" s="71">
        <v>0.38348238836129328</v>
      </c>
    </row>
    <row r="29" spans="1:16" x14ac:dyDescent="0.25">
      <c r="A29" s="17"/>
      <c r="B29" s="55">
        <v>23</v>
      </c>
      <c r="C29" s="19" t="s">
        <v>271</v>
      </c>
      <c r="D29" s="20">
        <v>3.8898519999999999</v>
      </c>
      <c r="E29" s="21">
        <v>8.6184839999999987</v>
      </c>
      <c r="F29" s="21">
        <f t="shared" si="0"/>
        <v>1.5394945032903897</v>
      </c>
      <c r="G29" s="21">
        <v>0.59949187329038978</v>
      </c>
      <c r="H29" s="21">
        <v>0.24440530000000002</v>
      </c>
      <c r="I29" s="21">
        <v>0.69559733000000001</v>
      </c>
      <c r="J29" s="22">
        <f t="shared" si="1"/>
        <v>6.9558854351924285E-2</v>
      </c>
      <c r="K29" s="22">
        <f t="shared" si="2"/>
        <v>9.7917124785564372E-2</v>
      </c>
      <c r="L29" s="23">
        <f t="shared" si="3"/>
        <v>0.178627065188076</v>
      </c>
      <c r="M29" s="4"/>
      <c r="N29" t="s">
        <v>264</v>
      </c>
      <c r="O29" s="5">
        <v>1.2804310514344586</v>
      </c>
      <c r="P29" s="71">
        <v>0.2580759760623324</v>
      </c>
    </row>
    <row r="30" spans="1:16" x14ac:dyDescent="0.25">
      <c r="A30" s="17"/>
      <c r="B30" s="55">
        <v>24</v>
      </c>
      <c r="C30" s="19" t="s">
        <v>272</v>
      </c>
      <c r="D30" s="20">
        <v>1.0996109999999999</v>
      </c>
      <c r="E30" s="21">
        <v>1.1463429999999999</v>
      </c>
      <c r="F30" s="21">
        <f t="shared" si="0"/>
        <v>0.90823374681291513</v>
      </c>
      <c r="G30" s="21">
        <v>0.67077609681291506</v>
      </c>
      <c r="H30" s="21">
        <v>0.19585064999999999</v>
      </c>
      <c r="I30" s="21">
        <v>4.1607000000000005E-2</v>
      </c>
      <c r="J30" s="22">
        <f t="shared" si="1"/>
        <v>0.58514432138802708</v>
      </c>
      <c r="K30" s="22">
        <f t="shared" si="2"/>
        <v>0.75599253174042602</v>
      </c>
      <c r="L30" s="23">
        <f t="shared" si="3"/>
        <v>0.79228795117422557</v>
      </c>
      <c r="M30" s="4"/>
      <c r="N30" t="s">
        <v>267</v>
      </c>
      <c r="O30" s="5">
        <v>1.4188374424368653</v>
      </c>
      <c r="P30" s="71">
        <v>0.21959518699254238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2.230817</v>
      </c>
      <c r="E31" s="28">
        <v>4.7707760000000006</v>
      </c>
      <c r="F31" s="28">
        <f t="shared" si="0"/>
        <v>2.0739080391408891</v>
      </c>
      <c r="G31" s="28">
        <v>1.7865701891408889</v>
      </c>
      <c r="H31" s="28">
        <v>0.10537383</v>
      </c>
      <c r="I31" s="28">
        <v>0.18196402</v>
      </c>
      <c r="J31" s="29">
        <f t="shared" si="1"/>
        <v>0.37448209455671128</v>
      </c>
      <c r="K31" s="29">
        <f t="shared" si="2"/>
        <v>0.39656945099516067</v>
      </c>
      <c r="L31" s="30">
        <f t="shared" si="3"/>
        <v>0.43471083931437754</v>
      </c>
      <c r="M31" s="4"/>
      <c r="N31" t="s">
        <v>271</v>
      </c>
      <c r="O31" s="5">
        <v>1.5394945032903897</v>
      </c>
      <c r="P31" s="71">
        <v>0.178627065188076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301.73030299999999</v>
      </c>
      <c r="E6" s="14">
        <v>469.62809299999986</v>
      </c>
      <c r="F6" s="14">
        <v>241.64896243597113</v>
      </c>
      <c r="G6" s="14">
        <v>186.59634538597115</v>
      </c>
      <c r="H6" s="14">
        <v>25.538639769999996</v>
      </c>
      <c r="I6" s="14">
        <v>29.513977279999995</v>
      </c>
      <c r="J6" s="15">
        <v>0.39732790300935256</v>
      </c>
      <c r="K6" s="15">
        <v>0.45170846531102049</v>
      </c>
      <c r="L6" s="16">
        <v>0.51455389070170299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112.53086500000003</v>
      </c>
      <c r="E7" s="38">
        <f ca="1">SUM(E8:OFFSET(E6,MATCH("PROYECTOS",$A$8:$A$50,0),0))</f>
        <v>143.84997700000002</v>
      </c>
      <c r="F7" s="38">
        <f ca="1">SUM(F8:OFFSET(F6,MATCH("PROYECTOS",$A$8:$A$50,0),0))</f>
        <v>98.816615532809976</v>
      </c>
      <c r="G7" s="38">
        <f ca="1">SUM(G8:OFFSET(G6,MATCH("PROYECTOS",$A$8:$A$50,0),0))</f>
        <v>77.825407292809984</v>
      </c>
      <c r="H7" s="38">
        <f ca="1">SUM(H8:OFFSET(H6,MATCH("PROYECTOS",$A$8:$A$50,0),0))</f>
        <v>9.3093719299999975</v>
      </c>
      <c r="I7" s="38">
        <f ca="1">SUM(I8:OFFSET(I6,MATCH("PROYECTOS",$A$8:$A$50,0),0))</f>
        <v>11.681836310000001</v>
      </c>
      <c r="J7" s="39">
        <f ca="1">IFERROR(G7/E7,0)</f>
        <v>0.54101786399875451</v>
      </c>
      <c r="K7" s="39">
        <f ca="1">IFERROR(SUM(G7,H7)/E7,0)</f>
        <v>0.60573370284800232</v>
      </c>
      <c r="L7" s="40">
        <f ca="1">IFERROR(SUM(G7,H7,I7)/E7,0)</f>
        <v>0.68694217123726031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10.6</v>
      </c>
      <c r="E8" s="21">
        <v>0.10031800000000002</v>
      </c>
      <c r="F8" s="21">
        <f t="shared" ref="F8:F11" si="0">SUM(G8,H8,I8)</f>
        <v>8.3683489695054708E-2</v>
      </c>
      <c r="G8" s="21">
        <v>2.3879999695054721E-2</v>
      </c>
      <c r="H8" s="21">
        <v>2.8465620000000001E-2</v>
      </c>
      <c r="I8" s="21">
        <v>3.1337869999999997E-2</v>
      </c>
      <c r="J8" s="22">
        <f t="shared" ref="J8:J12" si="1">IFERROR(G8/E8,0)</f>
        <v>0.23804302014648135</v>
      </c>
      <c r="K8" s="22">
        <f t="shared" ref="K8:K12" si="2">IFERROR(SUM(G8,H8)/E8,0)</f>
        <v>0.5217968828630426</v>
      </c>
      <c r="L8" s="23">
        <f t="shared" ref="L8:L12" si="3">IFERROR(SUM(G8,H8,I8)/E8,0)</f>
        <v>0.83418219756229883</v>
      </c>
      <c r="M8" s="4"/>
    </row>
    <row r="9" spans="1:13" ht="38.25" x14ac:dyDescent="0.25">
      <c r="A9" s="17"/>
      <c r="B9" s="19">
        <v>3000399</v>
      </c>
      <c r="C9" s="19" t="s">
        <v>1589</v>
      </c>
      <c r="D9" s="20">
        <v>33.043111000000003</v>
      </c>
      <c r="E9" s="21">
        <v>46.064460000000004</v>
      </c>
      <c r="F9" s="21">
        <f t="shared" si="0"/>
        <v>25.872500284221029</v>
      </c>
      <c r="G9" s="21">
        <v>16.986489304221031</v>
      </c>
      <c r="H9" s="21">
        <v>3.7469432699999996</v>
      </c>
      <c r="I9" s="21">
        <v>5.13906771</v>
      </c>
      <c r="J9" s="22">
        <f t="shared" si="1"/>
        <v>0.36875476895248593</v>
      </c>
      <c r="K9" s="22">
        <f t="shared" si="2"/>
        <v>0.45009607350701664</v>
      </c>
      <c r="L9" s="23">
        <f t="shared" si="3"/>
        <v>0.56165860370925935</v>
      </c>
      <c r="M9" s="4"/>
    </row>
    <row r="10" spans="1:13" ht="25.5" x14ac:dyDescent="0.25">
      <c r="A10" s="17"/>
      <c r="B10" s="19">
        <v>3000423</v>
      </c>
      <c r="C10" s="19" t="s">
        <v>1590</v>
      </c>
      <c r="D10" s="20">
        <v>60.392866000000019</v>
      </c>
      <c r="E10" s="21">
        <v>88.801026000000007</v>
      </c>
      <c r="F10" s="21">
        <f t="shared" si="0"/>
        <v>68.062753927595821</v>
      </c>
      <c r="G10" s="21">
        <v>57.342860267595825</v>
      </c>
      <c r="H10" s="21">
        <v>4.8871841199999988</v>
      </c>
      <c r="I10" s="21">
        <v>5.8327095399999997</v>
      </c>
      <c r="J10" s="22">
        <f t="shared" si="1"/>
        <v>0.64574546996332927</v>
      </c>
      <c r="K10" s="22">
        <f t="shared" si="2"/>
        <v>0.70078069129061438</v>
      </c>
      <c r="L10" s="23">
        <f t="shared" si="3"/>
        <v>0.76646359837774636</v>
      </c>
      <c r="M10" s="4"/>
    </row>
    <row r="11" spans="1:13" ht="38.25" x14ac:dyDescent="0.25">
      <c r="A11" s="17"/>
      <c r="B11" s="19">
        <v>3000544</v>
      </c>
      <c r="C11" s="19" t="s">
        <v>1591</v>
      </c>
      <c r="D11" s="20">
        <v>8.4948879999999996</v>
      </c>
      <c r="E11" s="21">
        <v>8.8841729999999988</v>
      </c>
      <c r="F11" s="21">
        <f t="shared" si="0"/>
        <v>4.797677831298067</v>
      </c>
      <c r="G11" s="21">
        <v>3.4721777212980669</v>
      </c>
      <c r="H11" s="21">
        <v>0.64677892000000003</v>
      </c>
      <c r="I11" s="21">
        <v>0.67872119000000009</v>
      </c>
      <c r="J11" s="22">
        <f t="shared" si="1"/>
        <v>0.3908273422070988</v>
      </c>
      <c r="K11" s="22">
        <f t="shared" si="2"/>
        <v>0.46362859450148791</v>
      </c>
      <c r="L11" s="23">
        <f t="shared" si="3"/>
        <v>0.54002525967223602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189.19943799999996</v>
      </c>
      <c r="E12" s="45">
        <f t="shared" ref="E12:I12" ca="1" si="4">OFFSET(E12,-MATCH("PROYECTOS",$A$8:$A$50,0)-1,0)-(OFFSET(E12,-MATCH("PROYECTOS",$A$8:$A$50,0),0))</f>
        <v>325.77811599999984</v>
      </c>
      <c r="F12" s="45">
        <f t="shared" ca="1" si="4"/>
        <v>142.83234690316115</v>
      </c>
      <c r="G12" s="45">
        <f t="shared" ca="1" si="4"/>
        <v>108.77093809316116</v>
      </c>
      <c r="H12" s="45">
        <f t="shared" ca="1" si="4"/>
        <v>16.229267839999999</v>
      </c>
      <c r="I12" s="45">
        <f t="shared" ca="1" si="4"/>
        <v>17.832140969999994</v>
      </c>
      <c r="J12" s="46">
        <f t="shared" ca="1" si="1"/>
        <v>0.33388043195989636</v>
      </c>
      <c r="K12" s="46">
        <f t="shared" ca="1" si="2"/>
        <v>0.38369736883480909</v>
      </c>
      <c r="L12" s="47">
        <f t="shared" ca="1" si="3"/>
        <v>0.43843444322442215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1609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3000399</v>
      </c>
      <c r="C18" s="19" t="s">
        <v>1589</v>
      </c>
      <c r="D18" s="23">
        <v>0.56165860370925935</v>
      </c>
    </row>
    <row r="19" spans="1:4" ht="39" thickBot="1" x14ac:dyDescent="0.3">
      <c r="A19" s="24"/>
      <c r="B19" s="26">
        <v>3000544</v>
      </c>
      <c r="C19" s="26" t="s">
        <v>1591</v>
      </c>
      <c r="D19" s="30">
        <v>0.54002525967223602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341.32211699999988</v>
      </c>
      <c r="E6" s="14">
        <v>360.60643200000004</v>
      </c>
      <c r="F6" s="14">
        <v>248.83792441439056</v>
      </c>
      <c r="G6" s="14">
        <v>191.64945697439052</v>
      </c>
      <c r="H6" s="14">
        <v>27.079651249999998</v>
      </c>
      <c r="I6" s="14">
        <v>30.108816189999995</v>
      </c>
      <c r="J6" s="15">
        <v>0.53146433332168208</v>
      </c>
      <c r="K6" s="15">
        <v>0.6065590871778751</v>
      </c>
      <c r="L6" s="16">
        <v>0.69005403767836981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340.32211699999999</v>
      </c>
      <c r="E7" s="38">
        <f ca="1">SUM(E8:OFFSET(E6,MATCH("PROYECTOS",$A$8:$A$50,0),0))</f>
        <v>358.32196500000003</v>
      </c>
      <c r="F7" s="38">
        <f ca="1">SUM(F8:OFFSET(F6,MATCH("PROYECTOS",$A$8:$A$50,0),0))</f>
        <v>248.32294302820065</v>
      </c>
      <c r="G7" s="38">
        <f ca="1">SUM(G8:OFFSET(G6,MATCH("PROYECTOS",$A$8:$A$50,0),0))</f>
        <v>191.29690114820059</v>
      </c>
      <c r="H7" s="38">
        <f ca="1">SUM(H8:OFFSET(H6,MATCH("PROYECTOS",$A$8:$A$50,0),0))</f>
        <v>27.063985740000003</v>
      </c>
      <c r="I7" s="38">
        <f ca="1">SUM(I8:OFFSET(I6,MATCH("PROYECTOS",$A$8:$A$50,0),0))</f>
        <v>29.962056139999998</v>
      </c>
      <c r="J7" s="39">
        <f ca="1">IFERROR(G7/E7,0)</f>
        <v>0.53386875445439286</v>
      </c>
      <c r="K7" s="39">
        <f ca="1">IFERROR(SUM(G7,H7)/E7,0)</f>
        <v>0.60939855274627264</v>
      </c>
      <c r="L7" s="40">
        <f ca="1">IFERROR(SUM(G7,H7,I7)/E7,0)</f>
        <v>0.69301624595690237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30.534986000000014</v>
      </c>
      <c r="E8" s="21">
        <v>30.546552000000009</v>
      </c>
      <c r="F8" s="21">
        <f t="shared" ref="F8:F26" si="0">SUM(G8,H8,I8)</f>
        <v>18.139687221873697</v>
      </c>
      <c r="G8" s="21">
        <v>14.936018021873698</v>
      </c>
      <c r="H8" s="21">
        <v>0.64901842999999992</v>
      </c>
      <c r="I8" s="21">
        <v>2.5546507699999985</v>
      </c>
      <c r="J8" s="22">
        <f t="shared" ref="J8:J27" si="1">IFERROR(G8/E8,0)</f>
        <v>0.4889592128720025</v>
      </c>
      <c r="K8" s="22">
        <f t="shared" ref="K8:K27" si="2">IFERROR(SUM(G8,H8)/E8,0)</f>
        <v>0.51020607667515772</v>
      </c>
      <c r="L8" s="23">
        <f t="shared" ref="L8:L27" si="3">IFERROR(SUM(G8,H8,I8)/E8,0)</f>
        <v>0.59383747212692584</v>
      </c>
      <c r="M8" s="4"/>
    </row>
    <row r="9" spans="1:13" ht="38.25" x14ac:dyDescent="0.25">
      <c r="A9" s="17"/>
      <c r="B9" s="19">
        <v>3000009</v>
      </c>
      <c r="C9" s="19" t="s">
        <v>428</v>
      </c>
      <c r="D9" s="20">
        <v>3.8035569999999996</v>
      </c>
      <c r="E9" s="21">
        <v>4.214739999999999</v>
      </c>
      <c r="F9" s="21">
        <f t="shared" si="0"/>
        <v>2.7888391958806538</v>
      </c>
      <c r="G9" s="21">
        <v>2.3468423558806535</v>
      </c>
      <c r="H9" s="21">
        <v>0.19511920999999999</v>
      </c>
      <c r="I9" s="21">
        <v>0.24687762999999999</v>
      </c>
      <c r="J9" s="22">
        <f t="shared" si="1"/>
        <v>0.55681782408420311</v>
      </c>
      <c r="K9" s="22">
        <f t="shared" si="2"/>
        <v>0.60311230725516973</v>
      </c>
      <c r="L9" s="23">
        <f t="shared" si="3"/>
        <v>0.66168712563068055</v>
      </c>
      <c r="M9" s="4"/>
    </row>
    <row r="10" spans="1:13" ht="38.25" x14ac:dyDescent="0.25">
      <c r="A10" s="17"/>
      <c r="B10" s="19">
        <v>3000010</v>
      </c>
      <c r="C10" s="19" t="s">
        <v>429</v>
      </c>
      <c r="D10" s="20">
        <v>3.151189</v>
      </c>
      <c r="E10" s="21">
        <v>3.4785819999999998</v>
      </c>
      <c r="F10" s="21">
        <f t="shared" si="0"/>
        <v>1.7611745311680651</v>
      </c>
      <c r="G10" s="21">
        <v>1.393989161168065</v>
      </c>
      <c r="H10" s="21">
        <v>0.15141522000000004</v>
      </c>
      <c r="I10" s="21">
        <v>0.21577015000000002</v>
      </c>
      <c r="J10" s="22">
        <f t="shared" si="1"/>
        <v>0.40073488598746992</v>
      </c>
      <c r="K10" s="22">
        <f t="shared" si="2"/>
        <v>0.44426274302806867</v>
      </c>
      <c r="L10" s="23">
        <f t="shared" si="3"/>
        <v>0.50629093440030026</v>
      </c>
      <c r="M10" s="4"/>
    </row>
    <row r="11" spans="1:13" ht="25.5" x14ac:dyDescent="0.25">
      <c r="A11" s="17"/>
      <c r="B11" s="19">
        <v>3000011</v>
      </c>
      <c r="C11" s="19" t="s">
        <v>430</v>
      </c>
      <c r="D11" s="20">
        <v>14.046181000000008</v>
      </c>
      <c r="E11" s="21">
        <v>14.796360000000005</v>
      </c>
      <c r="F11" s="21">
        <f t="shared" si="0"/>
        <v>9.9934299854738136</v>
      </c>
      <c r="G11" s="21">
        <v>7.417552165473813</v>
      </c>
      <c r="H11" s="21">
        <v>1.25151451</v>
      </c>
      <c r="I11" s="21">
        <v>1.3243633100000003</v>
      </c>
      <c r="J11" s="22">
        <f t="shared" si="1"/>
        <v>0.50130925210482924</v>
      </c>
      <c r="K11" s="22">
        <f t="shared" si="2"/>
        <v>0.58589184606712796</v>
      </c>
      <c r="L11" s="23">
        <f t="shared" si="3"/>
        <v>0.67539786714258165</v>
      </c>
      <c r="M11" s="4"/>
    </row>
    <row r="12" spans="1:13" ht="25.5" x14ac:dyDescent="0.25">
      <c r="A12" s="17"/>
      <c r="B12" s="19">
        <v>3000012</v>
      </c>
      <c r="C12" s="19" t="s">
        <v>431</v>
      </c>
      <c r="D12" s="20">
        <v>9.6981849999999952</v>
      </c>
      <c r="E12" s="21">
        <v>11.393446999999998</v>
      </c>
      <c r="F12" s="21">
        <f t="shared" si="0"/>
        <v>5.6204772106109218</v>
      </c>
      <c r="G12" s="21">
        <v>4.1348119406109216</v>
      </c>
      <c r="H12" s="21">
        <v>0.57308370000000008</v>
      </c>
      <c r="I12" s="21">
        <v>0.91258157000000006</v>
      </c>
      <c r="J12" s="22">
        <f t="shared" si="1"/>
        <v>0.36291141220132261</v>
      </c>
      <c r="K12" s="22">
        <f t="shared" si="2"/>
        <v>0.41321082553953359</v>
      </c>
      <c r="L12" s="23">
        <f t="shared" si="3"/>
        <v>0.49330788220728305</v>
      </c>
      <c r="M12" s="4"/>
    </row>
    <row r="13" spans="1:13" ht="25.5" x14ac:dyDescent="0.25">
      <c r="A13" s="17"/>
      <c r="B13" s="19">
        <v>3000013</v>
      </c>
      <c r="C13" s="19" t="s">
        <v>432</v>
      </c>
      <c r="D13" s="20">
        <v>10.568758000000001</v>
      </c>
      <c r="E13" s="21">
        <v>11.412484000000003</v>
      </c>
      <c r="F13" s="21">
        <f t="shared" si="0"/>
        <v>7.7833816587769835</v>
      </c>
      <c r="G13" s="21">
        <v>5.9373212687769836</v>
      </c>
      <c r="H13" s="21">
        <v>0.8715311499999997</v>
      </c>
      <c r="I13" s="21">
        <v>0.97452923999999996</v>
      </c>
      <c r="J13" s="22">
        <f t="shared" si="1"/>
        <v>0.520247938027951</v>
      </c>
      <c r="K13" s="22">
        <f t="shared" si="2"/>
        <v>0.59661441091851541</v>
      </c>
      <c r="L13" s="23">
        <f t="shared" si="3"/>
        <v>0.6820059207773681</v>
      </c>
      <c r="M13" s="4"/>
    </row>
    <row r="14" spans="1:13" ht="25.5" x14ac:dyDescent="0.25">
      <c r="A14" s="17"/>
      <c r="B14" s="19">
        <v>3000014</v>
      </c>
      <c r="C14" s="19" t="s">
        <v>433</v>
      </c>
      <c r="D14" s="20">
        <v>4.5937669999999988</v>
      </c>
      <c r="E14" s="21">
        <v>4.6892319999999987</v>
      </c>
      <c r="F14" s="21">
        <f t="shared" si="0"/>
        <v>3.1245572876885195</v>
      </c>
      <c r="G14" s="21">
        <v>2.5242824176885197</v>
      </c>
      <c r="H14" s="21">
        <v>0.27960095000000007</v>
      </c>
      <c r="I14" s="21">
        <v>0.32067392</v>
      </c>
      <c r="J14" s="22">
        <f t="shared" si="1"/>
        <v>0.53831467875518213</v>
      </c>
      <c r="K14" s="22">
        <f t="shared" si="2"/>
        <v>0.59794084994910046</v>
      </c>
      <c r="L14" s="23">
        <f t="shared" si="3"/>
        <v>0.66632601835194338</v>
      </c>
      <c r="M14" s="4"/>
    </row>
    <row r="15" spans="1:13" ht="38.25" x14ac:dyDescent="0.25">
      <c r="A15" s="17"/>
      <c r="B15" s="19">
        <v>3000015</v>
      </c>
      <c r="C15" s="19" t="s">
        <v>434</v>
      </c>
      <c r="D15" s="20">
        <v>27.209561000000008</v>
      </c>
      <c r="E15" s="21">
        <v>30.986488000000001</v>
      </c>
      <c r="F15" s="21">
        <f t="shared" si="0"/>
        <v>22.572694307273377</v>
      </c>
      <c r="G15" s="21">
        <v>16.313706427273374</v>
      </c>
      <c r="H15" s="21">
        <v>3.8264275899999998</v>
      </c>
      <c r="I15" s="21">
        <v>2.4325602900000001</v>
      </c>
      <c r="J15" s="22">
        <f t="shared" si="1"/>
        <v>0.52647807093444643</v>
      </c>
      <c r="K15" s="22">
        <f t="shared" si="2"/>
        <v>0.64996504338514827</v>
      </c>
      <c r="L15" s="23">
        <f t="shared" si="3"/>
        <v>0.72846894773210102</v>
      </c>
      <c r="M15" s="4"/>
    </row>
    <row r="16" spans="1:13" ht="25.5" x14ac:dyDescent="0.25">
      <c r="A16" s="17"/>
      <c r="B16" s="19">
        <v>3000016</v>
      </c>
      <c r="C16" s="19" t="s">
        <v>435</v>
      </c>
      <c r="D16" s="20">
        <v>83.916714999999996</v>
      </c>
      <c r="E16" s="21">
        <v>67.365424000000019</v>
      </c>
      <c r="F16" s="21">
        <f t="shared" si="0"/>
        <v>51.321773614075312</v>
      </c>
      <c r="G16" s="21">
        <v>40.25604018407531</v>
      </c>
      <c r="H16" s="21">
        <v>5.466204089999998</v>
      </c>
      <c r="I16" s="21">
        <v>5.5995293400000001</v>
      </c>
      <c r="J16" s="22">
        <f t="shared" si="1"/>
        <v>0.59757718119721626</v>
      </c>
      <c r="K16" s="22">
        <f t="shared" si="2"/>
        <v>0.67871975798853867</v>
      </c>
      <c r="L16" s="23">
        <f t="shared" si="3"/>
        <v>0.76184146950630482</v>
      </c>
      <c r="M16" s="4"/>
    </row>
    <row r="17" spans="1:13" ht="25.5" x14ac:dyDescent="0.25">
      <c r="A17" s="17"/>
      <c r="B17" s="19">
        <v>3000017</v>
      </c>
      <c r="C17" s="19" t="s">
        <v>436</v>
      </c>
      <c r="D17" s="20">
        <v>31.237422999999975</v>
      </c>
      <c r="E17" s="21">
        <v>41.429345999999953</v>
      </c>
      <c r="F17" s="21">
        <f t="shared" si="0"/>
        <v>29.70568497367811</v>
      </c>
      <c r="G17" s="21">
        <v>23.502693153678116</v>
      </c>
      <c r="H17" s="21">
        <v>2.5420859899999981</v>
      </c>
      <c r="I17" s="21">
        <v>3.660905829999999</v>
      </c>
      <c r="J17" s="22">
        <f t="shared" si="1"/>
        <v>0.56729577999319958</v>
      </c>
      <c r="K17" s="22">
        <f t="shared" si="2"/>
        <v>0.62865532909156097</v>
      </c>
      <c r="L17" s="23">
        <f t="shared" si="3"/>
        <v>0.71702036941828973</v>
      </c>
      <c r="M17" s="4"/>
    </row>
    <row r="18" spans="1:13" x14ac:dyDescent="0.25">
      <c r="A18" s="17"/>
      <c r="B18" s="19">
        <v>3000680</v>
      </c>
      <c r="C18" s="19" t="s">
        <v>437</v>
      </c>
      <c r="D18" s="20">
        <v>35.573595000000005</v>
      </c>
      <c r="E18" s="21">
        <v>40.961624000000008</v>
      </c>
      <c r="F18" s="21">
        <f t="shared" si="0"/>
        <v>28.882559101781943</v>
      </c>
      <c r="G18" s="21">
        <v>21.640034641781941</v>
      </c>
      <c r="H18" s="21">
        <v>3.442458740000002</v>
      </c>
      <c r="I18" s="21">
        <v>3.8000657200000001</v>
      </c>
      <c r="J18" s="22">
        <f t="shared" si="1"/>
        <v>0.52830021196869381</v>
      </c>
      <c r="K18" s="22">
        <f t="shared" si="2"/>
        <v>0.61234128270358468</v>
      </c>
      <c r="L18" s="23">
        <f t="shared" si="3"/>
        <v>0.70511264645615457</v>
      </c>
      <c r="M18" s="4"/>
    </row>
    <row r="19" spans="1:13" x14ac:dyDescent="0.25">
      <c r="A19" s="17"/>
      <c r="B19" s="19">
        <v>3000681</v>
      </c>
      <c r="C19" s="19" t="s">
        <v>438</v>
      </c>
      <c r="D19" s="20">
        <v>23.214015999999997</v>
      </c>
      <c r="E19" s="21">
        <v>26.309847999999985</v>
      </c>
      <c r="F19" s="21">
        <f t="shared" si="0"/>
        <v>19.136067898763471</v>
      </c>
      <c r="G19" s="21">
        <v>14.909031078763469</v>
      </c>
      <c r="H19" s="21">
        <v>2.0558437100000004</v>
      </c>
      <c r="I19" s="21">
        <v>2.1711931100000008</v>
      </c>
      <c r="J19" s="22">
        <f t="shared" si="1"/>
        <v>0.56667112173219236</v>
      </c>
      <c r="K19" s="22">
        <f t="shared" si="2"/>
        <v>0.64481082478178819</v>
      </c>
      <c r="L19" s="23">
        <f t="shared" si="3"/>
        <v>0.72733479489366426</v>
      </c>
      <c r="M19" s="4"/>
    </row>
    <row r="20" spans="1:13" x14ac:dyDescent="0.25">
      <c r="A20" s="17"/>
      <c r="B20" s="19">
        <v>3000682</v>
      </c>
      <c r="C20" s="19" t="s">
        <v>439</v>
      </c>
      <c r="D20" s="20">
        <v>15.052786999999991</v>
      </c>
      <c r="E20" s="21">
        <v>17.358018999999999</v>
      </c>
      <c r="F20" s="21">
        <f t="shared" si="0"/>
        <v>11.256110263411752</v>
      </c>
      <c r="G20" s="21">
        <v>8.5399462834117514</v>
      </c>
      <c r="H20" s="21">
        <v>1.5077101900000003</v>
      </c>
      <c r="I20" s="21">
        <v>1.2084537900000003</v>
      </c>
      <c r="J20" s="22">
        <f t="shared" si="1"/>
        <v>0.49198853183717289</v>
      </c>
      <c r="K20" s="22">
        <f t="shared" si="2"/>
        <v>0.57884810895827188</v>
      </c>
      <c r="L20" s="23">
        <f t="shared" si="3"/>
        <v>0.64846744685621982</v>
      </c>
      <c r="M20" s="4"/>
    </row>
    <row r="21" spans="1:13" ht="76.5" x14ac:dyDescent="0.25">
      <c r="A21" s="17"/>
      <c r="B21" s="19">
        <v>3043987</v>
      </c>
      <c r="C21" s="19" t="s">
        <v>440</v>
      </c>
      <c r="D21" s="20">
        <v>18.213916999999999</v>
      </c>
      <c r="E21" s="21">
        <v>21.144966999999994</v>
      </c>
      <c r="F21" s="21">
        <f t="shared" si="0"/>
        <v>14.471114436810719</v>
      </c>
      <c r="G21" s="21">
        <v>10.989004366810718</v>
      </c>
      <c r="H21" s="21">
        <v>1.7357714800000001</v>
      </c>
      <c r="I21" s="21">
        <v>1.7463385899999999</v>
      </c>
      <c r="J21" s="22">
        <f t="shared" si="1"/>
        <v>0.51969834555952354</v>
      </c>
      <c r="K21" s="22">
        <f t="shared" si="2"/>
        <v>0.60178745357279217</v>
      </c>
      <c r="L21" s="23">
        <f t="shared" si="3"/>
        <v>0.68437630745939326</v>
      </c>
      <c r="M21" s="4"/>
    </row>
    <row r="22" spans="1:13" ht="89.25" x14ac:dyDescent="0.25">
      <c r="A22" s="17"/>
      <c r="B22" s="19">
        <v>3043988</v>
      </c>
      <c r="C22" s="19" t="s">
        <v>441</v>
      </c>
      <c r="D22" s="20">
        <v>8.2212269999999972</v>
      </c>
      <c r="E22" s="21">
        <v>10.084691999999999</v>
      </c>
      <c r="F22" s="21">
        <f t="shared" si="0"/>
        <v>7.0944878259184954</v>
      </c>
      <c r="G22" s="21">
        <v>5.3617338659184952</v>
      </c>
      <c r="H22" s="21">
        <v>0.80354785000000006</v>
      </c>
      <c r="I22" s="21">
        <v>0.92920610999999997</v>
      </c>
      <c r="J22" s="22">
        <f t="shared" si="1"/>
        <v>0.53167056226590714</v>
      </c>
      <c r="K22" s="22">
        <f t="shared" si="2"/>
        <v>0.61135052175301896</v>
      </c>
      <c r="L22" s="23">
        <f t="shared" si="3"/>
        <v>0.70349077849065655</v>
      </c>
      <c r="M22" s="4"/>
    </row>
    <row r="23" spans="1:13" ht="89.25" x14ac:dyDescent="0.25">
      <c r="A23" s="17"/>
      <c r="B23" s="19">
        <v>3043989</v>
      </c>
      <c r="C23" s="19" t="s">
        <v>442</v>
      </c>
      <c r="D23" s="20">
        <v>4.5792870000000008</v>
      </c>
      <c r="E23" s="21">
        <v>5.7950610000000022</v>
      </c>
      <c r="F23" s="21">
        <f t="shared" si="0"/>
        <v>4.3347572315756526</v>
      </c>
      <c r="G23" s="21">
        <v>3.3496562515756523</v>
      </c>
      <c r="H23" s="21">
        <v>0.51949515000000002</v>
      </c>
      <c r="I23" s="21">
        <v>0.46560582999999994</v>
      </c>
      <c r="J23" s="22">
        <f t="shared" si="1"/>
        <v>0.57801915313327179</v>
      </c>
      <c r="K23" s="22">
        <f t="shared" si="2"/>
        <v>0.66766361934337715</v>
      </c>
      <c r="L23" s="23">
        <f t="shared" si="3"/>
        <v>0.74800890475107185</v>
      </c>
      <c r="M23" s="4"/>
    </row>
    <row r="24" spans="1:13" ht="63.75" x14ac:dyDescent="0.25">
      <c r="A24" s="17"/>
      <c r="B24" s="19">
        <v>3043990</v>
      </c>
      <c r="C24" s="19" t="s">
        <v>443</v>
      </c>
      <c r="D24" s="20">
        <v>1.7813859999999997</v>
      </c>
      <c r="E24" s="21">
        <v>2.2725240000000002</v>
      </c>
      <c r="F24" s="21">
        <f t="shared" si="0"/>
        <v>1.6372692502570647</v>
      </c>
      <c r="G24" s="21">
        <v>1.2627415902570647</v>
      </c>
      <c r="H24" s="21">
        <v>0.16574170999999999</v>
      </c>
      <c r="I24" s="21">
        <v>0.20878595</v>
      </c>
      <c r="J24" s="22">
        <f t="shared" si="1"/>
        <v>0.55565599758553241</v>
      </c>
      <c r="K24" s="22">
        <f t="shared" si="2"/>
        <v>0.62858887310191869</v>
      </c>
      <c r="L24" s="23">
        <f t="shared" si="3"/>
        <v>0.7204629083156282</v>
      </c>
      <c r="M24" s="4"/>
    </row>
    <row r="25" spans="1:13" ht="38.25" x14ac:dyDescent="0.25">
      <c r="A25" s="17"/>
      <c r="B25" s="19">
        <v>3043994</v>
      </c>
      <c r="C25" s="19" t="s">
        <v>444</v>
      </c>
      <c r="D25" s="20">
        <v>2.6750880000000001</v>
      </c>
      <c r="E25" s="21">
        <v>3.041579</v>
      </c>
      <c r="F25" s="21">
        <f t="shared" si="0"/>
        <v>1.8783509063902981</v>
      </c>
      <c r="G25" s="21">
        <v>1.4660695963902981</v>
      </c>
      <c r="H25" s="21">
        <v>0.21592261000000001</v>
      </c>
      <c r="I25" s="21">
        <v>0.19635870000000002</v>
      </c>
      <c r="J25" s="22">
        <f t="shared" si="1"/>
        <v>0.48200937617937856</v>
      </c>
      <c r="K25" s="22">
        <f t="shared" si="2"/>
        <v>0.55299967759847701</v>
      </c>
      <c r="L25" s="23">
        <f t="shared" si="3"/>
        <v>0.61755782321955077</v>
      </c>
      <c r="M25" s="4"/>
    </row>
    <row r="26" spans="1:13" ht="25.5" x14ac:dyDescent="0.25">
      <c r="A26" s="17"/>
      <c r="B26" s="19">
        <v>3043997</v>
      </c>
      <c r="C26" s="19" t="s">
        <v>445</v>
      </c>
      <c r="D26" s="20">
        <v>12.250491999999998</v>
      </c>
      <c r="E26" s="21">
        <v>11.040996</v>
      </c>
      <c r="F26" s="21">
        <f t="shared" si="0"/>
        <v>6.8205261267917656</v>
      </c>
      <c r="G26" s="21">
        <v>5.0154263767917655</v>
      </c>
      <c r="H26" s="21">
        <v>0.81149346000000011</v>
      </c>
      <c r="I26" s="21">
        <v>0.99360629000000011</v>
      </c>
      <c r="J26" s="22">
        <f t="shared" si="1"/>
        <v>0.4542548857722406</v>
      </c>
      <c r="K26" s="22">
        <f t="shared" si="2"/>
        <v>0.52775309734663123</v>
      </c>
      <c r="L26" s="23">
        <f t="shared" si="3"/>
        <v>0.61774554820885419</v>
      </c>
      <c r="M26" s="4"/>
    </row>
    <row r="27" spans="1:13" ht="15.75" thickBot="1" x14ac:dyDescent="0.3">
      <c r="A27" s="41" t="s">
        <v>293</v>
      </c>
      <c r="B27" s="43"/>
      <c r="C27" s="43"/>
      <c r="D27" s="44">
        <f ca="1">OFFSET(D27,-MATCH("PROYECTOS",$A$8:$A$50,0)-1,0)-(OFFSET(D27,-MATCH("PROYECTOS",$A$8:$A$50,0),0))</f>
        <v>0.99999999999988631</v>
      </c>
      <c r="E27" s="45">
        <f t="shared" ref="E27:I27" ca="1" si="4">OFFSET(E27,-MATCH("PROYECTOS",$A$8:$A$50,0)-1,0)-(OFFSET(E27,-MATCH("PROYECTOS",$A$8:$A$50,0),0))</f>
        <v>2.2844670000000065</v>
      </c>
      <c r="F27" s="45">
        <f t="shared" ca="1" si="4"/>
        <v>0.51498138618990197</v>
      </c>
      <c r="G27" s="45">
        <f t="shared" ca="1" si="4"/>
        <v>0.35255582618992776</v>
      </c>
      <c r="H27" s="45">
        <f t="shared" ca="1" si="4"/>
        <v>1.5665509999994498E-2</v>
      </c>
      <c r="I27" s="45">
        <f t="shared" ca="1" si="4"/>
        <v>0.14676004999999748</v>
      </c>
      <c r="J27" s="46">
        <f t="shared" ca="1" si="1"/>
        <v>0.1543273884848968</v>
      </c>
      <c r="K27" s="46">
        <f t="shared" ca="1" si="2"/>
        <v>0.16118479110878869</v>
      </c>
      <c r="L27" s="47">
        <f t="shared" ca="1" si="3"/>
        <v>0.22542736935570454</v>
      </c>
      <c r="M27" s="4"/>
    </row>
    <row r="28" spans="1:13" ht="15.75" thickBot="1" x14ac:dyDescent="0.3"/>
    <row r="29" spans="1:13" ht="15.75" thickBot="1" x14ac:dyDescent="0.3">
      <c r="A29" s="87" t="s">
        <v>315</v>
      </c>
      <c r="B29" s="88"/>
      <c r="C29" s="88"/>
      <c r="D29" s="89"/>
    </row>
    <row r="30" spans="1:13" ht="15.75" thickBot="1" x14ac:dyDescent="0.3">
      <c r="A30" s="1" t="s">
        <v>456</v>
      </c>
    </row>
    <row r="31" spans="1:13" ht="45" customHeight="1" x14ac:dyDescent="0.25">
      <c r="A31" s="80" t="s">
        <v>317</v>
      </c>
      <c r="B31" s="81"/>
      <c r="C31" s="81"/>
      <c r="D31" s="92" t="s">
        <v>318</v>
      </c>
    </row>
    <row r="32" spans="1:13" ht="15.75" thickBot="1" x14ac:dyDescent="0.3">
      <c r="A32" s="90"/>
      <c r="B32" s="91"/>
      <c r="C32" s="91"/>
      <c r="D32" s="93"/>
    </row>
    <row r="33" spans="1:4" ht="38.25" x14ac:dyDescent="0.25">
      <c r="A33" s="17"/>
      <c r="B33" s="19">
        <v>3000010</v>
      </c>
      <c r="C33" s="19" t="s">
        <v>429</v>
      </c>
      <c r="D33" s="23">
        <v>0.50629093440030026</v>
      </c>
    </row>
    <row r="34" spans="1:4" ht="26.25" thickBot="1" x14ac:dyDescent="0.3">
      <c r="A34" s="24"/>
      <c r="B34" s="26">
        <v>3000012</v>
      </c>
      <c r="C34" s="26" t="s">
        <v>431</v>
      </c>
      <c r="D34" s="30">
        <v>0.49330788220728305</v>
      </c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1588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301.73030299999999</v>
      </c>
      <c r="I6" s="14">
        <v>469.62809299999986</v>
      </c>
      <c r="J6" s="14">
        <v>241.64896243597113</v>
      </c>
      <c r="K6" s="14">
        <v>186.59634538597115</v>
      </c>
      <c r="L6" s="14">
        <v>25.538639769999996</v>
      </c>
      <c r="M6" s="14">
        <v>29.513977279999995</v>
      </c>
      <c r="N6" s="15">
        <v>0.39732790300935256</v>
      </c>
      <c r="O6" s="15">
        <v>0.45170846531102049</v>
      </c>
      <c r="P6" s="16">
        <v>0.51455389070170299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112.53086500000002</v>
      </c>
      <c r="I7" s="37">
        <f ca="1">SUM(I8:OFFSET(I6,MATCH("PROYECTOS",$A$8:$A$22,0),0))</f>
        <v>143.849977</v>
      </c>
      <c r="J7" s="37">
        <f ca="1">SUM(J8:OFFSET(J6,MATCH("PROYECTOS",$A$8:$A$22,0),0))</f>
        <v>98.816615532809976</v>
      </c>
      <c r="K7" s="37">
        <f ca="1">SUM(K8:OFFSET(K6,MATCH("PROYECTOS",$A$8:$A$22,0),0))</f>
        <v>77.82540729280997</v>
      </c>
      <c r="L7" s="37">
        <f ca="1">SUM(L8:OFFSET(L6,MATCH("PROYECTOS",$A$8:$A$22,0),0))</f>
        <v>9.3093719299999993</v>
      </c>
      <c r="M7" s="37">
        <f ca="1">SUM(M8:OFFSET(M6,MATCH("PROYECTOS",$A$8:$A$22,0),0))</f>
        <v>11.681836309999996</v>
      </c>
      <c r="N7" s="39">
        <f ca="1">IFERROR(K7/I7,0)</f>
        <v>0.54101786399875462</v>
      </c>
      <c r="O7" s="39">
        <f ca="1">IFERROR(SUM(K7,L7)/I7,0)</f>
        <v>0.60573370284800232</v>
      </c>
      <c r="P7" s="40">
        <f ca="1">IFERROR(SUM(K7,L7,M7)/I7,0)</f>
        <v>0.68694217123726031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869</v>
      </c>
      <c r="D8" s="68">
        <v>3000001</v>
      </c>
      <c r="E8" s="19" t="s">
        <v>275</v>
      </c>
      <c r="F8" s="69">
        <v>96</v>
      </c>
      <c r="G8" s="19" t="s">
        <v>823</v>
      </c>
      <c r="H8" s="20">
        <v>10.6</v>
      </c>
      <c r="I8" s="21">
        <v>0.10031800000000002</v>
      </c>
      <c r="J8" s="21">
        <f t="shared" ref="J8:J21" si="0">SUM(K8,L8,M8)</f>
        <v>8.3683489695054708E-2</v>
      </c>
      <c r="K8" s="21">
        <v>2.3879999695054721E-2</v>
      </c>
      <c r="L8" s="21">
        <v>2.8465620000000001E-2</v>
      </c>
      <c r="M8" s="21">
        <v>3.1337869999999997E-2</v>
      </c>
      <c r="N8" s="22">
        <f t="shared" ref="N8:N22" si="1">IFERROR(K8/I8,0)</f>
        <v>0.23804302014648135</v>
      </c>
      <c r="O8" s="22">
        <f t="shared" ref="O8:O22" si="2">IFERROR(SUM(K8,L8)/I8,0)</f>
        <v>0.5217968828630426</v>
      </c>
      <c r="P8" s="23">
        <f t="shared" ref="P8:P22" si="3">IFERROR(SUM(K8,L8,M8)/I8,0)</f>
        <v>0.83418219756229883</v>
      </c>
      <c r="Q8" s="70">
        <v>20</v>
      </c>
      <c r="R8" s="21">
        <v>20</v>
      </c>
      <c r="S8" s="23">
        <f>IFERROR(R8/Q8,0)</f>
        <v>1</v>
      </c>
    </row>
    <row r="9" spans="1:19" ht="38.25" x14ac:dyDescent="0.25">
      <c r="A9" s="17"/>
      <c r="B9" s="19">
        <v>5001510</v>
      </c>
      <c r="C9" s="19" t="s">
        <v>1592</v>
      </c>
      <c r="D9" s="68">
        <v>3000544</v>
      </c>
      <c r="E9" s="19" t="s">
        <v>1591</v>
      </c>
      <c r="F9" s="69">
        <v>10</v>
      </c>
      <c r="G9" s="19" t="s">
        <v>1604</v>
      </c>
      <c r="H9" s="20">
        <v>4.1929680000000005</v>
      </c>
      <c r="I9" s="21">
        <v>4.5818579999999987</v>
      </c>
      <c r="J9" s="21">
        <f t="shared" si="0"/>
        <v>2.7144213955360215</v>
      </c>
      <c r="K9" s="21">
        <v>1.9558892555360217</v>
      </c>
      <c r="L9" s="21">
        <v>0.39500162</v>
      </c>
      <c r="M9" s="21">
        <v>0.36353052000000002</v>
      </c>
      <c r="N9" s="22">
        <f t="shared" si="1"/>
        <v>0.42687688172265975</v>
      </c>
      <c r="O9" s="22">
        <f t="shared" si="2"/>
        <v>0.51308680354913272</v>
      </c>
      <c r="P9" s="23">
        <f t="shared" si="3"/>
        <v>0.59242809260697782</v>
      </c>
      <c r="Q9" s="70">
        <v>300</v>
      </c>
      <c r="R9" s="21">
        <v>184</v>
      </c>
      <c r="S9" s="23">
        <f t="shared" ref="S9:S21" si="4">IFERROR(R9/Q9,0)</f>
        <v>0.61333333333333329</v>
      </c>
    </row>
    <row r="10" spans="1:19" ht="38.25" x14ac:dyDescent="0.25">
      <c r="A10" s="17"/>
      <c r="B10" s="19">
        <v>5001511</v>
      </c>
      <c r="C10" s="19" t="s">
        <v>1593</v>
      </c>
      <c r="D10" s="68">
        <v>3000544</v>
      </c>
      <c r="E10" s="19" t="s">
        <v>1591</v>
      </c>
      <c r="F10" s="69">
        <v>10</v>
      </c>
      <c r="G10" s="19" t="s">
        <v>1604</v>
      </c>
      <c r="H10" s="20">
        <v>2</v>
      </c>
      <c r="I10" s="21">
        <v>1.9990000000000001</v>
      </c>
      <c r="J10" s="21">
        <f t="shared" si="0"/>
        <v>1.2012218183989549</v>
      </c>
      <c r="K10" s="21">
        <v>0.86686562839895487</v>
      </c>
      <c r="L10" s="21">
        <v>0.1284613</v>
      </c>
      <c r="M10" s="21">
        <v>0.20589489</v>
      </c>
      <c r="N10" s="22">
        <f t="shared" si="1"/>
        <v>0.4336496390189869</v>
      </c>
      <c r="O10" s="22">
        <f t="shared" si="2"/>
        <v>0.49791242040968225</v>
      </c>
      <c r="P10" s="23">
        <f t="shared" si="3"/>
        <v>0.60091136488191843</v>
      </c>
      <c r="Q10" s="70">
        <v>1750</v>
      </c>
      <c r="R10" s="21">
        <v>1750</v>
      </c>
      <c r="S10" s="23">
        <f t="shared" si="4"/>
        <v>1</v>
      </c>
    </row>
    <row r="11" spans="1:19" ht="25.5" x14ac:dyDescent="0.25">
      <c r="A11" s="17"/>
      <c r="B11" s="19">
        <v>5001515</v>
      </c>
      <c r="C11" s="19" t="s">
        <v>1594</v>
      </c>
      <c r="D11" s="68">
        <v>3000423</v>
      </c>
      <c r="E11" s="19" t="s">
        <v>1590</v>
      </c>
      <c r="F11" s="69">
        <v>502</v>
      </c>
      <c r="G11" s="19" t="s">
        <v>1605</v>
      </c>
      <c r="H11" s="20">
        <v>1.5532360000000001</v>
      </c>
      <c r="I11" s="21">
        <v>1.547248</v>
      </c>
      <c r="J11" s="21">
        <f t="shared" si="0"/>
        <v>0.61931466729386575</v>
      </c>
      <c r="K11" s="21">
        <v>0.47987924729386577</v>
      </c>
      <c r="L11" s="21">
        <v>7.3119619999999996E-2</v>
      </c>
      <c r="M11" s="21">
        <v>6.6315800000000008E-2</v>
      </c>
      <c r="N11" s="22">
        <f t="shared" si="1"/>
        <v>0.3101501810271306</v>
      </c>
      <c r="O11" s="22">
        <f t="shared" si="2"/>
        <v>0.35740803497168244</v>
      </c>
      <c r="P11" s="23">
        <f t="shared" si="3"/>
        <v>0.40026852016862569</v>
      </c>
      <c r="Q11" s="70">
        <v>2100</v>
      </c>
      <c r="R11" s="21">
        <v>2976</v>
      </c>
      <c r="S11" s="23">
        <f t="shared" si="4"/>
        <v>1.417142857142857</v>
      </c>
    </row>
    <row r="12" spans="1:19" ht="25.5" x14ac:dyDescent="0.25">
      <c r="A12" s="17"/>
      <c r="B12" s="19">
        <v>5003176</v>
      </c>
      <c r="C12" s="19" t="s">
        <v>1595</v>
      </c>
      <c r="D12" s="68">
        <v>3000423</v>
      </c>
      <c r="E12" s="19" t="s">
        <v>1590</v>
      </c>
      <c r="F12" s="69">
        <v>502</v>
      </c>
      <c r="G12" s="19" t="s">
        <v>1605</v>
      </c>
      <c r="H12" s="20">
        <v>11.202438000000001</v>
      </c>
      <c r="I12" s="21">
        <v>14.158897999999999</v>
      </c>
      <c r="J12" s="21">
        <f t="shared" si="0"/>
        <v>10.486697086098404</v>
      </c>
      <c r="K12" s="21">
        <v>6.8605183660984039</v>
      </c>
      <c r="L12" s="21">
        <v>2.2912716299999998</v>
      </c>
      <c r="M12" s="21">
        <v>1.33490709</v>
      </c>
      <c r="N12" s="22">
        <f t="shared" si="1"/>
        <v>0.48453759368125998</v>
      </c>
      <c r="O12" s="22">
        <f t="shared" si="2"/>
        <v>0.6463631559531261</v>
      </c>
      <c r="P12" s="23">
        <f t="shared" si="3"/>
        <v>0.7406435928910855</v>
      </c>
      <c r="Q12" s="70">
        <v>790</v>
      </c>
      <c r="R12" s="21">
        <v>583</v>
      </c>
      <c r="S12" s="23">
        <f t="shared" si="4"/>
        <v>0.73797468354430384</v>
      </c>
    </row>
    <row r="13" spans="1:19" ht="38.25" x14ac:dyDescent="0.25">
      <c r="A13" s="17"/>
      <c r="B13" s="19">
        <v>5003177</v>
      </c>
      <c r="C13" s="19" t="s">
        <v>1596</v>
      </c>
      <c r="D13" s="68">
        <v>3000544</v>
      </c>
      <c r="E13" s="19" t="s">
        <v>1591</v>
      </c>
      <c r="F13" s="69">
        <v>10</v>
      </c>
      <c r="G13" s="19" t="s">
        <v>1604</v>
      </c>
      <c r="H13" s="20">
        <v>1.5</v>
      </c>
      <c r="I13" s="21">
        <v>1.5</v>
      </c>
      <c r="J13" s="21">
        <f t="shared" si="0"/>
        <v>0.74119600867634872</v>
      </c>
      <c r="K13" s="21">
        <v>0.54067590867634863</v>
      </c>
      <c r="L13" s="21">
        <v>0.120114</v>
      </c>
      <c r="M13" s="21">
        <v>8.0406099999999994E-2</v>
      </c>
      <c r="N13" s="22">
        <f t="shared" si="1"/>
        <v>0.36045060578423244</v>
      </c>
      <c r="O13" s="22">
        <f t="shared" si="2"/>
        <v>0.44052660578423247</v>
      </c>
      <c r="P13" s="23">
        <f t="shared" si="3"/>
        <v>0.49413067245089914</v>
      </c>
      <c r="Q13" s="70">
        <v>3100</v>
      </c>
      <c r="R13" s="21">
        <v>4577</v>
      </c>
      <c r="S13" s="23">
        <f t="shared" si="4"/>
        <v>1.4764516129032259</v>
      </c>
    </row>
    <row r="14" spans="1:19" ht="25.5" x14ac:dyDescent="0.25">
      <c r="A14" s="17"/>
      <c r="B14" s="19">
        <v>5003182</v>
      </c>
      <c r="C14" s="19" t="s">
        <v>1597</v>
      </c>
      <c r="D14" s="68">
        <v>3000423</v>
      </c>
      <c r="E14" s="19" t="s">
        <v>1590</v>
      </c>
      <c r="F14" s="69">
        <v>500</v>
      </c>
      <c r="G14" s="19" t="s">
        <v>1606</v>
      </c>
      <c r="H14" s="20">
        <v>5.3058480000000001</v>
      </c>
      <c r="I14" s="21">
        <v>8.9408890000000021</v>
      </c>
      <c r="J14" s="21">
        <f t="shared" si="0"/>
        <v>2.5987163496106445</v>
      </c>
      <c r="K14" s="21">
        <v>0.8845279696106445</v>
      </c>
      <c r="L14" s="21">
        <v>0.67340414999999998</v>
      </c>
      <c r="M14" s="21">
        <v>1.0407842299999999</v>
      </c>
      <c r="N14" s="22">
        <f t="shared" si="1"/>
        <v>9.8930651036003722E-2</v>
      </c>
      <c r="O14" s="22">
        <f t="shared" si="2"/>
        <v>0.17424801041715698</v>
      </c>
      <c r="P14" s="23">
        <f t="shared" si="3"/>
        <v>0.29065525247105112</v>
      </c>
      <c r="Q14" s="70">
        <v>6.5</v>
      </c>
      <c r="R14" s="21">
        <v>6.5</v>
      </c>
      <c r="S14" s="23">
        <f t="shared" si="4"/>
        <v>1</v>
      </c>
    </row>
    <row r="15" spans="1:19" ht="38.25" x14ac:dyDescent="0.25">
      <c r="A15" s="17"/>
      <c r="B15" s="19">
        <v>5003185</v>
      </c>
      <c r="C15" s="19" t="s">
        <v>1598</v>
      </c>
      <c r="D15" s="68">
        <v>3000399</v>
      </c>
      <c r="E15" s="19" t="s">
        <v>1589</v>
      </c>
      <c r="F15" s="69">
        <v>86</v>
      </c>
      <c r="G15" s="19" t="s">
        <v>500</v>
      </c>
      <c r="H15" s="20">
        <v>13.739735</v>
      </c>
      <c r="I15" s="21">
        <v>22.591574999999999</v>
      </c>
      <c r="J15" s="21">
        <f t="shared" si="0"/>
        <v>12.498002111908152</v>
      </c>
      <c r="K15" s="21">
        <v>7.3639040119081525</v>
      </c>
      <c r="L15" s="21">
        <v>2.1736063000000003</v>
      </c>
      <c r="M15" s="21">
        <v>2.9604917999999985</v>
      </c>
      <c r="N15" s="22">
        <f t="shared" si="1"/>
        <v>0.32595797379811514</v>
      </c>
      <c r="O15" s="22">
        <f t="shared" si="2"/>
        <v>0.42217111077506347</v>
      </c>
      <c r="P15" s="23">
        <f t="shared" si="3"/>
        <v>0.55321517476794568</v>
      </c>
      <c r="Q15" s="70">
        <v>1146414.8400000001</v>
      </c>
      <c r="R15" s="21">
        <v>876836</v>
      </c>
      <c r="S15" s="23">
        <f t="shared" si="4"/>
        <v>0.76485053176736606</v>
      </c>
    </row>
    <row r="16" spans="1:19" ht="38.25" x14ac:dyDescent="0.25">
      <c r="A16" s="17"/>
      <c r="B16" s="19">
        <v>5003191</v>
      </c>
      <c r="C16" s="19" t="s">
        <v>1599</v>
      </c>
      <c r="D16" s="68">
        <v>3000399</v>
      </c>
      <c r="E16" s="19" t="s">
        <v>1589</v>
      </c>
      <c r="F16" s="69">
        <v>86</v>
      </c>
      <c r="G16" s="19" t="s">
        <v>500</v>
      </c>
      <c r="H16" s="20">
        <v>3.901564</v>
      </c>
      <c r="I16" s="21">
        <v>3.900169</v>
      </c>
      <c r="J16" s="21">
        <f t="shared" si="0"/>
        <v>1.7684941308100164</v>
      </c>
      <c r="K16" s="21">
        <v>1.1989994808100164</v>
      </c>
      <c r="L16" s="21">
        <v>0.25548694000000005</v>
      </c>
      <c r="M16" s="21">
        <v>0.31400771000000005</v>
      </c>
      <c r="N16" s="22">
        <f t="shared" si="1"/>
        <v>0.30742244267107821</v>
      </c>
      <c r="O16" s="22">
        <f t="shared" si="2"/>
        <v>0.37292907584517909</v>
      </c>
      <c r="P16" s="23">
        <f t="shared" si="3"/>
        <v>0.45344038445770335</v>
      </c>
      <c r="Q16" s="70">
        <v>15000</v>
      </c>
      <c r="R16" s="21">
        <v>21782</v>
      </c>
      <c r="S16" s="23">
        <f t="shared" si="4"/>
        <v>1.4521333333333333</v>
      </c>
    </row>
    <row r="17" spans="1:19" ht="38.25" x14ac:dyDescent="0.25">
      <c r="A17" s="17"/>
      <c r="B17" s="19">
        <v>5003191</v>
      </c>
      <c r="C17" s="19" t="s">
        <v>1599</v>
      </c>
      <c r="D17" s="68">
        <v>3000544</v>
      </c>
      <c r="E17" s="19" t="s">
        <v>1591</v>
      </c>
      <c r="F17" s="69">
        <v>86</v>
      </c>
      <c r="G17" s="19" t="s">
        <v>500</v>
      </c>
      <c r="H17" s="20">
        <v>0.80191999999999997</v>
      </c>
      <c r="I17" s="21">
        <v>0.803315</v>
      </c>
      <c r="J17" s="21">
        <f t="shared" si="0"/>
        <v>0.14083860868674172</v>
      </c>
      <c r="K17" s="21">
        <v>0.10874692868674174</v>
      </c>
      <c r="L17" s="21">
        <v>3.202E-3</v>
      </c>
      <c r="M17" s="21">
        <v>2.8889679999999997E-2</v>
      </c>
      <c r="N17" s="22">
        <f t="shared" si="1"/>
        <v>0.13537271019057498</v>
      </c>
      <c r="O17" s="22">
        <f t="shared" si="2"/>
        <v>0.13935869327317643</v>
      </c>
      <c r="P17" s="23">
        <f t="shared" si="3"/>
        <v>0.17532177126873236</v>
      </c>
      <c r="Q17" s="70">
        <v>1000</v>
      </c>
      <c r="R17" s="21">
        <v>408</v>
      </c>
      <c r="S17" s="23">
        <f t="shared" si="4"/>
        <v>0.40799999999999997</v>
      </c>
    </row>
    <row r="18" spans="1:19" ht="25.5" x14ac:dyDescent="0.25">
      <c r="A18" s="17"/>
      <c r="B18" s="19">
        <v>5003258</v>
      </c>
      <c r="C18" s="19" t="s">
        <v>1600</v>
      </c>
      <c r="D18" s="68">
        <v>3000423</v>
      </c>
      <c r="E18" s="19" t="s">
        <v>1590</v>
      </c>
      <c r="F18" s="69">
        <v>502</v>
      </c>
      <c r="G18" s="19" t="s">
        <v>1605</v>
      </c>
      <c r="H18" s="20">
        <v>41.331344000000023</v>
      </c>
      <c r="I18" s="21">
        <v>63.153991000000005</v>
      </c>
      <c r="J18" s="21">
        <f t="shared" si="0"/>
        <v>53.742737819866733</v>
      </c>
      <c r="K18" s="21">
        <v>48.897646679866739</v>
      </c>
      <c r="L18" s="21">
        <v>1.4543887199999999</v>
      </c>
      <c r="M18" s="21">
        <v>3.3907024200000002</v>
      </c>
      <c r="N18" s="22">
        <f t="shared" si="1"/>
        <v>0.77426059550008064</v>
      </c>
      <c r="O18" s="22">
        <f t="shared" si="2"/>
        <v>0.7972898403185118</v>
      </c>
      <c r="P18" s="23">
        <f t="shared" si="3"/>
        <v>0.85097928046806615</v>
      </c>
      <c r="Q18" s="70">
        <v>2600</v>
      </c>
      <c r="R18" s="21">
        <v>100</v>
      </c>
      <c r="S18" s="23">
        <f t="shared" si="4"/>
        <v>3.8461538461538464E-2</v>
      </c>
    </row>
    <row r="19" spans="1:19" ht="38.25" x14ac:dyDescent="0.25">
      <c r="A19" s="17"/>
      <c r="B19" s="19">
        <v>5004208</v>
      </c>
      <c r="C19" s="19" t="s">
        <v>1601</v>
      </c>
      <c r="D19" s="68">
        <v>3000399</v>
      </c>
      <c r="E19" s="19" t="s">
        <v>1589</v>
      </c>
      <c r="F19" s="69">
        <v>23</v>
      </c>
      <c r="G19" s="19" t="s">
        <v>1607</v>
      </c>
      <c r="H19" s="20">
        <v>1.5083329999999999</v>
      </c>
      <c r="I19" s="21">
        <v>4.7122719999999996</v>
      </c>
      <c r="J19" s="21">
        <f t="shared" si="0"/>
        <v>3.086977614990444</v>
      </c>
      <c r="K19" s="21">
        <v>1.9398424949904438</v>
      </c>
      <c r="L19" s="21">
        <v>0.61486929000000001</v>
      </c>
      <c r="M19" s="21">
        <v>0.53226583000000016</v>
      </c>
      <c r="N19" s="22">
        <f t="shared" si="1"/>
        <v>0.41165758152127974</v>
      </c>
      <c r="O19" s="22">
        <f t="shared" si="2"/>
        <v>0.54214013643322034</v>
      </c>
      <c r="P19" s="23">
        <f t="shared" si="3"/>
        <v>0.65509325756035397</v>
      </c>
      <c r="Q19" s="70">
        <v>55.55</v>
      </c>
      <c r="R19" s="21">
        <v>20</v>
      </c>
      <c r="S19" s="23">
        <f t="shared" si="4"/>
        <v>0.36003600360036003</v>
      </c>
    </row>
    <row r="20" spans="1:19" ht="38.25" x14ac:dyDescent="0.25">
      <c r="A20" s="17"/>
      <c r="B20" s="19">
        <v>5004209</v>
      </c>
      <c r="C20" s="19" t="s">
        <v>1602</v>
      </c>
      <c r="D20" s="68">
        <v>3000399</v>
      </c>
      <c r="E20" s="19" t="s">
        <v>1589</v>
      </c>
      <c r="F20" s="69">
        <v>500</v>
      </c>
      <c r="G20" s="19" t="s">
        <v>1606</v>
      </c>
      <c r="H20" s="20">
        <v>13.893478999999999</v>
      </c>
      <c r="I20" s="21">
        <v>14.860444000000005</v>
      </c>
      <c r="J20" s="21">
        <f t="shared" si="0"/>
        <v>8.5190264265124167</v>
      </c>
      <c r="K20" s="21">
        <v>6.4837433165124168</v>
      </c>
      <c r="L20" s="21">
        <v>0.70298073999999999</v>
      </c>
      <c r="M20" s="21">
        <v>1.3323023699999996</v>
      </c>
      <c r="N20" s="22">
        <f t="shared" si="1"/>
        <v>0.4363088556783643</v>
      </c>
      <c r="O20" s="22">
        <f t="shared" si="2"/>
        <v>0.48361435610621156</v>
      </c>
      <c r="P20" s="23">
        <f t="shared" si="3"/>
        <v>0.57326863359617075</v>
      </c>
      <c r="Q20" s="70">
        <v>156</v>
      </c>
      <c r="R20" s="21">
        <v>156</v>
      </c>
      <c r="S20" s="23">
        <f t="shared" si="4"/>
        <v>1</v>
      </c>
    </row>
    <row r="21" spans="1:19" ht="25.5" x14ac:dyDescent="0.25">
      <c r="A21" s="17"/>
      <c r="B21" s="19">
        <v>5004210</v>
      </c>
      <c r="C21" s="19" t="s">
        <v>1603</v>
      </c>
      <c r="D21" s="68">
        <v>3000423</v>
      </c>
      <c r="E21" s="19" t="s">
        <v>1590</v>
      </c>
      <c r="F21" s="69">
        <v>42</v>
      </c>
      <c r="G21" s="19" t="s">
        <v>534</v>
      </c>
      <c r="H21" s="20">
        <v>1</v>
      </c>
      <c r="I21" s="21">
        <v>1</v>
      </c>
      <c r="J21" s="21">
        <f t="shared" si="0"/>
        <v>0.61528800472617151</v>
      </c>
      <c r="K21" s="21">
        <v>0.22028800472617149</v>
      </c>
      <c r="L21" s="21">
        <v>0.39500000000000002</v>
      </c>
      <c r="M21" s="21">
        <v>0</v>
      </c>
      <c r="N21" s="22">
        <f t="shared" si="1"/>
        <v>0.22028800472617149</v>
      </c>
      <c r="O21" s="22">
        <f t="shared" si="2"/>
        <v>0.61528800472617151</v>
      </c>
      <c r="P21" s="23">
        <f t="shared" si="3"/>
        <v>0.61528800472617151</v>
      </c>
      <c r="Q21" s="70">
        <v>2000</v>
      </c>
      <c r="R21" s="21">
        <v>231</v>
      </c>
      <c r="S21" s="23">
        <f t="shared" si="4"/>
        <v>0.11550000000000001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189.19943799999999</v>
      </c>
      <c r="I22" s="44">
        <f t="shared" ref="I22:M22" ca="1" si="5">OFFSET(I22,-MATCH("PROYECTOS",$A$8:$A$22,0)-1,0)-(OFFSET(I22,-MATCH("PROYECTOS",$A$8:$A$22,0),0))</f>
        <v>325.77811599999984</v>
      </c>
      <c r="J22" s="44">
        <f t="shared" ca="1" si="5"/>
        <v>142.83234690316115</v>
      </c>
      <c r="K22" s="44">
        <f t="shared" ca="1" si="5"/>
        <v>108.77093809316118</v>
      </c>
      <c r="L22" s="44">
        <f t="shared" ca="1" si="5"/>
        <v>16.229267839999999</v>
      </c>
      <c r="M22" s="44">
        <f t="shared" ca="1" si="5"/>
        <v>17.832140969999998</v>
      </c>
      <c r="N22" s="46">
        <f t="shared" ca="1" si="1"/>
        <v>0.33388043195989636</v>
      </c>
      <c r="O22" s="46">
        <f t="shared" ca="1" si="2"/>
        <v>0.38369736883480909</v>
      </c>
      <c r="P22" s="47">
        <f t="shared" ca="1" si="3"/>
        <v>0.43843444322442227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65.063928000000018</v>
      </c>
      <c r="E6" s="14">
        <v>74.253530999999995</v>
      </c>
      <c r="F6" s="14">
        <v>47.226789796528173</v>
      </c>
      <c r="G6" s="14">
        <v>37.088715676528182</v>
      </c>
      <c r="H6" s="14">
        <v>4.9512985699999996</v>
      </c>
      <c r="I6" s="14">
        <v>5.1867755499999983</v>
      </c>
      <c r="J6" s="15">
        <v>0.49948756883397483</v>
      </c>
      <c r="K6" s="15">
        <v>0.56616855360761476</v>
      </c>
      <c r="L6" s="16">
        <v>0.63602079470844541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64.49958700000002</v>
      </c>
      <c r="E7" s="38">
        <f ca="1">SUM(E8:OFFSET(E6,MATCH("GOBIERNOS REGIONALES",$A$8:$A$50,0),0))</f>
        <v>73.600589999999997</v>
      </c>
      <c r="F7" s="38">
        <f ca="1">SUM(F8:OFFSET(F6,MATCH("GOBIERNOS REGIONALES",$A$8:$A$50,0),0))</f>
        <v>47.010013195351377</v>
      </c>
      <c r="G7" s="38">
        <f ca="1">SUM(G8:OFFSET(G6,MATCH("GOBIERNOS REGIONALES",$A$8:$A$50,0),0))</f>
        <v>36.921066325351376</v>
      </c>
      <c r="H7" s="38">
        <f ca="1">SUM(H8:OFFSET(H6,MATCH("GOBIERNOS REGIONALES",$A$8:$A$50,0),0))</f>
        <v>4.9360265500000011</v>
      </c>
      <c r="I7" s="38">
        <f ca="1">SUM(I8:OFFSET(I6,MATCH("GOBIERNOS REGIONALES",$A$8:$A$50,0),0))</f>
        <v>5.1529203199999998</v>
      </c>
      <c r="J7" s="39">
        <f ca="1">IFERROR(G7/E7,0)</f>
        <v>0.5016409015926554</v>
      </c>
      <c r="K7" s="39">
        <f ca="1">IFERROR(SUM(G7,H7)/E7,0)</f>
        <v>0.56870594210387959</v>
      </c>
      <c r="L7" s="40">
        <f ca="1">IFERROR(SUM(G7,H7,I7)/E7,0)</f>
        <v>0.63871788521466166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9.6831560000000003</v>
      </c>
      <c r="E8" s="21">
        <v>10.520598000000001</v>
      </c>
      <c r="F8" s="21">
        <f t="shared" ref="F8:F13" si="0">SUM(G8,H8,I8)</f>
        <v>4.630333233413352</v>
      </c>
      <c r="G8" s="21">
        <v>3.0766770034133515</v>
      </c>
      <c r="H8" s="21">
        <v>0.74679855000000006</v>
      </c>
      <c r="I8" s="21">
        <v>0.80685768000000002</v>
      </c>
      <c r="J8" s="22">
        <f t="shared" ref="J8:J13" si="1">IFERROR(G8/E8,0)</f>
        <v>0.29244316752843813</v>
      </c>
      <c r="K8" s="22">
        <f t="shared" ref="K8:K13" si="2">IFERROR(SUM(G8,H8)/E8,0)</f>
        <v>0.36342758780568851</v>
      </c>
      <c r="L8" s="23">
        <f t="shared" ref="L8:L13" si="3">IFERROR(SUM(G8,H8,I8)/E8,0)</f>
        <v>0.44012072635161531</v>
      </c>
      <c r="M8" s="4"/>
    </row>
    <row r="9" spans="1:13" ht="25.5" x14ac:dyDescent="0.25">
      <c r="A9" s="17"/>
      <c r="B9" s="18">
        <v>121</v>
      </c>
      <c r="C9" s="19" t="s">
        <v>142</v>
      </c>
      <c r="D9" s="20">
        <v>54.816431000000016</v>
      </c>
      <c r="E9" s="21">
        <v>63.079991999999997</v>
      </c>
      <c r="F9" s="21">
        <f t="shared" si="0"/>
        <v>42.379679961938024</v>
      </c>
      <c r="G9" s="21">
        <v>33.844389321938024</v>
      </c>
      <c r="H9" s="21">
        <v>4.1892280000000008</v>
      </c>
      <c r="I9" s="21">
        <v>4.3460626399999995</v>
      </c>
      <c r="J9" s="22">
        <f t="shared" si="1"/>
        <v>0.5365312874792062</v>
      </c>
      <c r="K9" s="22">
        <f t="shared" si="2"/>
        <v>0.60294264656752061</v>
      </c>
      <c r="L9" s="23">
        <f t="shared" si="3"/>
        <v>0.67184028751839453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0.56434100000000009</v>
      </c>
      <c r="E10" s="38">
        <f ca="1">SUM(E11:OFFSET(E9,(MATCH("GOBIERNOS LOCALES",$A$8:$A$50,0)-MATCH("GOBIERNOS REGIONALES",$A$8:$A$50,0)),0))</f>
        <v>0.65294099999999999</v>
      </c>
      <c r="F10" s="38">
        <f ca="1">SUM(F11:OFFSET(F9,(MATCH("GOBIERNOS LOCALES",$A$8:$A$50,0)-MATCH("GOBIERNOS REGIONALES",$A$8:$A$50,0)),0))</f>
        <v>0.21677660117680578</v>
      </c>
      <c r="G10" s="38">
        <f ca="1">SUM(G11:OFFSET(G9,(MATCH("GOBIERNOS LOCALES",$A$8:$A$50,0)-MATCH("GOBIERNOS REGIONALES",$A$8:$A$50,0)),0))</f>
        <v>0.16764935117680579</v>
      </c>
      <c r="H10" s="38">
        <f ca="1">SUM(H11:OFFSET(H9,(MATCH("GOBIERNOS LOCALES",$A$8:$A$50,0)-MATCH("GOBIERNOS REGIONALES",$A$8:$A$50,0)),0))</f>
        <v>1.5272020000000001E-2</v>
      </c>
      <c r="I10" s="38">
        <f ca="1">SUM(I11:OFFSET(I9,(MATCH("GOBIERNOS LOCALES",$A$8:$A$50,0)-MATCH("GOBIERNOS REGIONALES",$A$8:$A$50,0)),0))</f>
        <v>3.385523E-2</v>
      </c>
      <c r="J10" s="39">
        <f t="shared" ca="1" si="1"/>
        <v>0.25676033696276662</v>
      </c>
      <c r="K10" s="39">
        <f t="shared" ca="1" si="2"/>
        <v>0.28014992346445666</v>
      </c>
      <c r="L10" s="40">
        <f t="shared" ca="1" si="3"/>
        <v>0.33200028973032142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0.16894100000000001</v>
      </c>
      <c r="E11" s="21">
        <v>0.16894100000000001</v>
      </c>
      <c r="F11" s="21">
        <f t="shared" si="0"/>
        <v>4.3336999783560636E-3</v>
      </c>
      <c r="G11" s="21">
        <v>4.3849999783560634E-3</v>
      </c>
      <c r="H11" s="21">
        <v>-5.13E-5</v>
      </c>
      <c r="I11" s="21">
        <v>0</v>
      </c>
      <c r="J11" s="22">
        <f t="shared" si="1"/>
        <v>2.5955806928786164E-2</v>
      </c>
      <c r="K11" s="22">
        <f t="shared" si="2"/>
        <v>2.5652150622738491E-2</v>
      </c>
      <c r="L11" s="23">
        <f t="shared" si="3"/>
        <v>2.5652150622738491E-2</v>
      </c>
      <c r="M11" s="4"/>
    </row>
    <row r="12" spans="1:13" ht="15.75" thickBot="1" x14ac:dyDescent="0.3">
      <c r="A12" s="24"/>
      <c r="B12" s="25">
        <v>457</v>
      </c>
      <c r="C12" s="26" t="s">
        <v>223</v>
      </c>
      <c r="D12" s="27">
        <v>0.39540000000000008</v>
      </c>
      <c r="E12" s="28">
        <v>0.48400000000000004</v>
      </c>
      <c r="F12" s="28">
        <f t="shared" si="0"/>
        <v>0.21244290119844972</v>
      </c>
      <c r="G12" s="28">
        <v>0.16326435119844973</v>
      </c>
      <c r="H12" s="28">
        <v>1.5323320000000001E-2</v>
      </c>
      <c r="I12" s="28">
        <v>3.385523E-2</v>
      </c>
      <c r="J12" s="29">
        <f t="shared" si="1"/>
        <v>0.3373230396662184</v>
      </c>
      <c r="K12" s="29">
        <f t="shared" si="2"/>
        <v>0.36898279173233411</v>
      </c>
      <c r="L12" s="30">
        <f t="shared" si="3"/>
        <v>0.4389316140463837</v>
      </c>
      <c r="M12" s="4"/>
    </row>
    <row r="13" spans="1:13" x14ac:dyDescent="0.25">
      <c r="A13" t="s">
        <v>232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1611</v>
      </c>
      <c r="N2" s="72" t="s">
        <v>1620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65.063928000000018</v>
      </c>
      <c r="E6" s="14">
        <f ca="1">SUM(E7:OFFSET(E7,50,0))</f>
        <v>74.253530999999995</v>
      </c>
      <c r="F6" s="14">
        <f ca="1">SUM(F7:OFFSET(F7,50,0))</f>
        <v>47.226789796528173</v>
      </c>
      <c r="G6" s="14">
        <f ca="1">SUM(G7:OFFSET(G7,50,0))</f>
        <v>37.088715676528182</v>
      </c>
      <c r="H6" s="14">
        <f ca="1">SUM(H7:OFFSET(H7,50,0))</f>
        <v>4.9512985699999996</v>
      </c>
      <c r="I6" s="14">
        <f ca="1">SUM(I7:OFFSET(I7,50,0))</f>
        <v>5.1867755499999983</v>
      </c>
      <c r="J6" s="15">
        <f ca="1">IFERROR(G6/E6,0)</f>
        <v>0.49948756883397483</v>
      </c>
      <c r="K6" s="15">
        <f ca="1">IFERROR(SUM(G6,H6)/E6,0)</f>
        <v>0.56616855360761476</v>
      </c>
      <c r="L6" s="16">
        <f ca="1">IFERROR(SUM(G6,H6,I6)/E6,0)</f>
        <v>0.63602079470844541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1.2927100000000002</v>
      </c>
      <c r="F7" s="21">
        <f t="shared" ref="F7:F16" si="0">SUM(G7,H7,I7)</f>
        <v>0.90834808621895391</v>
      </c>
      <c r="G7" s="21">
        <v>0.71482992621895391</v>
      </c>
      <c r="H7" s="21">
        <v>6.9731919999999989E-2</v>
      </c>
      <c r="I7" s="21">
        <v>0.12378623999999999</v>
      </c>
      <c r="J7" s="22">
        <f t="shared" ref="J7:J16" si="1">IFERROR(G7/E7,0)</f>
        <v>0.5529700599662366</v>
      </c>
      <c r="K7" s="22">
        <f t="shared" ref="K7:K16" si="2">IFERROR(SUM(G7,H7)/E7,0)</f>
        <v>0.6069124909832474</v>
      </c>
      <c r="L7" s="23">
        <f t="shared" ref="L7:L16" si="3">IFERROR(SUM(G7,H7,I7)/E7,0)</f>
        <v>0.70266965229552936</v>
      </c>
      <c r="M7" s="4"/>
      <c r="N7" t="s">
        <v>259</v>
      </c>
      <c r="O7" s="5">
        <v>0.49612545721730739</v>
      </c>
      <c r="P7" s="71">
        <v>0.7215929459106607</v>
      </c>
    </row>
    <row r="8" spans="1:16" x14ac:dyDescent="0.25">
      <c r="A8" s="17"/>
      <c r="B8" s="55">
        <v>6</v>
      </c>
      <c r="C8" s="19" t="s">
        <v>254</v>
      </c>
      <c r="D8" s="20">
        <v>0.16894100000000001</v>
      </c>
      <c r="E8" s="21">
        <v>0.86272400000000005</v>
      </c>
      <c r="F8" s="21">
        <f t="shared" si="0"/>
        <v>0.455657019152239</v>
      </c>
      <c r="G8" s="21">
        <v>0.355239309152239</v>
      </c>
      <c r="H8" s="21">
        <v>4.9328999999999998E-2</v>
      </c>
      <c r="I8" s="21">
        <v>5.1088710000000002E-2</v>
      </c>
      <c r="J8" s="22">
        <f t="shared" si="1"/>
        <v>0.41176472330923791</v>
      </c>
      <c r="K8" s="22">
        <f t="shared" si="2"/>
        <v>0.46894291703052077</v>
      </c>
      <c r="L8" s="23">
        <f t="shared" si="3"/>
        <v>0.52816082449571233</v>
      </c>
      <c r="M8" s="4"/>
      <c r="N8" t="s">
        <v>250</v>
      </c>
      <c r="O8" s="5">
        <v>0.90834808621895391</v>
      </c>
      <c r="P8" s="71">
        <v>0.70266965229552936</v>
      </c>
    </row>
    <row r="9" spans="1:16" x14ac:dyDescent="0.25">
      <c r="A9" s="17"/>
      <c r="B9" s="55">
        <v>10</v>
      </c>
      <c r="C9" s="19" t="s">
        <v>258</v>
      </c>
      <c r="D9" s="20">
        <v>0</v>
      </c>
      <c r="E9" s="21">
        <v>0.78739000000000003</v>
      </c>
      <c r="F9" s="21">
        <f t="shared" si="0"/>
        <v>0.53009959910331617</v>
      </c>
      <c r="G9" s="21">
        <v>0.40512939910331625</v>
      </c>
      <c r="H9" s="21">
        <v>6.0984299999999998E-2</v>
      </c>
      <c r="I9" s="21">
        <v>6.3985899999999984E-2</v>
      </c>
      <c r="J9" s="22">
        <f t="shared" si="1"/>
        <v>0.51452190033314649</v>
      </c>
      <c r="K9" s="22">
        <f t="shared" si="2"/>
        <v>0.59197309986577962</v>
      </c>
      <c r="L9" s="23">
        <f t="shared" si="3"/>
        <v>0.67323638743610681</v>
      </c>
      <c r="M9" s="4"/>
      <c r="N9" t="s">
        <v>264</v>
      </c>
      <c r="O9" s="5">
        <v>0.58427852696989935</v>
      </c>
      <c r="P9" s="71">
        <v>0.69367610436023952</v>
      </c>
    </row>
    <row r="10" spans="1:16" x14ac:dyDescent="0.25">
      <c r="A10" s="17"/>
      <c r="B10" s="55">
        <v>11</v>
      </c>
      <c r="C10" s="19" t="s">
        <v>259</v>
      </c>
      <c r="D10" s="20">
        <v>0</v>
      </c>
      <c r="E10" s="21">
        <v>0.68754199999999988</v>
      </c>
      <c r="F10" s="21">
        <f t="shared" si="0"/>
        <v>0.49612545721730739</v>
      </c>
      <c r="G10" s="21">
        <v>0.39188100721730734</v>
      </c>
      <c r="H10" s="21">
        <v>4.8143039999999998E-2</v>
      </c>
      <c r="I10" s="21">
        <v>5.6101410000000004E-2</v>
      </c>
      <c r="J10" s="22">
        <f t="shared" si="1"/>
        <v>0.56997391754584803</v>
      </c>
      <c r="K10" s="22">
        <f t="shared" si="2"/>
        <v>0.63999587984051509</v>
      </c>
      <c r="L10" s="23">
        <f t="shared" si="3"/>
        <v>0.7215929459106607</v>
      </c>
      <c r="M10" s="4"/>
      <c r="N10" t="s">
        <v>261</v>
      </c>
      <c r="O10" s="5">
        <v>0.53906072100908453</v>
      </c>
      <c r="P10" s="71">
        <v>0.68673654837072529</v>
      </c>
    </row>
    <row r="11" spans="1:16" x14ac:dyDescent="0.25">
      <c r="A11" s="17"/>
      <c r="B11" s="55">
        <v>13</v>
      </c>
      <c r="C11" s="19" t="s">
        <v>261</v>
      </c>
      <c r="D11" s="20">
        <v>0</v>
      </c>
      <c r="E11" s="21">
        <v>0.78495999999999999</v>
      </c>
      <c r="F11" s="21">
        <f t="shared" si="0"/>
        <v>0.53906072100908453</v>
      </c>
      <c r="G11" s="21">
        <v>0.3839233110090845</v>
      </c>
      <c r="H11" s="21">
        <v>7.4623959999999989E-2</v>
      </c>
      <c r="I11" s="21">
        <v>8.051345E-2</v>
      </c>
      <c r="J11" s="22">
        <f t="shared" si="1"/>
        <v>0.48909920379265759</v>
      </c>
      <c r="K11" s="22">
        <f t="shared" si="2"/>
        <v>0.58416641740863806</v>
      </c>
      <c r="L11" s="23">
        <f t="shared" si="3"/>
        <v>0.68673654837072529</v>
      </c>
      <c r="M11" s="4"/>
      <c r="N11" t="s">
        <v>258</v>
      </c>
      <c r="O11" s="5">
        <v>0.53009959910331617</v>
      </c>
      <c r="P11" s="71">
        <v>0.67323638743610681</v>
      </c>
    </row>
    <row r="12" spans="1:16" x14ac:dyDescent="0.25">
      <c r="A12" s="17"/>
      <c r="B12" s="55">
        <v>15</v>
      </c>
      <c r="C12" s="19" t="s">
        <v>263</v>
      </c>
      <c r="D12" s="20">
        <v>64.49958700000002</v>
      </c>
      <c r="E12" s="21">
        <v>67.008223999999998</v>
      </c>
      <c r="F12" s="21">
        <f t="shared" si="0"/>
        <v>42.558039778077742</v>
      </c>
      <c r="G12" s="21">
        <v>33.481458408077742</v>
      </c>
      <c r="H12" s="21">
        <v>4.4617758099999998</v>
      </c>
      <c r="I12" s="21">
        <v>4.614805559999998</v>
      </c>
      <c r="J12" s="22">
        <f t="shared" si="1"/>
        <v>0.49966192818478139</v>
      </c>
      <c r="K12" s="22">
        <f t="shared" si="2"/>
        <v>0.56624742386960958</v>
      </c>
      <c r="L12" s="23">
        <f t="shared" si="3"/>
        <v>0.63511666535256539</v>
      </c>
      <c r="M12" s="4"/>
      <c r="N12" t="s">
        <v>266</v>
      </c>
      <c r="O12" s="5">
        <v>0.48400245718837687</v>
      </c>
      <c r="P12" s="71">
        <v>0.64189519547648788</v>
      </c>
    </row>
    <row r="13" spans="1:16" x14ac:dyDescent="0.25">
      <c r="A13" s="17"/>
      <c r="B13" s="55">
        <v>16</v>
      </c>
      <c r="C13" s="19" t="s">
        <v>264</v>
      </c>
      <c r="D13" s="20">
        <v>0</v>
      </c>
      <c r="E13" s="21">
        <v>0.84229300000000018</v>
      </c>
      <c r="F13" s="21">
        <f t="shared" si="0"/>
        <v>0.58427852696989935</v>
      </c>
      <c r="G13" s="21">
        <v>0.45913892696989933</v>
      </c>
      <c r="H13" s="21">
        <v>6.3808920000000005E-2</v>
      </c>
      <c r="I13" s="21">
        <v>6.1330679999999999E-2</v>
      </c>
      <c r="J13" s="22">
        <f t="shared" si="1"/>
        <v>0.54510595121875549</v>
      </c>
      <c r="K13" s="22">
        <f t="shared" si="2"/>
        <v>0.6208621548201152</v>
      </c>
      <c r="L13" s="23">
        <f t="shared" si="3"/>
        <v>0.69367610436023952</v>
      </c>
      <c r="M13" s="4"/>
      <c r="N13" t="s">
        <v>263</v>
      </c>
      <c r="O13" s="5">
        <v>42.558039778077742</v>
      </c>
      <c r="P13" s="71">
        <v>0.63511666535256539</v>
      </c>
    </row>
    <row r="14" spans="1:16" x14ac:dyDescent="0.25">
      <c r="A14" s="17"/>
      <c r="B14" s="55">
        <v>18</v>
      </c>
      <c r="C14" s="19" t="s">
        <v>266</v>
      </c>
      <c r="D14" s="20">
        <v>0</v>
      </c>
      <c r="E14" s="21">
        <v>0.75402099999999994</v>
      </c>
      <c r="F14" s="21">
        <f t="shared" si="0"/>
        <v>0.48400245718837687</v>
      </c>
      <c r="G14" s="21">
        <v>0.37451498718837684</v>
      </c>
      <c r="H14" s="21">
        <v>5.6123880000000001E-2</v>
      </c>
      <c r="I14" s="21">
        <v>5.3363590000000002E-2</v>
      </c>
      <c r="J14" s="22">
        <f t="shared" si="1"/>
        <v>0.49669039348821437</v>
      </c>
      <c r="K14" s="22">
        <f t="shared" si="2"/>
        <v>0.57112317453807904</v>
      </c>
      <c r="L14" s="23">
        <f t="shared" si="3"/>
        <v>0.64189519547648788</v>
      </c>
      <c r="M14" s="4"/>
      <c r="N14" t="s">
        <v>272</v>
      </c>
      <c r="O14" s="5">
        <v>0.45873525039281249</v>
      </c>
      <c r="P14" s="71">
        <v>0.61191869242318586</v>
      </c>
    </row>
    <row r="15" spans="1:16" x14ac:dyDescent="0.25">
      <c r="A15" s="17"/>
      <c r="B15" s="55">
        <v>20</v>
      </c>
      <c r="C15" s="19" t="s">
        <v>268</v>
      </c>
      <c r="D15" s="20">
        <v>0.39540000000000008</v>
      </c>
      <c r="E15" s="21">
        <v>0.48400000000000004</v>
      </c>
      <c r="F15" s="21">
        <f t="shared" si="0"/>
        <v>0.21244290119844972</v>
      </c>
      <c r="G15" s="21">
        <v>0.16326435119844973</v>
      </c>
      <c r="H15" s="21">
        <v>1.532332E-2</v>
      </c>
      <c r="I15" s="21">
        <v>3.385523E-2</v>
      </c>
      <c r="J15" s="22">
        <f t="shared" si="1"/>
        <v>0.3373230396662184</v>
      </c>
      <c r="K15" s="22">
        <f t="shared" si="2"/>
        <v>0.36898279173233411</v>
      </c>
      <c r="L15" s="23">
        <f t="shared" si="3"/>
        <v>0.4389316140463837</v>
      </c>
      <c r="M15" s="4"/>
      <c r="N15" t="s">
        <v>254</v>
      </c>
      <c r="O15" s="5">
        <v>0.455657019152239</v>
      </c>
      <c r="P15" s="71">
        <v>0.52816082449571233</v>
      </c>
    </row>
    <row r="16" spans="1:16" ht="15.75" thickBot="1" x14ac:dyDescent="0.3">
      <c r="A16" s="24"/>
      <c r="B16" s="56">
        <v>24</v>
      </c>
      <c r="C16" s="26" t="s">
        <v>272</v>
      </c>
      <c r="D16" s="27">
        <v>0</v>
      </c>
      <c r="E16" s="28">
        <v>0.74966699999999997</v>
      </c>
      <c r="F16" s="28">
        <f t="shared" si="0"/>
        <v>0.45873525039281249</v>
      </c>
      <c r="G16" s="28">
        <v>0.35933605039281247</v>
      </c>
      <c r="H16" s="28">
        <v>5.1454419999999987E-2</v>
      </c>
      <c r="I16" s="28">
        <v>4.7944779999999992E-2</v>
      </c>
      <c r="J16" s="29">
        <f t="shared" si="1"/>
        <v>0.47932755529163279</v>
      </c>
      <c r="K16" s="29">
        <f t="shared" si="2"/>
        <v>0.54796392317230513</v>
      </c>
      <c r="L16" s="30">
        <f t="shared" si="3"/>
        <v>0.61191869242318586</v>
      </c>
      <c r="M16" s="4"/>
      <c r="N16" t="s">
        <v>268</v>
      </c>
      <c r="O16" s="5">
        <v>0.21244290119844972</v>
      </c>
      <c r="P16" s="71">
        <v>0.4389316140463837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7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65.063928000000018</v>
      </c>
      <c r="E6" s="14">
        <v>74.253530999999995</v>
      </c>
      <c r="F6" s="14">
        <v>47.226789796528173</v>
      </c>
      <c r="G6" s="14">
        <v>37.088715676528182</v>
      </c>
      <c r="H6" s="14">
        <v>4.9512985699999996</v>
      </c>
      <c r="I6" s="14">
        <v>5.1867755499999983</v>
      </c>
      <c r="J6" s="15">
        <v>0.49948756883397483</v>
      </c>
      <c r="K6" s="15">
        <v>0.56616855360761476</v>
      </c>
      <c r="L6" s="16">
        <v>0.63602079470844541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65.063928000000018</v>
      </c>
      <c r="E7" s="38">
        <f ca="1">SUM(E8:OFFSET(E6,MATCH("PROYECTOS",$A$8:$A$50,0),0))</f>
        <v>74.253530999999981</v>
      </c>
      <c r="F7" s="38">
        <f ca="1">SUM(F8:OFFSET(F6,MATCH("PROYECTOS",$A$8:$A$50,0),0))</f>
        <v>47.226789796528188</v>
      </c>
      <c r="G7" s="38">
        <f ca="1">SUM(G8:OFFSET(G6,MATCH("PROYECTOS",$A$8:$A$50,0),0))</f>
        <v>37.088715676528182</v>
      </c>
      <c r="H7" s="38">
        <f ca="1">SUM(H8:OFFSET(H6,MATCH("PROYECTOS",$A$8:$A$50,0),0))</f>
        <v>4.9512985700000005</v>
      </c>
      <c r="I7" s="38">
        <f ca="1">SUM(I8:OFFSET(I6,MATCH("PROYECTOS",$A$8:$A$50,0),0))</f>
        <v>5.1867755499999992</v>
      </c>
      <c r="J7" s="39">
        <f ca="1">IFERROR(G7/E7,0)</f>
        <v>0.49948756883397494</v>
      </c>
      <c r="K7" s="39">
        <f ca="1">IFERROR(SUM(G7,H7)/E7,0)</f>
        <v>0.56616855360761487</v>
      </c>
      <c r="L7" s="40">
        <f ca="1">IFERROR(SUM(G7,H7,I7)/E7,0)</f>
        <v>0.63602079470844552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5.8284589999999996</v>
      </c>
      <c r="E8" s="21">
        <v>4.5245600000000001</v>
      </c>
      <c r="F8" s="21">
        <f t="shared" ref="F8:F10" si="0">SUM(G8,H8,I8)</f>
        <v>3.1903800421069342</v>
      </c>
      <c r="G8" s="21">
        <v>2.3483200421069341</v>
      </c>
      <c r="H8" s="21">
        <v>0.43741847</v>
      </c>
      <c r="I8" s="21">
        <v>0.40464152999999997</v>
      </c>
      <c r="J8" s="22">
        <f t="shared" ref="J8:J11" si="1">IFERROR(G8/E8,0)</f>
        <v>0.51901622303758466</v>
      </c>
      <c r="K8" s="22">
        <f t="shared" ref="K8:K11" si="2">IFERROR(SUM(G8,H8)/E8,0)</f>
        <v>0.61569268881547246</v>
      </c>
      <c r="L8" s="23">
        <f t="shared" ref="L8:L11" si="3">IFERROR(SUM(G8,H8,I8)/E8,0)</f>
        <v>0.70512492753039724</v>
      </c>
      <c r="M8" s="4"/>
    </row>
    <row r="9" spans="1:13" ht="25.5" x14ac:dyDescent="0.25">
      <c r="A9" s="17"/>
      <c r="B9" s="19">
        <v>3000572</v>
      </c>
      <c r="C9" s="19" t="s">
        <v>1614</v>
      </c>
      <c r="D9" s="20">
        <v>52.644689000000014</v>
      </c>
      <c r="E9" s="21">
        <v>64.301787999999988</v>
      </c>
      <c r="F9" s="21">
        <f t="shared" si="0"/>
        <v>41.711276878226997</v>
      </c>
      <c r="G9" s="21">
        <v>33.161923928226997</v>
      </c>
      <c r="H9" s="21">
        <v>4.1456942100000003</v>
      </c>
      <c r="I9" s="21">
        <v>4.4036587399999991</v>
      </c>
      <c r="J9" s="22">
        <f t="shared" si="1"/>
        <v>0.51572320085760293</v>
      </c>
      <c r="K9" s="22">
        <f t="shared" si="2"/>
        <v>0.58019565705120058</v>
      </c>
      <c r="L9" s="23">
        <f t="shared" si="3"/>
        <v>0.64867989173531226</v>
      </c>
      <c r="M9" s="4"/>
    </row>
    <row r="10" spans="1:13" ht="51" x14ac:dyDescent="0.25">
      <c r="A10" s="17"/>
      <c r="B10" s="19">
        <v>3000635</v>
      </c>
      <c r="C10" s="19" t="s">
        <v>1615</v>
      </c>
      <c r="D10" s="20">
        <v>6.5907799999999996</v>
      </c>
      <c r="E10" s="21">
        <v>5.4271829999999994</v>
      </c>
      <c r="F10" s="21">
        <f t="shared" si="0"/>
        <v>2.32513287619425</v>
      </c>
      <c r="G10" s="21">
        <v>1.5784717061942501</v>
      </c>
      <c r="H10" s="21">
        <v>0.36818589000000002</v>
      </c>
      <c r="I10" s="21">
        <v>0.37847528000000008</v>
      </c>
      <c r="J10" s="22">
        <f t="shared" si="1"/>
        <v>0.29084549133394805</v>
      </c>
      <c r="K10" s="22">
        <f t="shared" si="2"/>
        <v>0.35868655915863723</v>
      </c>
      <c r="L10" s="23">
        <f t="shared" si="3"/>
        <v>0.42842352583177135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1621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51.75" thickBot="1" x14ac:dyDescent="0.3">
      <c r="A17" s="73"/>
      <c r="B17" s="74">
        <v>3000635</v>
      </c>
      <c r="C17" s="74" t="s">
        <v>1615</v>
      </c>
      <c r="D17" s="75">
        <v>0.42842352583177135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1613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65.063928000000018</v>
      </c>
      <c r="I6" s="14">
        <v>74.253530999999995</v>
      </c>
      <c r="J6" s="14">
        <v>47.226789796528173</v>
      </c>
      <c r="K6" s="14">
        <v>37.088715676528182</v>
      </c>
      <c r="L6" s="14">
        <v>4.9512985699999996</v>
      </c>
      <c r="M6" s="14">
        <v>5.1867755499999983</v>
      </c>
      <c r="N6" s="15">
        <v>0.49948756883397483</v>
      </c>
      <c r="O6" s="15">
        <v>0.56616855360761476</v>
      </c>
      <c r="P6" s="16">
        <v>0.63602079470844541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65.063928000000004</v>
      </c>
      <c r="I7" s="37">
        <f ca="1">SUM(I8:OFFSET(I6,MATCH("PROYECTOS",$A$8:$A$13,0),0))</f>
        <v>74.253531000000009</v>
      </c>
      <c r="J7" s="37">
        <f ca="1">SUM(J8:OFFSET(J6,MATCH("PROYECTOS",$A$8:$A$13,0),0))</f>
        <v>47.226789796528188</v>
      </c>
      <c r="K7" s="37">
        <f ca="1">SUM(K8:OFFSET(K6,MATCH("PROYECTOS",$A$8:$A$13,0),0))</f>
        <v>37.088715676528182</v>
      </c>
      <c r="L7" s="37">
        <f ca="1">SUM(L8:OFFSET(L6,MATCH("PROYECTOS",$A$8:$A$13,0),0))</f>
        <v>4.9512985699999996</v>
      </c>
      <c r="M7" s="37">
        <f ca="1">SUM(M8:OFFSET(M6,MATCH("PROYECTOS",$A$8:$A$13,0),0))</f>
        <v>5.1867755500000001</v>
      </c>
      <c r="N7" s="39">
        <f ca="1">IFERROR(K7/I7,0)</f>
        <v>0.49948756883397472</v>
      </c>
      <c r="O7" s="39">
        <f ca="1">IFERROR(SUM(K7,L7)/I7,0)</f>
        <v>0.56616855360761464</v>
      </c>
      <c r="P7" s="40">
        <f ca="1">IFERROR(SUM(K7,L7,M7)/I7,0)</f>
        <v>0.63602079470844519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5.8284589999999996</v>
      </c>
      <c r="I8" s="21">
        <v>4.5245600000000001</v>
      </c>
      <c r="J8" s="21">
        <f t="shared" ref="J8:J12" si="0">SUM(K8,L8,M8)</f>
        <v>3.1903800421069342</v>
      </c>
      <c r="K8" s="21">
        <v>2.3483200421069341</v>
      </c>
      <c r="L8" s="21">
        <v>0.43741847</v>
      </c>
      <c r="M8" s="21">
        <v>0.40464152999999997</v>
      </c>
      <c r="N8" s="22">
        <f t="shared" ref="N8:N13" si="1">IFERROR(K8/I8,0)</f>
        <v>0.51901622303758466</v>
      </c>
      <c r="O8" s="22">
        <f t="shared" ref="O8:O13" si="2">IFERROR(SUM(K8,L8)/I8,0)</f>
        <v>0.61569268881547246</v>
      </c>
      <c r="P8" s="23">
        <f t="shared" ref="P8:P13" si="3">IFERROR(SUM(K8,L8,M8)/I8,0)</f>
        <v>0.70512492753039724</v>
      </c>
      <c r="Q8" s="70">
        <v>16</v>
      </c>
      <c r="R8" s="21">
        <v>16</v>
      </c>
      <c r="S8" s="23">
        <f>IFERROR(R8/Q8,0)</f>
        <v>1</v>
      </c>
    </row>
    <row r="9" spans="1:19" ht="25.5" x14ac:dyDescent="0.25">
      <c r="A9" s="17"/>
      <c r="B9" s="19">
        <v>5004301</v>
      </c>
      <c r="C9" s="19" t="s">
        <v>1616</v>
      </c>
      <c r="D9" s="68">
        <v>3000572</v>
      </c>
      <c r="E9" s="19" t="s">
        <v>1614</v>
      </c>
      <c r="F9" s="69">
        <v>63</v>
      </c>
      <c r="G9" s="19" t="s">
        <v>738</v>
      </c>
      <c r="H9" s="20">
        <v>52.644689000000007</v>
      </c>
      <c r="I9" s="21">
        <v>64.301788000000002</v>
      </c>
      <c r="J9" s="21">
        <f t="shared" si="0"/>
        <v>41.711276878226997</v>
      </c>
      <c r="K9" s="21">
        <v>33.161923928226997</v>
      </c>
      <c r="L9" s="21">
        <v>4.1456942100000003</v>
      </c>
      <c r="M9" s="21">
        <v>4.40365874</v>
      </c>
      <c r="N9" s="22">
        <f t="shared" si="1"/>
        <v>0.51572320085760281</v>
      </c>
      <c r="O9" s="22">
        <f t="shared" si="2"/>
        <v>0.58019565705120046</v>
      </c>
      <c r="P9" s="23">
        <f t="shared" si="3"/>
        <v>0.64867989173531215</v>
      </c>
      <c r="Q9" s="70">
        <v>15936</v>
      </c>
      <c r="R9" s="21">
        <v>15804</v>
      </c>
      <c r="S9" s="23">
        <f t="shared" ref="S9:S12" si="4">IFERROR(R9/Q9,0)</f>
        <v>0.99171686746987953</v>
      </c>
    </row>
    <row r="10" spans="1:19" ht="51" x14ac:dyDescent="0.25">
      <c r="A10" s="17"/>
      <c r="B10" s="19">
        <v>5004945</v>
      </c>
      <c r="C10" s="19" t="s">
        <v>1617</v>
      </c>
      <c r="D10" s="68">
        <v>3000635</v>
      </c>
      <c r="E10" s="19" t="s">
        <v>1615</v>
      </c>
      <c r="F10" s="69">
        <v>86</v>
      </c>
      <c r="G10" s="19" t="s">
        <v>500</v>
      </c>
      <c r="H10" s="20">
        <v>3.8467999999999996</v>
      </c>
      <c r="I10" s="21">
        <v>1.8379799999999999</v>
      </c>
      <c r="J10" s="21">
        <f t="shared" si="0"/>
        <v>1.1481975719684663</v>
      </c>
      <c r="K10" s="21">
        <v>0.93095048196846619</v>
      </c>
      <c r="L10" s="21">
        <v>0.12683517999999999</v>
      </c>
      <c r="M10" s="21">
        <v>9.0411909999999998E-2</v>
      </c>
      <c r="N10" s="22">
        <f t="shared" si="1"/>
        <v>0.50650740593938248</v>
      </c>
      <c r="O10" s="22">
        <f t="shared" si="2"/>
        <v>0.57551532767955382</v>
      </c>
      <c r="P10" s="23">
        <f t="shared" si="3"/>
        <v>0.62470623835322814</v>
      </c>
      <c r="Q10" s="70">
        <v>28220</v>
      </c>
      <c r="R10" s="21">
        <v>27112</v>
      </c>
      <c r="S10" s="23">
        <f t="shared" si="4"/>
        <v>0.96073706591070163</v>
      </c>
    </row>
    <row r="11" spans="1:19" ht="51" x14ac:dyDescent="0.25">
      <c r="A11" s="17"/>
      <c r="B11" s="19">
        <v>5004946</v>
      </c>
      <c r="C11" s="19" t="s">
        <v>1618</v>
      </c>
      <c r="D11" s="68">
        <v>3000635</v>
      </c>
      <c r="E11" s="19" t="s">
        <v>1615</v>
      </c>
      <c r="F11" s="69">
        <v>86</v>
      </c>
      <c r="G11" s="19" t="s">
        <v>500</v>
      </c>
      <c r="H11" s="20">
        <v>0.909636</v>
      </c>
      <c r="I11" s="21">
        <v>1.6348590000000001</v>
      </c>
      <c r="J11" s="21">
        <f t="shared" si="0"/>
        <v>0.56962120805421201</v>
      </c>
      <c r="K11" s="21">
        <v>0.39046300805421197</v>
      </c>
      <c r="L11" s="21">
        <v>7.3200120000000007E-2</v>
      </c>
      <c r="M11" s="21">
        <v>0.10595808000000002</v>
      </c>
      <c r="N11" s="22">
        <f t="shared" si="1"/>
        <v>0.23883589230276858</v>
      </c>
      <c r="O11" s="22">
        <f t="shared" si="2"/>
        <v>0.28361046919288568</v>
      </c>
      <c r="P11" s="23">
        <f t="shared" si="3"/>
        <v>0.34842222360106406</v>
      </c>
      <c r="Q11" s="70">
        <v>74880</v>
      </c>
      <c r="R11" s="21">
        <v>78629</v>
      </c>
      <c r="S11" s="23">
        <f t="shared" si="4"/>
        <v>1.0500667735042735</v>
      </c>
    </row>
    <row r="12" spans="1:19" ht="51" x14ac:dyDescent="0.25">
      <c r="A12" s="17"/>
      <c r="B12" s="19">
        <v>5004947</v>
      </c>
      <c r="C12" s="19" t="s">
        <v>1619</v>
      </c>
      <c r="D12" s="68">
        <v>3000635</v>
      </c>
      <c r="E12" s="19" t="s">
        <v>1615</v>
      </c>
      <c r="F12" s="69">
        <v>86</v>
      </c>
      <c r="G12" s="19" t="s">
        <v>500</v>
      </c>
      <c r="H12" s="20">
        <v>1.8343440000000002</v>
      </c>
      <c r="I12" s="21">
        <v>1.9543440000000001</v>
      </c>
      <c r="J12" s="21">
        <f t="shared" si="0"/>
        <v>0.60731409617157195</v>
      </c>
      <c r="K12" s="21">
        <v>0.25705821617157198</v>
      </c>
      <c r="L12" s="21">
        <v>0.16815058999999999</v>
      </c>
      <c r="M12" s="21">
        <v>0.18210529</v>
      </c>
      <c r="N12" s="22">
        <f t="shared" si="1"/>
        <v>0.13153171405421563</v>
      </c>
      <c r="O12" s="22">
        <f t="shared" si="2"/>
        <v>0.21757111653402469</v>
      </c>
      <c r="P12" s="23">
        <f t="shared" si="3"/>
        <v>0.31075086892152659</v>
      </c>
      <c r="Q12" s="70">
        <v>450</v>
      </c>
      <c r="R12" s="21">
        <v>15</v>
      </c>
      <c r="S12" s="23">
        <f t="shared" si="4"/>
        <v>3.3333333333333333E-2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0</v>
      </c>
      <c r="I13" s="44">
        <f t="shared" ref="I13:M13" ca="1" si="5">OFFSET(I13,-MATCH("PROYECTOS",$A$8:$A$13,0)-1,0)-(OFFSET(I13,-MATCH("PROYECTOS",$A$8:$A$13,0),0))</f>
        <v>0</v>
      </c>
      <c r="J13" s="44">
        <f t="shared" ca="1" si="5"/>
        <v>0</v>
      </c>
      <c r="K13" s="44">
        <f t="shared" ca="1" si="5"/>
        <v>0</v>
      </c>
      <c r="L13" s="44">
        <f t="shared" ca="1" si="5"/>
        <v>0</v>
      </c>
      <c r="M13" s="44">
        <f t="shared" ca="1" si="5"/>
        <v>0</v>
      </c>
      <c r="N13" s="46">
        <f t="shared" ca="1" si="1"/>
        <v>0</v>
      </c>
      <c r="O13" s="46">
        <f t="shared" ca="1" si="2"/>
        <v>0</v>
      </c>
      <c r="P13" s="47">
        <f t="shared" ca="1" si="3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2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221.20338100000004</v>
      </c>
      <c r="E6" s="14">
        <v>269.20154699999995</v>
      </c>
      <c r="F6" s="14">
        <v>179.23627351917989</v>
      </c>
      <c r="G6" s="14">
        <v>131.44055086917984</v>
      </c>
      <c r="H6" s="14">
        <v>18.073593220000003</v>
      </c>
      <c r="I6" s="14">
        <v>29.722129429999995</v>
      </c>
      <c r="J6" s="15">
        <v>0.48826075605419855</v>
      </c>
      <c r="K6" s="15">
        <v>0.55539853227210412</v>
      </c>
      <c r="L6" s="16">
        <v>0.66580699671528953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133.60783500000005</v>
      </c>
      <c r="E7" s="38">
        <f ca="1">SUM(E8:OFFSET(E6,MATCH("GOBIERNOS REGIONALES",$A$8:$A$50,0),0))</f>
        <v>170.91885700000006</v>
      </c>
      <c r="F7" s="38">
        <f ca="1">SUM(F8:OFFSET(F6,MATCH("GOBIERNOS REGIONALES",$A$8:$A$50,0),0))</f>
        <v>110.2571041770056</v>
      </c>
      <c r="G7" s="38">
        <f ca="1">SUM(G8:OFFSET(G6,MATCH("GOBIERNOS REGIONALES",$A$8:$A$50,0),0))</f>
        <v>80.672836847005598</v>
      </c>
      <c r="H7" s="38">
        <f ca="1">SUM(H8:OFFSET(H6,MATCH("GOBIERNOS REGIONALES",$A$8:$A$50,0),0))</f>
        <v>10.12227148</v>
      </c>
      <c r="I7" s="38">
        <f ca="1">SUM(I8:OFFSET(I6,MATCH("GOBIERNOS REGIONALES",$A$8:$A$50,0),0))</f>
        <v>19.461995850000001</v>
      </c>
      <c r="J7" s="39">
        <f ca="1">IFERROR(G7/E7,0)</f>
        <v>0.47199494697653854</v>
      </c>
      <c r="K7" s="39">
        <f ca="1">IFERROR(SUM(G7,H7)/E7,0)</f>
        <v>0.53121761940524537</v>
      </c>
      <c r="L7" s="40">
        <f ca="1">IFERROR(SUM(G7,H7,I7)/E7,0)</f>
        <v>0.64508449279534774</v>
      </c>
      <c r="M7" s="4"/>
    </row>
    <row r="8" spans="1:13" x14ac:dyDescent="0.25">
      <c r="A8" s="17"/>
      <c r="B8" s="18">
        <v>11</v>
      </c>
      <c r="C8" s="19" t="s">
        <v>111</v>
      </c>
      <c r="D8" s="20">
        <v>15.835576</v>
      </c>
      <c r="E8" s="21">
        <v>25.284635000000002</v>
      </c>
      <c r="F8" s="21">
        <f t="shared" ref="F8:F36" si="0">SUM(G8,H8,I8)</f>
        <v>18.126697135046093</v>
      </c>
      <c r="G8" s="21">
        <v>15.373284265046095</v>
      </c>
      <c r="H8" s="21">
        <v>1.97596521</v>
      </c>
      <c r="I8" s="21">
        <v>0.77744765999999998</v>
      </c>
      <c r="J8" s="22">
        <f t="shared" ref="J8:J36" si="1">IFERROR(G8/E8,0)</f>
        <v>0.608008945553143</v>
      </c>
      <c r="K8" s="22">
        <f t="shared" ref="K8:K36" si="2">IFERROR(SUM(G8,H8)/E8,0)</f>
        <v>0.68615779800839882</v>
      </c>
      <c r="L8" s="23">
        <f t="shared" ref="L8:L36" si="3">IFERROR(SUM(G8,H8,I8)/E8,0)</f>
        <v>0.71690562806408287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117.77225900000006</v>
      </c>
      <c r="E9" s="21">
        <v>145.63422200000005</v>
      </c>
      <c r="F9" s="21">
        <f t="shared" si="0"/>
        <v>92.130407041959501</v>
      </c>
      <c r="G9" s="21">
        <v>65.299552581959503</v>
      </c>
      <c r="H9" s="21">
        <v>8.1463062700000002</v>
      </c>
      <c r="I9" s="21">
        <v>18.684548190000001</v>
      </c>
      <c r="J9" s="22">
        <f t="shared" si="1"/>
        <v>0.44838055015640127</v>
      </c>
      <c r="K9" s="22">
        <f t="shared" si="2"/>
        <v>0.50431730841367406</v>
      </c>
      <c r="L9" s="23">
        <f t="shared" si="3"/>
        <v>0.6326150940124462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95.827920999999989</v>
      </c>
      <c r="F10" s="38">
        <f ca="1">SUM(F11:OFFSET(F9,(MATCH("GOBIERNOS LOCALES",$A$8:$A$50,0)-MATCH("GOBIERNOS REGIONALES",$A$8:$A$50,0)),0))</f>
        <v>67.199502844818539</v>
      </c>
      <c r="G10" s="38">
        <f ca="1">SUM(G11:OFFSET(G9,(MATCH("GOBIERNOS LOCALES",$A$8:$A$50,0)-MATCH("GOBIERNOS REGIONALES",$A$8:$A$50,0)),0))</f>
        <v>50.051538854818553</v>
      </c>
      <c r="H10" s="38">
        <f ca="1">SUM(H11:OFFSET(H9,(MATCH("GOBIERNOS LOCALES",$A$8:$A$50,0)-MATCH("GOBIERNOS REGIONALES",$A$8:$A$50,0)),0))</f>
        <v>7.5986523899999998</v>
      </c>
      <c r="I10" s="38">
        <f ca="1">SUM(I11:OFFSET(I9,(MATCH("GOBIERNOS LOCALES",$A$8:$A$50,0)-MATCH("GOBIERNOS REGIONALES",$A$8:$A$50,0)),0))</f>
        <v>9.5493116000000029</v>
      </c>
      <c r="J10" s="39">
        <f t="shared" ca="1" si="1"/>
        <v>0.52230642523089443</v>
      </c>
      <c r="K10" s="39">
        <f t="shared" ca="1" si="2"/>
        <v>0.60160118933205864</v>
      </c>
      <c r="L10" s="40">
        <f t="shared" ca="1" si="3"/>
        <v>0.70125180786107799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2.3558859999999995</v>
      </c>
      <c r="E11" s="21">
        <v>2.4790869999999998</v>
      </c>
      <c r="F11" s="21">
        <f t="shared" si="0"/>
        <v>1.5151510015418148</v>
      </c>
      <c r="G11" s="21">
        <v>1.0201460515418148</v>
      </c>
      <c r="H11" s="21">
        <v>0.24033766000000001</v>
      </c>
      <c r="I11" s="21">
        <v>0.25466728999999999</v>
      </c>
      <c r="J11" s="22">
        <f t="shared" si="1"/>
        <v>0.41150070632527819</v>
      </c>
      <c r="K11" s="22">
        <f t="shared" si="2"/>
        <v>0.50844674331389539</v>
      </c>
      <c r="L11" s="23">
        <f t="shared" si="3"/>
        <v>0.61117298486975846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1.3842999999999999</v>
      </c>
      <c r="E12" s="21">
        <v>1.4444979999999998</v>
      </c>
      <c r="F12" s="21">
        <f t="shared" si="0"/>
        <v>0.69015798581863175</v>
      </c>
      <c r="G12" s="21">
        <v>0.49202602581863175</v>
      </c>
      <c r="H12" s="21">
        <v>8.6749420000000008E-2</v>
      </c>
      <c r="I12" s="21">
        <v>0.11138254</v>
      </c>
      <c r="J12" s="22">
        <f t="shared" si="1"/>
        <v>0.34062077331961127</v>
      </c>
      <c r="K12" s="22">
        <f t="shared" si="2"/>
        <v>0.40067583743184954</v>
      </c>
      <c r="L12" s="23">
        <f t="shared" si="3"/>
        <v>0.4777839677304031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0.30706099999999997</v>
      </c>
      <c r="E13" s="21">
        <v>0.30582599999999999</v>
      </c>
      <c r="F13" s="21">
        <f t="shared" si="0"/>
        <v>0.23270657108269582</v>
      </c>
      <c r="G13" s="21">
        <v>0.22918618108269584</v>
      </c>
      <c r="H13" s="21">
        <v>2.47876E-3</v>
      </c>
      <c r="I13" s="21">
        <v>1.04163E-3</v>
      </c>
      <c r="J13" s="22">
        <f t="shared" si="1"/>
        <v>0.74940057772294</v>
      </c>
      <c r="K13" s="22">
        <f t="shared" si="2"/>
        <v>0.75750570939912187</v>
      </c>
      <c r="L13" s="23">
        <f t="shared" si="3"/>
        <v>0.76091166572723001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4.8900490000000003</v>
      </c>
      <c r="E14" s="21">
        <v>5.3702710000000007</v>
      </c>
      <c r="F14" s="21">
        <f t="shared" si="0"/>
        <v>4.0922243385923487</v>
      </c>
      <c r="G14" s="21">
        <v>3.1529875285923481</v>
      </c>
      <c r="H14" s="21">
        <v>0.43920135000000005</v>
      </c>
      <c r="I14" s="21">
        <v>0.5000354600000001</v>
      </c>
      <c r="J14" s="22">
        <f t="shared" si="1"/>
        <v>0.58711888628941589</v>
      </c>
      <c r="K14" s="22">
        <f t="shared" si="2"/>
        <v>0.66890271991717887</v>
      </c>
      <c r="L14" s="23">
        <f t="shared" si="3"/>
        <v>0.76201449397848786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5.3716600000000003</v>
      </c>
      <c r="E15" s="21">
        <v>4.0374170000000005</v>
      </c>
      <c r="F15" s="21">
        <f t="shared" si="0"/>
        <v>3.1076142785596987</v>
      </c>
      <c r="G15" s="21">
        <v>2.3171160685596988</v>
      </c>
      <c r="H15" s="21">
        <v>0.43173041999999989</v>
      </c>
      <c r="I15" s="21">
        <v>0.35876779000000003</v>
      </c>
      <c r="J15" s="22">
        <f t="shared" si="1"/>
        <v>0.57391051470771992</v>
      </c>
      <c r="K15" s="22">
        <f t="shared" si="2"/>
        <v>0.68084284792967842</v>
      </c>
      <c r="L15" s="23">
        <f t="shared" si="3"/>
        <v>0.7697035700200644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4.5991020000000002</v>
      </c>
      <c r="E16" s="21">
        <v>5.4465189999999994</v>
      </c>
      <c r="F16" s="21">
        <f t="shared" si="0"/>
        <v>2.7804911638389038</v>
      </c>
      <c r="G16" s="21">
        <v>2.0656139338389039</v>
      </c>
      <c r="H16" s="21">
        <v>0.26572572999999999</v>
      </c>
      <c r="I16" s="21">
        <v>0.44915149999999998</v>
      </c>
      <c r="J16" s="22">
        <f t="shared" si="1"/>
        <v>0.37925396640292708</v>
      </c>
      <c r="K16" s="22">
        <f t="shared" si="2"/>
        <v>0.42804214285104009</v>
      </c>
      <c r="L16" s="23">
        <f t="shared" si="3"/>
        <v>0.51050793430426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1.8063759999999991</v>
      </c>
      <c r="E17" s="21">
        <v>2.0944560000000001</v>
      </c>
      <c r="F17" s="21">
        <f t="shared" si="0"/>
        <v>1.540364160017538</v>
      </c>
      <c r="G17" s="21">
        <v>1.012637990017538</v>
      </c>
      <c r="H17" s="21">
        <v>0.19768125</v>
      </c>
      <c r="I17" s="21">
        <v>0.33004492000000002</v>
      </c>
      <c r="J17" s="22">
        <f t="shared" si="1"/>
        <v>0.48348496698786603</v>
      </c>
      <c r="K17" s="22">
        <f t="shared" si="2"/>
        <v>0.57786806694317661</v>
      </c>
      <c r="L17" s="23">
        <f t="shared" si="3"/>
        <v>0.73544832644731517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1.2762089999999997</v>
      </c>
      <c r="E18" s="21">
        <v>1.058889</v>
      </c>
      <c r="F18" s="21">
        <f t="shared" si="0"/>
        <v>0.73405452725113296</v>
      </c>
      <c r="G18" s="21">
        <v>0.65168948725113296</v>
      </c>
      <c r="H18" s="21">
        <v>-1.0374910000000001E-2</v>
      </c>
      <c r="I18" s="21">
        <v>9.2739950000000015E-2</v>
      </c>
      <c r="J18" s="22">
        <f t="shared" si="1"/>
        <v>0.61544646063103214</v>
      </c>
      <c r="K18" s="22">
        <f t="shared" si="2"/>
        <v>0.60564854035799121</v>
      </c>
      <c r="L18" s="23">
        <f t="shared" si="3"/>
        <v>0.6932308554070663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5.2178549999999992</v>
      </c>
      <c r="E19" s="21">
        <v>6.1660650000000006</v>
      </c>
      <c r="F19" s="21">
        <f t="shared" si="0"/>
        <v>4.2264845855429174</v>
      </c>
      <c r="G19" s="21">
        <v>3.3216616455429175</v>
      </c>
      <c r="H19" s="21">
        <v>0.43264335000000004</v>
      </c>
      <c r="I19" s="21">
        <v>0.47217959000000004</v>
      </c>
      <c r="J19" s="22">
        <f t="shared" si="1"/>
        <v>0.53870039409946491</v>
      </c>
      <c r="K19" s="22">
        <f t="shared" si="2"/>
        <v>0.60886562103106556</v>
      </c>
      <c r="L19" s="23">
        <f t="shared" si="3"/>
        <v>0.68544275571907154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1.2405929999999998</v>
      </c>
      <c r="E20" s="21">
        <v>1.2447459999999999</v>
      </c>
      <c r="F20" s="21">
        <f t="shared" si="0"/>
        <v>0.9078661671595385</v>
      </c>
      <c r="G20" s="21">
        <v>0.66545090715953847</v>
      </c>
      <c r="H20" s="21">
        <v>0.12974528000000002</v>
      </c>
      <c r="I20" s="21">
        <v>0.11266998</v>
      </c>
      <c r="J20" s="22">
        <f t="shared" si="1"/>
        <v>0.53460778918714225</v>
      </c>
      <c r="K20" s="22">
        <f t="shared" si="2"/>
        <v>0.63884213097253462</v>
      </c>
      <c r="L20" s="23">
        <f t="shared" si="3"/>
        <v>0.72935857368454171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1.8633279999999992</v>
      </c>
      <c r="E21" s="21">
        <v>1.8486019999999992</v>
      </c>
      <c r="F21" s="21">
        <f t="shared" si="0"/>
        <v>1.087879349866868</v>
      </c>
      <c r="G21" s="21">
        <v>0.80213897986686788</v>
      </c>
      <c r="H21" s="21">
        <v>0.12941678000000001</v>
      </c>
      <c r="I21" s="21">
        <v>0.15632359000000001</v>
      </c>
      <c r="J21" s="22">
        <f t="shared" si="1"/>
        <v>0.43391653793886853</v>
      </c>
      <c r="K21" s="22">
        <f t="shared" si="2"/>
        <v>0.50392445743695413</v>
      </c>
      <c r="L21" s="23">
        <f t="shared" si="3"/>
        <v>0.58848759758285907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5.9966980000000003</v>
      </c>
      <c r="E22" s="21">
        <v>8.3425399999999978</v>
      </c>
      <c r="F22" s="21">
        <f t="shared" si="0"/>
        <v>6.3200746087663529</v>
      </c>
      <c r="G22" s="21">
        <v>5.3360118387663533</v>
      </c>
      <c r="H22" s="21">
        <v>0.52178141999999994</v>
      </c>
      <c r="I22" s="21">
        <v>0.46228135000000004</v>
      </c>
      <c r="J22" s="22">
        <f t="shared" si="1"/>
        <v>0.63961477424937185</v>
      </c>
      <c r="K22" s="22">
        <f t="shared" si="2"/>
        <v>0.70215944529679863</v>
      </c>
      <c r="L22" s="23">
        <f t="shared" si="3"/>
        <v>0.75757198752015031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5.8699049999999993</v>
      </c>
      <c r="E23" s="21">
        <v>5.8699049999999993</v>
      </c>
      <c r="F23" s="21">
        <f t="shared" si="0"/>
        <v>3.3748430634489965</v>
      </c>
      <c r="G23" s="21">
        <v>2.2597121434489966</v>
      </c>
      <c r="H23" s="21">
        <v>0.41610470999999993</v>
      </c>
      <c r="I23" s="21">
        <v>0.69902620999999998</v>
      </c>
      <c r="J23" s="22">
        <f t="shared" si="1"/>
        <v>0.38496570957264165</v>
      </c>
      <c r="K23" s="22">
        <f t="shared" si="2"/>
        <v>0.45585351951164405</v>
      </c>
      <c r="L23" s="23">
        <f t="shared" si="3"/>
        <v>0.57493998002505953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2.8143219999999993</v>
      </c>
      <c r="E24" s="21">
        <v>5.2239800000000001</v>
      </c>
      <c r="F24" s="21">
        <f t="shared" si="0"/>
        <v>3.7274774968689615</v>
      </c>
      <c r="G24" s="21">
        <v>3.1824633168689616</v>
      </c>
      <c r="H24" s="21">
        <v>0.28748868000000005</v>
      </c>
      <c r="I24" s="21">
        <v>0.25752550000000002</v>
      </c>
      <c r="J24" s="22">
        <f t="shared" si="1"/>
        <v>0.60920281411279553</v>
      </c>
      <c r="K24" s="22">
        <f t="shared" si="2"/>
        <v>0.66423531423722171</v>
      </c>
      <c r="L24" s="23">
        <f t="shared" si="3"/>
        <v>0.71353211476096035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1.4074409999999999</v>
      </c>
      <c r="E25" s="21">
        <v>1.920453</v>
      </c>
      <c r="F25" s="21">
        <f t="shared" si="0"/>
        <v>1.4797868103899177</v>
      </c>
      <c r="G25" s="21">
        <v>1.2024143803899177</v>
      </c>
      <c r="H25" s="21">
        <v>0.11242925000000001</v>
      </c>
      <c r="I25" s="21">
        <v>0.16494318000000002</v>
      </c>
      <c r="J25" s="22">
        <f t="shared" si="1"/>
        <v>0.62610976701326082</v>
      </c>
      <c r="K25" s="22">
        <f t="shared" si="2"/>
        <v>0.6846528555449769</v>
      </c>
      <c r="L25" s="23">
        <f t="shared" si="3"/>
        <v>0.77054049767941091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0.23563500000000004</v>
      </c>
      <c r="E26" s="21">
        <v>0.51397899999999996</v>
      </c>
      <c r="F26" s="21">
        <f t="shared" si="0"/>
        <v>0.37167927356170161</v>
      </c>
      <c r="G26" s="21">
        <v>0.30179175356170163</v>
      </c>
      <c r="H26" s="21">
        <v>3.4971739999999994E-2</v>
      </c>
      <c r="I26" s="21">
        <v>3.4915779999999993E-2</v>
      </c>
      <c r="J26" s="22">
        <f t="shared" si="1"/>
        <v>0.58716747875244246</v>
      </c>
      <c r="K26" s="22">
        <f t="shared" si="2"/>
        <v>0.6552086633144576</v>
      </c>
      <c r="L26" s="23">
        <f t="shared" si="3"/>
        <v>0.72314097183289905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2E-3</v>
      </c>
      <c r="E27" s="21">
        <v>2E-3</v>
      </c>
      <c r="F27" s="21">
        <f t="shared" si="0"/>
        <v>1.1212199931178988E-3</v>
      </c>
      <c r="G27" s="21">
        <v>4.653999931178987E-4</v>
      </c>
      <c r="H27" s="21">
        <v>0</v>
      </c>
      <c r="I27" s="21">
        <v>6.558200000000001E-4</v>
      </c>
      <c r="J27" s="22">
        <f t="shared" si="1"/>
        <v>0.23269999655894935</v>
      </c>
      <c r="K27" s="22">
        <f t="shared" si="2"/>
        <v>0.23269999655894935</v>
      </c>
      <c r="L27" s="23">
        <f t="shared" si="3"/>
        <v>0.56060999655894939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2.2662699999999996</v>
      </c>
      <c r="E28" s="21">
        <v>2.4880489999999997</v>
      </c>
      <c r="F28" s="21">
        <f t="shared" si="0"/>
        <v>1.8854063960300262</v>
      </c>
      <c r="G28" s="21">
        <v>1.4654848860300262</v>
      </c>
      <c r="H28" s="21">
        <v>0.20795654000000002</v>
      </c>
      <c r="I28" s="21">
        <v>0.21196497</v>
      </c>
      <c r="J28" s="22">
        <f t="shared" si="1"/>
        <v>0.58900965617237699</v>
      </c>
      <c r="K28" s="22">
        <f t="shared" si="2"/>
        <v>0.67259182838843867</v>
      </c>
      <c r="L28" s="23">
        <f t="shared" si="3"/>
        <v>0.75778507418062369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8.4000000000000012E-3</v>
      </c>
      <c r="E29" s="21">
        <v>8.4000000000000012E-3</v>
      </c>
      <c r="F29" s="21">
        <f t="shared" si="0"/>
        <v>2.0500000391621143E-4</v>
      </c>
      <c r="G29" s="21">
        <v>2.0500000391621143E-4</v>
      </c>
      <c r="H29" s="21">
        <v>0</v>
      </c>
      <c r="I29" s="21">
        <v>0</v>
      </c>
      <c r="J29" s="22">
        <f t="shared" si="1"/>
        <v>2.4404762370977547E-2</v>
      </c>
      <c r="K29" s="22">
        <f t="shared" si="2"/>
        <v>2.4404762370977547E-2</v>
      </c>
      <c r="L29" s="23">
        <f t="shared" si="3"/>
        <v>2.4404762370977547E-2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2.2608470000000001</v>
      </c>
      <c r="E30" s="21">
        <v>2.2608470000000001</v>
      </c>
      <c r="F30" s="21">
        <f t="shared" si="0"/>
        <v>1.7776439951374674</v>
      </c>
      <c r="G30" s="21">
        <v>1.3725711051374674</v>
      </c>
      <c r="H30" s="21">
        <v>0.17945102999999998</v>
      </c>
      <c r="I30" s="21">
        <v>0.22562186000000001</v>
      </c>
      <c r="J30" s="22">
        <f t="shared" si="1"/>
        <v>0.60710481741465361</v>
      </c>
      <c r="K30" s="22">
        <f t="shared" si="2"/>
        <v>0.68647818058341292</v>
      </c>
      <c r="L30" s="23">
        <f t="shared" si="3"/>
        <v>0.78627346084784477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1.292422</v>
      </c>
      <c r="E31" s="21">
        <v>1.292422</v>
      </c>
      <c r="F31" s="21">
        <f t="shared" si="0"/>
        <v>0.78809014046011616</v>
      </c>
      <c r="G31" s="21">
        <v>0.56140384046011604</v>
      </c>
      <c r="H31" s="21">
        <v>0.36664376999999998</v>
      </c>
      <c r="I31" s="21">
        <v>-0.13995746999999997</v>
      </c>
      <c r="J31" s="22">
        <f t="shared" si="1"/>
        <v>0.43438121639844884</v>
      </c>
      <c r="K31" s="22">
        <f t="shared" si="2"/>
        <v>0.71806856464847868</v>
      </c>
      <c r="L31" s="23">
        <f t="shared" si="3"/>
        <v>0.60977772001723596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1.8570730000000002</v>
      </c>
      <c r="E32" s="21">
        <v>1.8570730000000002</v>
      </c>
      <c r="F32" s="21">
        <f t="shared" si="0"/>
        <v>0.64874309312100165</v>
      </c>
      <c r="G32" s="21">
        <v>0.23576679312100168</v>
      </c>
      <c r="H32" s="21">
        <v>0.14550000000000002</v>
      </c>
      <c r="I32" s="21">
        <v>0.2674763</v>
      </c>
      <c r="J32" s="22">
        <f t="shared" si="1"/>
        <v>0.12695612564557326</v>
      </c>
      <c r="K32" s="22">
        <f t="shared" si="2"/>
        <v>0.20530522662329465</v>
      </c>
      <c r="L32" s="23">
        <f t="shared" si="3"/>
        <v>0.34933634440918671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2.0763099999999999</v>
      </c>
      <c r="E33" s="21">
        <v>2.2638729999999998</v>
      </c>
      <c r="F33" s="21">
        <f t="shared" si="0"/>
        <v>1.6493873410971576</v>
      </c>
      <c r="G33" s="21">
        <v>1.2479802010971577</v>
      </c>
      <c r="H33" s="21">
        <v>0.19451113000000006</v>
      </c>
      <c r="I33" s="21">
        <v>0.20689601000000002</v>
      </c>
      <c r="J33" s="22">
        <f t="shared" si="1"/>
        <v>0.55125892711170543</v>
      </c>
      <c r="K33" s="22">
        <f t="shared" si="2"/>
        <v>0.63717855687892289</v>
      </c>
      <c r="L33" s="23">
        <f t="shared" si="3"/>
        <v>0.72856884688193979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7.2385910000000004</v>
      </c>
      <c r="E34" s="21">
        <v>7.9112949999999982</v>
      </c>
      <c r="F34" s="21">
        <f t="shared" si="0"/>
        <v>5.597693453518513</v>
      </c>
      <c r="G34" s="21">
        <v>3.3201252335185125</v>
      </c>
      <c r="H34" s="21">
        <v>0.51939729000000001</v>
      </c>
      <c r="I34" s="21">
        <v>1.7581709300000001</v>
      </c>
      <c r="J34" s="22">
        <f t="shared" si="1"/>
        <v>0.41966899648142475</v>
      </c>
      <c r="K34" s="22">
        <f t="shared" si="2"/>
        <v>0.48532162225255326</v>
      </c>
      <c r="L34" s="23">
        <f t="shared" si="3"/>
        <v>0.70755716396854296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23.316468999999998</v>
      </c>
      <c r="E35" s="21">
        <v>24.376729000000001</v>
      </c>
      <c r="F35" s="21">
        <f t="shared" si="0"/>
        <v>18.662356823149217</v>
      </c>
      <c r="G35" s="21">
        <v>13.834488163149217</v>
      </c>
      <c r="H35" s="21">
        <v>2.2670817400000005</v>
      </c>
      <c r="I35" s="21">
        <v>2.56078692</v>
      </c>
      <c r="J35" s="22">
        <f t="shared" si="1"/>
        <v>0.56752848846739101</v>
      </c>
      <c r="K35" s="22">
        <f t="shared" si="2"/>
        <v>0.66053037317472818</v>
      </c>
      <c r="L35" s="23">
        <f t="shared" si="3"/>
        <v>0.76558084651756253</v>
      </c>
      <c r="M35" s="4"/>
    </row>
    <row r="36" spans="1:13" ht="15.75" thickBot="1" x14ac:dyDescent="0.3">
      <c r="A36" s="41" t="s">
        <v>232</v>
      </c>
      <c r="B36" s="58"/>
      <c r="C36" s="43"/>
      <c r="D36" s="44">
        <v>0.64074399999999998</v>
      </c>
      <c r="E36" s="45">
        <v>2.4547689999999998</v>
      </c>
      <c r="F36" s="45">
        <f t="shared" si="0"/>
        <v>1.7796664973556866</v>
      </c>
      <c r="G36" s="45">
        <v>0.71617516735568643</v>
      </c>
      <c r="H36" s="45">
        <v>0.35266934999999999</v>
      </c>
      <c r="I36" s="45">
        <v>0.71082198000000008</v>
      </c>
      <c r="J36" s="46">
        <f t="shared" si="1"/>
        <v>0.29174849745767789</v>
      </c>
      <c r="K36" s="46">
        <f t="shared" si="2"/>
        <v>0.43541551867230138</v>
      </c>
      <c r="L36" s="47">
        <f t="shared" si="3"/>
        <v>0.72498328655595978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1623</v>
      </c>
      <c r="N2" s="72" t="s">
        <v>1645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221.20338100000004</v>
      </c>
      <c r="E6" s="14">
        <f ca="1">SUM(E7:OFFSET(E7,50,0))</f>
        <v>269.20154699999995</v>
      </c>
      <c r="F6" s="14">
        <f ca="1">SUM(F7:OFFSET(F7,50,0))</f>
        <v>179.23627351917989</v>
      </c>
      <c r="G6" s="14">
        <f ca="1">SUM(G7:OFFSET(G7,50,0))</f>
        <v>131.44055086917984</v>
      </c>
      <c r="H6" s="14">
        <f ca="1">SUM(H7:OFFSET(H7,50,0))</f>
        <v>18.073593220000003</v>
      </c>
      <c r="I6" s="14">
        <f ca="1">SUM(I7:OFFSET(I7,50,0))</f>
        <v>29.722129429999995</v>
      </c>
      <c r="J6" s="15">
        <f ca="1">IFERROR(G6/E6,0)</f>
        <v>0.48826075605419855</v>
      </c>
      <c r="K6" s="15">
        <f ca="1">IFERROR(SUM(G6,H6)/E6,0)</f>
        <v>0.55539853227210412</v>
      </c>
      <c r="L6" s="16">
        <f ca="1">IFERROR(SUM(G6,H6,I6)/E6,0)</f>
        <v>0.66580699671528953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2.3558859999999999</v>
      </c>
      <c r="E7" s="21">
        <v>2.4790869999999998</v>
      </c>
      <c r="F7" s="21">
        <f t="shared" ref="F7:F31" si="0">SUM(G7,H7,I7)</f>
        <v>1.5151510015418148</v>
      </c>
      <c r="G7" s="21">
        <v>1.0201460515418148</v>
      </c>
      <c r="H7" s="21">
        <v>0.24033766000000001</v>
      </c>
      <c r="I7" s="21">
        <v>0.25466729000000005</v>
      </c>
      <c r="J7" s="22">
        <f t="shared" ref="J7:J31" si="1">IFERROR(G7/E7,0)</f>
        <v>0.41150070632527819</v>
      </c>
      <c r="K7" s="22">
        <f t="shared" ref="K7:K31" si="2">IFERROR(SUM(G7,H7)/E7,0)</f>
        <v>0.50844674331389539</v>
      </c>
      <c r="L7" s="23">
        <f t="shared" ref="L7:L31" si="3">IFERROR(SUM(G7,H7,I7)/E7,0)</f>
        <v>0.61117298486975846</v>
      </c>
      <c r="M7" s="4"/>
      <c r="N7" t="s">
        <v>259</v>
      </c>
      <c r="O7" s="5">
        <v>1.6919661671595385</v>
      </c>
      <c r="P7" s="71">
        <v>0.8162503483893393</v>
      </c>
    </row>
    <row r="8" spans="1:16" x14ac:dyDescent="0.25">
      <c r="A8" s="17"/>
      <c r="B8" s="55">
        <v>2</v>
      </c>
      <c r="C8" s="19" t="s">
        <v>250</v>
      </c>
      <c r="D8" s="20">
        <v>1.3842999999999994</v>
      </c>
      <c r="E8" s="21">
        <v>1.4444979999999994</v>
      </c>
      <c r="F8" s="21">
        <f t="shared" si="0"/>
        <v>0.69015798581863175</v>
      </c>
      <c r="G8" s="21">
        <v>0.49202602581863175</v>
      </c>
      <c r="H8" s="21">
        <v>8.6749419999999994E-2</v>
      </c>
      <c r="I8" s="21">
        <v>0.11138254</v>
      </c>
      <c r="J8" s="22">
        <f t="shared" si="1"/>
        <v>0.34062077331961133</v>
      </c>
      <c r="K8" s="22">
        <f t="shared" si="2"/>
        <v>0.40067583743184965</v>
      </c>
      <c r="L8" s="23">
        <f t="shared" si="3"/>
        <v>0.47778396773040327</v>
      </c>
      <c r="M8" s="4"/>
      <c r="N8" t="s">
        <v>261</v>
      </c>
      <c r="O8" s="5">
        <v>7.1932099255368644</v>
      </c>
      <c r="P8" s="71">
        <v>0.78054058595335574</v>
      </c>
    </row>
    <row r="9" spans="1:16" x14ac:dyDescent="0.25">
      <c r="A9" s="17"/>
      <c r="B9" s="55">
        <v>3</v>
      </c>
      <c r="C9" s="19" t="s">
        <v>251</v>
      </c>
      <c r="D9" s="20">
        <v>0.30706100000000003</v>
      </c>
      <c r="E9" s="21">
        <v>0.30582600000000004</v>
      </c>
      <c r="F9" s="21">
        <f t="shared" si="0"/>
        <v>0.23270657108269582</v>
      </c>
      <c r="G9" s="21">
        <v>0.22918618108269584</v>
      </c>
      <c r="H9" s="21">
        <v>2.47876E-3</v>
      </c>
      <c r="I9" s="21">
        <v>1.04163E-3</v>
      </c>
      <c r="J9" s="22">
        <f t="shared" si="1"/>
        <v>0.74940057772293989</v>
      </c>
      <c r="K9" s="22">
        <f t="shared" si="2"/>
        <v>0.75750570939912176</v>
      </c>
      <c r="L9" s="23">
        <f t="shared" si="3"/>
        <v>0.76091166572722979</v>
      </c>
      <c r="M9" s="4"/>
      <c r="N9" t="s">
        <v>265</v>
      </c>
      <c r="O9" s="5">
        <v>1.4797868103899177</v>
      </c>
      <c r="P9" s="71">
        <v>0.7705404976794108</v>
      </c>
    </row>
    <row r="10" spans="1:16" x14ac:dyDescent="0.25">
      <c r="A10" s="17"/>
      <c r="B10" s="55">
        <v>4</v>
      </c>
      <c r="C10" s="19" t="s">
        <v>252</v>
      </c>
      <c r="D10" s="20">
        <v>5.1076599999999992</v>
      </c>
      <c r="E10" s="21">
        <v>5.5375450000000006</v>
      </c>
      <c r="F10" s="21">
        <f t="shared" si="0"/>
        <v>4.0962243385923482</v>
      </c>
      <c r="G10" s="21">
        <v>3.1529875285923481</v>
      </c>
      <c r="H10" s="21">
        <v>0.44320135000000005</v>
      </c>
      <c r="I10" s="21">
        <v>0.5000354600000001</v>
      </c>
      <c r="J10" s="22">
        <f t="shared" si="1"/>
        <v>0.56938363996903818</v>
      </c>
      <c r="K10" s="22">
        <f t="shared" si="2"/>
        <v>0.64941935073978585</v>
      </c>
      <c r="L10" s="23">
        <f t="shared" si="3"/>
        <v>0.73971847426835313</v>
      </c>
      <c r="M10" s="4"/>
      <c r="N10" t="s">
        <v>253</v>
      </c>
      <c r="O10" s="5">
        <v>3.1076142785596987</v>
      </c>
      <c r="P10" s="71">
        <v>0.76694914495032807</v>
      </c>
    </row>
    <row r="11" spans="1:16" x14ac:dyDescent="0.25">
      <c r="A11" s="17"/>
      <c r="B11" s="55">
        <v>5</v>
      </c>
      <c r="C11" s="19" t="s">
        <v>253</v>
      </c>
      <c r="D11" s="20">
        <v>5.4016600000000015</v>
      </c>
      <c r="E11" s="21">
        <v>4.0519170000000004</v>
      </c>
      <c r="F11" s="21">
        <f t="shared" si="0"/>
        <v>3.1076142785596987</v>
      </c>
      <c r="G11" s="21">
        <v>2.3171160685596988</v>
      </c>
      <c r="H11" s="21">
        <v>0.43173041999999989</v>
      </c>
      <c r="I11" s="21">
        <v>0.35876778999999998</v>
      </c>
      <c r="J11" s="22">
        <f t="shared" si="1"/>
        <v>0.57185674547620258</v>
      </c>
      <c r="K11" s="22">
        <f t="shared" si="2"/>
        <v>0.67840641566934823</v>
      </c>
      <c r="L11" s="23">
        <f t="shared" si="3"/>
        <v>0.76694914495032807</v>
      </c>
      <c r="M11" s="4"/>
      <c r="N11" t="s">
        <v>255</v>
      </c>
      <c r="O11" s="5">
        <v>18.662356823149221</v>
      </c>
      <c r="P11" s="71">
        <v>0.76558084651756286</v>
      </c>
    </row>
    <row r="12" spans="1:16" x14ac:dyDescent="0.25">
      <c r="A12" s="17"/>
      <c r="B12" s="55">
        <v>6</v>
      </c>
      <c r="C12" s="19" t="s">
        <v>254</v>
      </c>
      <c r="D12" s="20">
        <v>4.5991019999999994</v>
      </c>
      <c r="E12" s="21">
        <v>5.4465190000000012</v>
      </c>
      <c r="F12" s="21">
        <f t="shared" si="0"/>
        <v>2.7804911638389038</v>
      </c>
      <c r="G12" s="21">
        <v>2.0656139338389039</v>
      </c>
      <c r="H12" s="21">
        <v>0.26572572999999999</v>
      </c>
      <c r="I12" s="21">
        <v>0.44915149999999998</v>
      </c>
      <c r="J12" s="22">
        <f t="shared" si="1"/>
        <v>0.37925396640292697</v>
      </c>
      <c r="K12" s="22">
        <f t="shared" si="2"/>
        <v>0.42804214285103992</v>
      </c>
      <c r="L12" s="23">
        <f t="shared" si="3"/>
        <v>0.51050793430425989</v>
      </c>
      <c r="M12" s="4"/>
      <c r="N12" t="s">
        <v>251</v>
      </c>
      <c r="O12" s="5">
        <v>0.23270657108269582</v>
      </c>
      <c r="P12" s="71">
        <v>0.76091166572722979</v>
      </c>
    </row>
    <row r="13" spans="1:16" x14ac:dyDescent="0.25">
      <c r="A13" s="17"/>
      <c r="B13" s="55">
        <v>7</v>
      </c>
      <c r="C13" s="19" t="s">
        <v>255</v>
      </c>
      <c r="D13" s="20">
        <v>23.316468999999994</v>
      </c>
      <c r="E13" s="21">
        <v>24.376728999999997</v>
      </c>
      <c r="F13" s="21">
        <f t="shared" si="0"/>
        <v>18.662356823149221</v>
      </c>
      <c r="G13" s="21">
        <v>13.834488163149217</v>
      </c>
      <c r="H13" s="21">
        <v>2.2670817400000001</v>
      </c>
      <c r="I13" s="21">
        <v>2.5607869200000004</v>
      </c>
      <c r="J13" s="22">
        <f t="shared" si="1"/>
        <v>0.56752848846739112</v>
      </c>
      <c r="K13" s="22">
        <f t="shared" si="2"/>
        <v>0.66053037317472829</v>
      </c>
      <c r="L13" s="23">
        <f t="shared" si="3"/>
        <v>0.76558084651756286</v>
      </c>
      <c r="M13" s="4"/>
      <c r="N13" t="s">
        <v>268</v>
      </c>
      <c r="O13" s="5">
        <v>1.8854063960300262</v>
      </c>
      <c r="P13" s="71">
        <v>0.7577850741806238</v>
      </c>
    </row>
    <row r="14" spans="1:16" x14ac:dyDescent="0.25">
      <c r="A14" s="17"/>
      <c r="B14" s="55">
        <v>8</v>
      </c>
      <c r="C14" s="19" t="s">
        <v>256</v>
      </c>
      <c r="D14" s="20">
        <v>1.8063759999999998</v>
      </c>
      <c r="E14" s="21">
        <v>2.0944560000000001</v>
      </c>
      <c r="F14" s="21">
        <f t="shared" si="0"/>
        <v>1.540364160017538</v>
      </c>
      <c r="G14" s="21">
        <v>1.012637990017538</v>
      </c>
      <c r="H14" s="21">
        <v>0.19768124999999998</v>
      </c>
      <c r="I14" s="21">
        <v>0.33004491999999996</v>
      </c>
      <c r="J14" s="22">
        <f t="shared" si="1"/>
        <v>0.48348496698786603</v>
      </c>
      <c r="K14" s="22">
        <f t="shared" si="2"/>
        <v>0.57786806694317661</v>
      </c>
      <c r="L14" s="23">
        <f t="shared" si="3"/>
        <v>0.73544832644731517</v>
      </c>
      <c r="M14" s="4"/>
      <c r="N14" t="s">
        <v>270</v>
      </c>
      <c r="O14" s="5">
        <v>1.7876439951374674</v>
      </c>
      <c r="P14" s="71">
        <v>0.74839093008078506</v>
      </c>
    </row>
    <row r="15" spans="1:16" x14ac:dyDescent="0.25">
      <c r="A15" s="17"/>
      <c r="B15" s="55">
        <v>9</v>
      </c>
      <c r="C15" s="19" t="s">
        <v>257</v>
      </c>
      <c r="D15" s="20">
        <v>1.2762089999999997</v>
      </c>
      <c r="E15" s="21">
        <v>1.058889</v>
      </c>
      <c r="F15" s="21">
        <f t="shared" si="0"/>
        <v>0.73405452725113296</v>
      </c>
      <c r="G15" s="21">
        <v>0.65168948725113296</v>
      </c>
      <c r="H15" s="21">
        <v>-1.0374910000000008E-2</v>
      </c>
      <c r="I15" s="21">
        <v>9.2739950000000015E-2</v>
      </c>
      <c r="J15" s="22">
        <f t="shared" si="1"/>
        <v>0.61544646063103214</v>
      </c>
      <c r="K15" s="22">
        <f t="shared" si="2"/>
        <v>0.60564854035799121</v>
      </c>
      <c r="L15" s="23">
        <f t="shared" si="3"/>
        <v>0.6932308554070663</v>
      </c>
      <c r="M15" s="4"/>
      <c r="N15" t="s">
        <v>252</v>
      </c>
      <c r="O15" s="5">
        <v>4.0962243385923482</v>
      </c>
      <c r="P15" s="71">
        <v>0.73971847426835313</v>
      </c>
    </row>
    <row r="16" spans="1:16" x14ac:dyDescent="0.25">
      <c r="A16" s="17"/>
      <c r="B16" s="55">
        <v>10</v>
      </c>
      <c r="C16" s="19" t="s">
        <v>258</v>
      </c>
      <c r="D16" s="20">
        <v>5.2178550000000001</v>
      </c>
      <c r="E16" s="21">
        <v>6.2597090000000044</v>
      </c>
      <c r="F16" s="21">
        <f t="shared" si="0"/>
        <v>4.3184157661057414</v>
      </c>
      <c r="G16" s="21">
        <v>3.4135928261057416</v>
      </c>
      <c r="H16" s="21">
        <v>0.43264335000000015</v>
      </c>
      <c r="I16" s="21">
        <v>0.47217958999999998</v>
      </c>
      <c r="J16" s="22">
        <f t="shared" si="1"/>
        <v>0.54532771828622373</v>
      </c>
      <c r="K16" s="22">
        <f t="shared" si="2"/>
        <v>0.61444328739654497</v>
      </c>
      <c r="L16" s="23">
        <f t="shared" si="3"/>
        <v>0.68987484340018657</v>
      </c>
      <c r="M16" s="4"/>
      <c r="N16" t="s">
        <v>256</v>
      </c>
      <c r="O16" s="5">
        <v>1.540364160017538</v>
      </c>
      <c r="P16" s="71">
        <v>0.73544832644731517</v>
      </c>
    </row>
    <row r="17" spans="1:16" x14ac:dyDescent="0.25">
      <c r="A17" s="17"/>
      <c r="B17" s="55">
        <v>11</v>
      </c>
      <c r="C17" s="19" t="s">
        <v>259</v>
      </c>
      <c r="D17" s="20">
        <v>1.2405930000000001</v>
      </c>
      <c r="E17" s="21">
        <v>2.0728519999999997</v>
      </c>
      <c r="F17" s="21">
        <f t="shared" si="0"/>
        <v>1.6919661671595385</v>
      </c>
      <c r="G17" s="21">
        <v>0.66545090715953847</v>
      </c>
      <c r="H17" s="21">
        <v>0.59784528000000003</v>
      </c>
      <c r="I17" s="21">
        <v>0.42866998000000001</v>
      </c>
      <c r="J17" s="22">
        <f t="shared" si="1"/>
        <v>0.32103155804637212</v>
      </c>
      <c r="K17" s="22">
        <f t="shared" si="2"/>
        <v>0.60944832875648558</v>
      </c>
      <c r="L17" s="23">
        <f t="shared" si="3"/>
        <v>0.8162503483893393</v>
      </c>
      <c r="M17" s="4"/>
      <c r="N17" t="s">
        <v>273</v>
      </c>
      <c r="O17" s="5">
        <v>1.6493873410971576</v>
      </c>
      <c r="P17" s="71">
        <v>0.72856884688193968</v>
      </c>
    </row>
    <row r="18" spans="1:16" x14ac:dyDescent="0.25">
      <c r="A18" s="17"/>
      <c r="B18" s="55">
        <v>12</v>
      </c>
      <c r="C18" s="19" t="s">
        <v>260</v>
      </c>
      <c r="D18" s="20">
        <v>1.9556069999999994</v>
      </c>
      <c r="E18" s="21">
        <v>1.8956019999999996</v>
      </c>
      <c r="F18" s="21">
        <f t="shared" si="0"/>
        <v>1.0928793498668679</v>
      </c>
      <c r="G18" s="21">
        <v>0.80213897986686788</v>
      </c>
      <c r="H18" s="21">
        <v>0.12941677999999998</v>
      </c>
      <c r="I18" s="21">
        <v>0.16132358999999999</v>
      </c>
      <c r="J18" s="22">
        <f t="shared" si="1"/>
        <v>0.42315790965976408</v>
      </c>
      <c r="K18" s="22">
        <f t="shared" si="2"/>
        <v>0.49143003640366917</v>
      </c>
      <c r="L18" s="23">
        <f t="shared" si="3"/>
        <v>0.57653418273818458</v>
      </c>
      <c r="M18" s="4"/>
      <c r="N18" t="s">
        <v>266</v>
      </c>
      <c r="O18" s="5">
        <v>0.37167927356170161</v>
      </c>
      <c r="P18" s="71">
        <v>0.72314097183289894</v>
      </c>
    </row>
    <row r="19" spans="1:16" x14ac:dyDescent="0.25">
      <c r="A19" s="17"/>
      <c r="B19" s="55">
        <v>13</v>
      </c>
      <c r="C19" s="19" t="s">
        <v>261</v>
      </c>
      <c r="D19" s="20">
        <v>5.9966979999999994</v>
      </c>
      <c r="E19" s="21">
        <v>9.2156770000000012</v>
      </c>
      <c r="F19" s="21">
        <f t="shared" si="0"/>
        <v>7.1932099255368644</v>
      </c>
      <c r="G19" s="21">
        <v>5.948755825536864</v>
      </c>
      <c r="H19" s="21">
        <v>0.39235077000000002</v>
      </c>
      <c r="I19" s="21">
        <v>0.85210333000000005</v>
      </c>
      <c r="J19" s="22">
        <f t="shared" si="1"/>
        <v>0.64550394133137079</v>
      </c>
      <c r="K19" s="22">
        <f t="shared" si="2"/>
        <v>0.6880782166667585</v>
      </c>
      <c r="L19" s="23">
        <f t="shared" si="3"/>
        <v>0.78054058595335574</v>
      </c>
      <c r="M19" s="4"/>
      <c r="N19" t="s">
        <v>257</v>
      </c>
      <c r="O19" s="5">
        <v>0.73405452725113296</v>
      </c>
      <c r="P19" s="71">
        <v>0.6932308554070663</v>
      </c>
    </row>
    <row r="20" spans="1:16" x14ac:dyDescent="0.25">
      <c r="A20" s="17"/>
      <c r="B20" s="55">
        <v>14</v>
      </c>
      <c r="C20" s="19" t="s">
        <v>262</v>
      </c>
      <c r="D20" s="20">
        <v>5.8699050000000002</v>
      </c>
      <c r="E20" s="21">
        <v>5.8699050000000002</v>
      </c>
      <c r="F20" s="21">
        <f t="shared" si="0"/>
        <v>3.3748430634489965</v>
      </c>
      <c r="G20" s="21">
        <v>2.2597121434489966</v>
      </c>
      <c r="H20" s="21">
        <v>0.41610470999999999</v>
      </c>
      <c r="I20" s="21">
        <v>0.69902620999999998</v>
      </c>
      <c r="J20" s="22">
        <f t="shared" si="1"/>
        <v>0.38496570957264153</v>
      </c>
      <c r="K20" s="22">
        <f t="shared" si="2"/>
        <v>0.45585351951164399</v>
      </c>
      <c r="L20" s="23">
        <f t="shared" si="3"/>
        <v>0.57493998002505942</v>
      </c>
      <c r="M20" s="4"/>
      <c r="N20" t="s">
        <v>258</v>
      </c>
      <c r="O20" s="5">
        <v>4.3184157661057414</v>
      </c>
      <c r="P20" s="71">
        <v>0.68987484340018657</v>
      </c>
    </row>
    <row r="21" spans="1:16" x14ac:dyDescent="0.25">
      <c r="A21" s="17"/>
      <c r="B21" s="55">
        <v>15</v>
      </c>
      <c r="C21" s="19" t="s">
        <v>263</v>
      </c>
      <c r="D21" s="20">
        <v>141.05212800000004</v>
      </c>
      <c r="E21" s="21">
        <v>174.32214599999992</v>
      </c>
      <c r="F21" s="21">
        <f t="shared" si="0"/>
        <v>115.8547976305241</v>
      </c>
      <c r="G21" s="21">
        <v>83.992962080524109</v>
      </c>
      <c r="H21" s="21">
        <v>10.641668770000003</v>
      </c>
      <c r="I21" s="21">
        <v>21.220166779999996</v>
      </c>
      <c r="J21" s="22">
        <f t="shared" si="1"/>
        <v>0.48182611336441528</v>
      </c>
      <c r="K21" s="22">
        <f t="shared" si="2"/>
        <v>0.54287210788768137</v>
      </c>
      <c r="L21" s="23">
        <f t="shared" si="3"/>
        <v>0.66460171750366215</v>
      </c>
      <c r="M21" s="4"/>
      <c r="N21" t="s">
        <v>263</v>
      </c>
      <c r="O21" s="5">
        <v>115.8547976305241</v>
      </c>
      <c r="P21" s="71">
        <v>0.66460171750366215</v>
      </c>
    </row>
    <row r="22" spans="1:16" x14ac:dyDescent="0.25">
      <c r="A22" s="17"/>
      <c r="B22" s="55">
        <v>16</v>
      </c>
      <c r="C22" s="19" t="s">
        <v>264</v>
      </c>
      <c r="D22" s="20">
        <v>2.9094739999999981</v>
      </c>
      <c r="E22" s="21">
        <v>9.840791000000003</v>
      </c>
      <c r="F22" s="21">
        <f t="shared" si="0"/>
        <v>3.7389774968913132</v>
      </c>
      <c r="G22" s="21">
        <v>3.1939633168913133</v>
      </c>
      <c r="H22" s="21">
        <v>0.28748868</v>
      </c>
      <c r="I22" s="21">
        <v>0.25752549999999996</v>
      </c>
      <c r="J22" s="22">
        <f t="shared" si="1"/>
        <v>0.32456367754292437</v>
      </c>
      <c r="K22" s="22">
        <f t="shared" si="2"/>
        <v>0.35377765841092573</v>
      </c>
      <c r="L22" s="23">
        <f t="shared" si="3"/>
        <v>0.37994684542038459</v>
      </c>
      <c r="M22" s="4"/>
      <c r="N22" t="s">
        <v>249</v>
      </c>
      <c r="O22" s="5">
        <v>1.5151510015418148</v>
      </c>
      <c r="P22" s="71">
        <v>0.61117298486975846</v>
      </c>
    </row>
    <row r="23" spans="1:16" x14ac:dyDescent="0.25">
      <c r="A23" s="17"/>
      <c r="B23" s="55">
        <v>17</v>
      </c>
      <c r="C23" s="19" t="s">
        <v>265</v>
      </c>
      <c r="D23" s="20">
        <v>1.4074410000000004</v>
      </c>
      <c r="E23" s="21">
        <v>1.9204530000000002</v>
      </c>
      <c r="F23" s="21">
        <f t="shared" si="0"/>
        <v>1.4797868103899177</v>
      </c>
      <c r="G23" s="21">
        <v>1.2024143803899177</v>
      </c>
      <c r="H23" s="21">
        <v>0.11242925000000001</v>
      </c>
      <c r="I23" s="21">
        <v>0.16494318000000002</v>
      </c>
      <c r="J23" s="22">
        <f t="shared" si="1"/>
        <v>0.62610976701326071</v>
      </c>
      <c r="K23" s="22">
        <f t="shared" si="2"/>
        <v>0.6846528555449769</v>
      </c>
      <c r="L23" s="23">
        <f t="shared" si="3"/>
        <v>0.7705404976794108</v>
      </c>
      <c r="M23" s="4"/>
      <c r="N23" t="s">
        <v>271</v>
      </c>
      <c r="O23" s="5">
        <v>0.78809014046011616</v>
      </c>
      <c r="P23" s="71">
        <v>0.60977772001723607</v>
      </c>
    </row>
    <row r="24" spans="1:16" x14ac:dyDescent="0.25">
      <c r="A24" s="17"/>
      <c r="B24" s="55">
        <v>18</v>
      </c>
      <c r="C24" s="19" t="s">
        <v>266</v>
      </c>
      <c r="D24" s="20">
        <v>0.23563500000000004</v>
      </c>
      <c r="E24" s="21">
        <v>0.51397900000000007</v>
      </c>
      <c r="F24" s="21">
        <f t="shared" si="0"/>
        <v>0.37167927356170161</v>
      </c>
      <c r="G24" s="21">
        <v>0.30179175356170163</v>
      </c>
      <c r="H24" s="21">
        <v>3.4971739999999994E-2</v>
      </c>
      <c r="I24" s="21">
        <v>3.4915779999999993E-2</v>
      </c>
      <c r="J24" s="22">
        <f t="shared" si="1"/>
        <v>0.58716747875244235</v>
      </c>
      <c r="K24" s="22">
        <f t="shared" si="2"/>
        <v>0.65520866331445748</v>
      </c>
      <c r="L24" s="23">
        <f t="shared" si="3"/>
        <v>0.72314097183289894</v>
      </c>
      <c r="M24" s="4"/>
      <c r="N24" t="s">
        <v>260</v>
      </c>
      <c r="O24" s="5">
        <v>1.0928793498668679</v>
      </c>
      <c r="P24" s="71">
        <v>0.57653418273818458</v>
      </c>
    </row>
    <row r="25" spans="1:16" x14ac:dyDescent="0.25">
      <c r="A25" s="17"/>
      <c r="B25" s="55">
        <v>19</v>
      </c>
      <c r="C25" s="19" t="s">
        <v>267</v>
      </c>
      <c r="D25" s="20">
        <v>2E-3</v>
      </c>
      <c r="E25" s="21">
        <v>2E-3</v>
      </c>
      <c r="F25" s="21">
        <f t="shared" si="0"/>
        <v>1.1212199931178988E-3</v>
      </c>
      <c r="G25" s="21">
        <v>4.653999931178987E-4</v>
      </c>
      <c r="H25" s="21">
        <v>0</v>
      </c>
      <c r="I25" s="21">
        <v>6.558200000000001E-4</v>
      </c>
      <c r="J25" s="22">
        <f t="shared" si="1"/>
        <v>0.23269999655894935</v>
      </c>
      <c r="K25" s="22">
        <f t="shared" si="2"/>
        <v>0.23269999655894935</v>
      </c>
      <c r="L25" s="23">
        <f t="shared" si="3"/>
        <v>0.56060999655894939</v>
      </c>
      <c r="M25" s="4"/>
      <c r="N25" t="s">
        <v>262</v>
      </c>
      <c r="O25" s="5">
        <v>3.3748430634489965</v>
      </c>
      <c r="P25" s="71">
        <v>0.57493998002505942</v>
      </c>
    </row>
    <row r="26" spans="1:16" x14ac:dyDescent="0.25">
      <c r="A26" s="17"/>
      <c r="B26" s="55">
        <v>20</v>
      </c>
      <c r="C26" s="19" t="s">
        <v>268</v>
      </c>
      <c r="D26" s="20">
        <v>2.2662699999999987</v>
      </c>
      <c r="E26" s="21">
        <v>2.4880489999999993</v>
      </c>
      <c r="F26" s="21">
        <f t="shared" si="0"/>
        <v>1.8854063960300262</v>
      </c>
      <c r="G26" s="21">
        <v>1.4654848860300262</v>
      </c>
      <c r="H26" s="21">
        <v>0.20795654</v>
      </c>
      <c r="I26" s="21">
        <v>0.21196497</v>
      </c>
      <c r="J26" s="22">
        <f t="shared" si="1"/>
        <v>0.58900965617237711</v>
      </c>
      <c r="K26" s="22">
        <f t="shared" si="2"/>
        <v>0.67259182838843878</v>
      </c>
      <c r="L26" s="23">
        <f t="shared" si="3"/>
        <v>0.7577850741806238</v>
      </c>
      <c r="M26" s="4"/>
      <c r="N26" t="s">
        <v>267</v>
      </c>
      <c r="O26" s="5">
        <v>1.1212199931178988E-3</v>
      </c>
      <c r="P26" s="71">
        <v>0.56060999655894939</v>
      </c>
    </row>
    <row r="27" spans="1:16" x14ac:dyDescent="0.25">
      <c r="A27" s="17"/>
      <c r="B27" s="55">
        <v>21</v>
      </c>
      <c r="C27" s="19" t="s">
        <v>269</v>
      </c>
      <c r="D27" s="20">
        <v>8.3999999999999995E-3</v>
      </c>
      <c r="E27" s="21">
        <v>0.20290000000000002</v>
      </c>
      <c r="F27" s="21">
        <f t="shared" si="0"/>
        <v>2.0500000391621143E-4</v>
      </c>
      <c r="G27" s="21">
        <v>2.0500000391621143E-4</v>
      </c>
      <c r="H27" s="21">
        <v>0</v>
      </c>
      <c r="I27" s="21">
        <v>0</v>
      </c>
      <c r="J27" s="22">
        <f t="shared" si="1"/>
        <v>1.0103499453731463E-3</v>
      </c>
      <c r="K27" s="22">
        <f t="shared" si="2"/>
        <v>1.0103499453731463E-3</v>
      </c>
      <c r="L27" s="23">
        <f t="shared" si="3"/>
        <v>1.0103499453731463E-3</v>
      </c>
      <c r="M27" s="4"/>
      <c r="N27" t="s">
        <v>254</v>
      </c>
      <c r="O27" s="5">
        <v>2.7804911638389038</v>
      </c>
      <c r="P27" s="71">
        <v>0.51050793430425989</v>
      </c>
    </row>
    <row r="28" spans="1:16" x14ac:dyDescent="0.25">
      <c r="A28" s="17"/>
      <c r="B28" s="55">
        <v>22</v>
      </c>
      <c r="C28" s="19" t="s">
        <v>270</v>
      </c>
      <c r="D28" s="20">
        <v>2.2608470000000005</v>
      </c>
      <c r="E28" s="21">
        <v>2.3886500000000002</v>
      </c>
      <c r="F28" s="21">
        <f t="shared" si="0"/>
        <v>1.7876439951374674</v>
      </c>
      <c r="G28" s="21">
        <v>1.3725711051374674</v>
      </c>
      <c r="H28" s="21">
        <v>0.18945103000000002</v>
      </c>
      <c r="I28" s="21">
        <v>0.22562186000000001</v>
      </c>
      <c r="J28" s="22">
        <f t="shared" si="1"/>
        <v>0.57462211087328297</v>
      </c>
      <c r="K28" s="22">
        <f t="shared" si="2"/>
        <v>0.65393512450022706</v>
      </c>
      <c r="L28" s="23">
        <f t="shared" si="3"/>
        <v>0.74839093008078506</v>
      </c>
      <c r="M28" s="4"/>
      <c r="N28" t="s">
        <v>250</v>
      </c>
      <c r="O28" s="5">
        <v>0.69015798581863175</v>
      </c>
      <c r="P28" s="71">
        <v>0.47778396773040327</v>
      </c>
    </row>
    <row r="29" spans="1:16" x14ac:dyDescent="0.25">
      <c r="A29" s="17"/>
      <c r="B29" s="55">
        <v>23</v>
      </c>
      <c r="C29" s="19" t="s">
        <v>271</v>
      </c>
      <c r="D29" s="20">
        <v>1.2924219999999995</v>
      </c>
      <c r="E29" s="21">
        <v>1.2924219999999997</v>
      </c>
      <c r="F29" s="21">
        <f t="shared" si="0"/>
        <v>0.78809014046011616</v>
      </c>
      <c r="G29" s="21">
        <v>0.56140384046011604</v>
      </c>
      <c r="H29" s="21">
        <v>0.36664376999999998</v>
      </c>
      <c r="I29" s="21">
        <v>-0.13995746999999997</v>
      </c>
      <c r="J29" s="22">
        <f t="shared" si="1"/>
        <v>0.4343812163984489</v>
      </c>
      <c r="K29" s="22">
        <f t="shared" si="2"/>
        <v>0.71806856464847879</v>
      </c>
      <c r="L29" s="23">
        <f t="shared" si="3"/>
        <v>0.60977772001723607</v>
      </c>
      <c r="M29" s="4"/>
      <c r="N29" t="s">
        <v>264</v>
      </c>
      <c r="O29" s="5">
        <v>3.7389774968913132</v>
      </c>
      <c r="P29" s="71">
        <v>0.37994684542038459</v>
      </c>
    </row>
    <row r="30" spans="1:16" x14ac:dyDescent="0.25">
      <c r="A30" s="17"/>
      <c r="B30" s="55">
        <v>24</v>
      </c>
      <c r="C30" s="19" t="s">
        <v>272</v>
      </c>
      <c r="D30" s="20">
        <v>1.857073</v>
      </c>
      <c r="E30" s="21">
        <v>1.857073</v>
      </c>
      <c r="F30" s="21">
        <f t="shared" si="0"/>
        <v>0.64874309312100165</v>
      </c>
      <c r="G30" s="21">
        <v>0.23576679312100168</v>
      </c>
      <c r="H30" s="21">
        <v>0.14550000000000002</v>
      </c>
      <c r="I30" s="21">
        <v>0.2674763</v>
      </c>
      <c r="J30" s="22">
        <f t="shared" si="1"/>
        <v>0.12695612564557326</v>
      </c>
      <c r="K30" s="22">
        <f t="shared" si="2"/>
        <v>0.20530522662329467</v>
      </c>
      <c r="L30" s="23">
        <f t="shared" si="3"/>
        <v>0.34933634440918676</v>
      </c>
      <c r="M30" s="4"/>
      <c r="N30" t="s">
        <v>272</v>
      </c>
      <c r="O30" s="5">
        <v>0.64874309312100165</v>
      </c>
      <c r="P30" s="71">
        <v>0.34933634440918676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2.0763099999999994</v>
      </c>
      <c r="E31" s="28">
        <v>2.2638730000000002</v>
      </c>
      <c r="F31" s="28">
        <f t="shared" si="0"/>
        <v>1.6493873410971576</v>
      </c>
      <c r="G31" s="28">
        <v>1.2479802010971577</v>
      </c>
      <c r="H31" s="28">
        <v>0.19451113</v>
      </c>
      <c r="I31" s="28">
        <v>0.20689600999999999</v>
      </c>
      <c r="J31" s="29">
        <f t="shared" si="1"/>
        <v>0.55125892711170532</v>
      </c>
      <c r="K31" s="29">
        <f t="shared" si="2"/>
        <v>0.63717855687892277</v>
      </c>
      <c r="L31" s="30">
        <f t="shared" si="3"/>
        <v>0.72856884688193968</v>
      </c>
      <c r="M31" s="4"/>
      <c r="N31" t="s">
        <v>269</v>
      </c>
      <c r="O31" s="5">
        <v>2.0500000391621143E-4</v>
      </c>
      <c r="P31" s="71">
        <v>1.0103499453731463E-3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3" workbookViewId="0">
      <selection activeCell="A22" sqref="A22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221.20338100000004</v>
      </c>
      <c r="E6" s="14">
        <v>269.20154699999995</v>
      </c>
      <c r="F6" s="14">
        <v>179.23627351917989</v>
      </c>
      <c r="G6" s="14">
        <v>131.44055086917984</v>
      </c>
      <c r="H6" s="14">
        <v>18.073593220000003</v>
      </c>
      <c r="I6" s="14">
        <v>29.722129429999995</v>
      </c>
      <c r="J6" s="15">
        <v>0.48826075605419855</v>
      </c>
      <c r="K6" s="15">
        <v>0.55539853227210412</v>
      </c>
      <c r="L6" s="16">
        <v>0.66580699671528953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218.56758899999994</v>
      </c>
      <c r="E7" s="38">
        <f ca="1">SUM(E8:OFFSET(E6,MATCH("PROYECTOS",$A$8:$A$50,0),0))</f>
        <v>258.53520800000007</v>
      </c>
      <c r="F7" s="38">
        <f ca="1">SUM(F8:OFFSET(F6,MATCH("PROYECTOS",$A$8:$A$50,0),0))</f>
        <v>174.45424978281628</v>
      </c>
      <c r="G7" s="38">
        <f ca="1">SUM(G8:OFFSET(G6,MATCH("PROYECTOS",$A$8:$A$50,0),0))</f>
        <v>128.98032638281626</v>
      </c>
      <c r="H7" s="38">
        <f ca="1">SUM(H8:OFFSET(H6,MATCH("PROYECTOS",$A$8:$A$50,0),0))</f>
        <v>17.647931170000003</v>
      </c>
      <c r="I7" s="38">
        <f ca="1">SUM(I8:OFFSET(I6,MATCH("PROYECTOS",$A$8:$A$50,0),0))</f>
        <v>27.825992229999997</v>
      </c>
      <c r="J7" s="39">
        <f ca="1">IFERROR(G7/E7,0)</f>
        <v>0.49888882593823053</v>
      </c>
      <c r="K7" s="39">
        <f ca="1">IFERROR(SUM(G7,H7)/E7,0)</f>
        <v>0.56715005544937702</v>
      </c>
      <c r="L7" s="40">
        <f ca="1">IFERROR(SUM(G7,H7,I7)/E7,0)</f>
        <v>0.67477946672089706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15.604817999999996</v>
      </c>
      <c r="E8" s="21">
        <v>10.403924000000004</v>
      </c>
      <c r="F8" s="21">
        <f t="shared" ref="F8:F17" si="0">SUM(G8,H8,I8)</f>
        <v>5.9459970149439467</v>
      </c>
      <c r="G8" s="21">
        <v>3.5327804749439471</v>
      </c>
      <c r="H8" s="21">
        <v>0.50647295999999997</v>
      </c>
      <c r="I8" s="21">
        <v>1.9067435799999999</v>
      </c>
      <c r="J8" s="22">
        <f t="shared" ref="J8:J18" si="1">IFERROR(G8/E8,0)</f>
        <v>0.33956231081118488</v>
      </c>
      <c r="K8" s="22">
        <f t="shared" ref="K8:K18" si="2">IFERROR(SUM(G8,H8)/E8,0)</f>
        <v>0.38824326618917493</v>
      </c>
      <c r="L8" s="23">
        <f t="shared" ref="L8:L18" si="3">IFERROR(SUM(G8,H8,I8)/E8,0)</f>
        <v>0.57151484525876439</v>
      </c>
      <c r="M8" s="4"/>
    </row>
    <row r="9" spans="1:13" ht="38.25" x14ac:dyDescent="0.25">
      <c r="A9" s="17"/>
      <c r="B9" s="19">
        <v>3000283</v>
      </c>
      <c r="C9" s="19" t="s">
        <v>1626</v>
      </c>
      <c r="D9" s="20">
        <v>23.414469000000004</v>
      </c>
      <c r="E9" s="21">
        <v>34.820873999999996</v>
      </c>
      <c r="F9" s="21">
        <f t="shared" si="0"/>
        <v>24.523106620846146</v>
      </c>
      <c r="G9" s="21">
        <v>19.217510690846147</v>
      </c>
      <c r="H9" s="21">
        <v>3.0730377400000002</v>
      </c>
      <c r="I9" s="21">
        <v>2.2325581899999998</v>
      </c>
      <c r="J9" s="22">
        <f t="shared" si="1"/>
        <v>0.55189627609135106</v>
      </c>
      <c r="K9" s="22">
        <f t="shared" si="2"/>
        <v>0.64014902184379829</v>
      </c>
      <c r="L9" s="23">
        <f t="shared" si="3"/>
        <v>0.70426453456757432</v>
      </c>
      <c r="M9" s="4"/>
    </row>
    <row r="10" spans="1:13" ht="38.25" x14ac:dyDescent="0.25">
      <c r="A10" s="17"/>
      <c r="B10" s="19">
        <v>3000284</v>
      </c>
      <c r="C10" s="19" t="s">
        <v>1627</v>
      </c>
      <c r="D10" s="20">
        <v>16.724543000000004</v>
      </c>
      <c r="E10" s="21">
        <v>7.8070089999999999</v>
      </c>
      <c r="F10" s="21">
        <f t="shared" si="0"/>
        <v>5.4875483403789511</v>
      </c>
      <c r="G10" s="21">
        <v>4.2982705003789512</v>
      </c>
      <c r="H10" s="21">
        <v>0.80051683000000007</v>
      </c>
      <c r="I10" s="21">
        <v>0.38876101000000002</v>
      </c>
      <c r="J10" s="22">
        <f t="shared" si="1"/>
        <v>0.55056558797087995</v>
      </c>
      <c r="K10" s="22">
        <f t="shared" si="2"/>
        <v>0.65310381099585657</v>
      </c>
      <c r="L10" s="23">
        <f t="shared" si="3"/>
        <v>0.70290021958203852</v>
      </c>
      <c r="M10" s="4"/>
    </row>
    <row r="11" spans="1:13" ht="25.5" x14ac:dyDescent="0.25">
      <c r="A11" s="17"/>
      <c r="B11" s="19">
        <v>3000285</v>
      </c>
      <c r="C11" s="19" t="s">
        <v>1628</v>
      </c>
      <c r="D11" s="20">
        <v>19.030390999999991</v>
      </c>
      <c r="E11" s="21">
        <v>29.837786000000008</v>
      </c>
      <c r="F11" s="21">
        <f t="shared" si="0"/>
        <v>18.943379172124615</v>
      </c>
      <c r="G11" s="21">
        <v>11.576489002124617</v>
      </c>
      <c r="H11" s="21">
        <v>1.4303959000000004</v>
      </c>
      <c r="I11" s="21">
        <v>5.9364942699999981</v>
      </c>
      <c r="J11" s="22">
        <f t="shared" si="1"/>
        <v>0.3879808308205111</v>
      </c>
      <c r="K11" s="22">
        <f t="shared" si="2"/>
        <v>0.43591990713133388</v>
      </c>
      <c r="L11" s="23">
        <f t="shared" si="3"/>
        <v>0.63487884698028907</v>
      </c>
      <c r="M11" s="4"/>
    </row>
    <row r="12" spans="1:13" ht="25.5" x14ac:dyDescent="0.25">
      <c r="A12" s="17"/>
      <c r="B12" s="19">
        <v>3000286</v>
      </c>
      <c r="C12" s="19" t="s">
        <v>1629</v>
      </c>
      <c r="D12" s="20">
        <v>18.477151000000003</v>
      </c>
      <c r="E12" s="21">
        <v>23.568701000000008</v>
      </c>
      <c r="F12" s="21">
        <f t="shared" si="0"/>
        <v>16.489939960610833</v>
      </c>
      <c r="G12" s="21">
        <v>11.029243510610831</v>
      </c>
      <c r="H12" s="21">
        <v>1.9254526300000001</v>
      </c>
      <c r="I12" s="21">
        <v>3.535243820000002</v>
      </c>
      <c r="J12" s="22">
        <f t="shared" si="1"/>
        <v>0.46796145068032502</v>
      </c>
      <c r="K12" s="22">
        <f t="shared" si="2"/>
        <v>0.54965677321846573</v>
      </c>
      <c r="L12" s="23">
        <f t="shared" si="3"/>
        <v>0.69965417103856631</v>
      </c>
      <c r="M12" s="4"/>
    </row>
    <row r="13" spans="1:13" ht="51" x14ac:dyDescent="0.25">
      <c r="A13" s="17"/>
      <c r="B13" s="19">
        <v>3000289</v>
      </c>
      <c r="C13" s="19" t="s">
        <v>1630</v>
      </c>
      <c r="D13" s="20">
        <v>19.38524</v>
      </c>
      <c r="E13" s="21">
        <v>34.582407000000003</v>
      </c>
      <c r="F13" s="21">
        <f t="shared" si="0"/>
        <v>22.830126331703795</v>
      </c>
      <c r="G13" s="21">
        <v>18.479994811703797</v>
      </c>
      <c r="H13" s="21">
        <v>2.0820929100000001</v>
      </c>
      <c r="I13" s="21">
        <v>2.2680386099999996</v>
      </c>
      <c r="J13" s="22">
        <f t="shared" si="1"/>
        <v>0.53437560930052652</v>
      </c>
      <c r="K13" s="22">
        <f t="shared" si="2"/>
        <v>0.59458231816263674</v>
      </c>
      <c r="L13" s="23">
        <f t="shared" si="3"/>
        <v>0.6601659141801145</v>
      </c>
      <c r="M13" s="4"/>
    </row>
    <row r="14" spans="1:13" ht="38.25" x14ac:dyDescent="0.25">
      <c r="A14" s="17"/>
      <c r="B14" s="19">
        <v>3000290</v>
      </c>
      <c r="C14" s="19" t="s">
        <v>1631</v>
      </c>
      <c r="D14" s="20">
        <v>6.3770420000000003</v>
      </c>
      <c r="E14" s="21">
        <v>5.1635850000000003</v>
      </c>
      <c r="F14" s="21">
        <f t="shared" si="0"/>
        <v>3.4079442486712246</v>
      </c>
      <c r="G14" s="21">
        <v>2.7426918486712246</v>
      </c>
      <c r="H14" s="21">
        <v>0.35326266999999995</v>
      </c>
      <c r="I14" s="21">
        <v>0.31198973000000002</v>
      </c>
      <c r="J14" s="22">
        <f t="shared" si="1"/>
        <v>0.53116039508814605</v>
      </c>
      <c r="K14" s="22">
        <f t="shared" si="2"/>
        <v>0.59957462086345525</v>
      </c>
      <c r="L14" s="23">
        <f t="shared" si="3"/>
        <v>0.65999576818648753</v>
      </c>
      <c r="M14" s="4"/>
    </row>
    <row r="15" spans="1:13" ht="38.25" x14ac:dyDescent="0.25">
      <c r="A15" s="17"/>
      <c r="B15" s="19">
        <v>3000684</v>
      </c>
      <c r="C15" s="19" t="s">
        <v>1632</v>
      </c>
      <c r="D15" s="20">
        <v>8.9593549999999986</v>
      </c>
      <c r="E15" s="21">
        <v>6.3547479999999981</v>
      </c>
      <c r="F15" s="21">
        <f t="shared" si="0"/>
        <v>4.3548544495095687</v>
      </c>
      <c r="G15" s="21">
        <v>3.564082179509569</v>
      </c>
      <c r="H15" s="21">
        <v>0.33805124999999997</v>
      </c>
      <c r="I15" s="21">
        <v>0.45272101999999986</v>
      </c>
      <c r="J15" s="22">
        <f t="shared" si="1"/>
        <v>0.56085342479506195</v>
      </c>
      <c r="K15" s="22">
        <f t="shared" si="2"/>
        <v>0.61405006610955626</v>
      </c>
      <c r="L15" s="23">
        <f t="shared" si="3"/>
        <v>0.6852914465702763</v>
      </c>
      <c r="M15" s="4"/>
    </row>
    <row r="16" spans="1:13" ht="25.5" x14ac:dyDescent="0.25">
      <c r="A16" s="17"/>
      <c r="B16" s="19">
        <v>3000685</v>
      </c>
      <c r="C16" s="19" t="s">
        <v>1633</v>
      </c>
      <c r="D16" s="20">
        <v>6.0459040000000019</v>
      </c>
      <c r="E16" s="21">
        <v>2.4525459999999999</v>
      </c>
      <c r="F16" s="21">
        <f t="shared" si="0"/>
        <v>1.3759043462951246</v>
      </c>
      <c r="G16" s="21">
        <v>1.0765632662951248</v>
      </c>
      <c r="H16" s="21">
        <v>5.7805620000000002E-2</v>
      </c>
      <c r="I16" s="21">
        <v>0.24153545999999998</v>
      </c>
      <c r="J16" s="22">
        <f t="shared" si="1"/>
        <v>0.43895742069470861</v>
      </c>
      <c r="K16" s="22">
        <f t="shared" si="2"/>
        <v>0.46252705812454681</v>
      </c>
      <c r="L16" s="23">
        <f t="shared" si="3"/>
        <v>0.5610106176581906</v>
      </c>
      <c r="M16" s="4"/>
    </row>
    <row r="17" spans="1:13" ht="25.5" x14ac:dyDescent="0.25">
      <c r="A17" s="17"/>
      <c r="B17" s="19">
        <v>3000686</v>
      </c>
      <c r="C17" s="19" t="s">
        <v>1634</v>
      </c>
      <c r="D17" s="20">
        <v>84.548675999999958</v>
      </c>
      <c r="E17" s="21">
        <v>103.54362800000001</v>
      </c>
      <c r="F17" s="21">
        <f t="shared" si="0"/>
        <v>71.09544929773206</v>
      </c>
      <c r="G17" s="21">
        <v>53.462700097732053</v>
      </c>
      <c r="H17" s="21">
        <v>7.0808426600000036</v>
      </c>
      <c r="I17" s="21">
        <v>10.551906539999999</v>
      </c>
      <c r="J17" s="22">
        <f t="shared" si="1"/>
        <v>0.5163301801413801</v>
      </c>
      <c r="K17" s="22">
        <f t="shared" si="2"/>
        <v>0.58471529274338396</v>
      </c>
      <c r="L17" s="23">
        <f t="shared" si="3"/>
        <v>0.68662312371102208</v>
      </c>
      <c r="M17" s="4"/>
    </row>
    <row r="18" spans="1:13" ht="15.75" thickBot="1" x14ac:dyDescent="0.3">
      <c r="A18" s="41" t="s">
        <v>293</v>
      </c>
      <c r="B18" s="43"/>
      <c r="C18" s="43"/>
      <c r="D18" s="44">
        <f ca="1">OFFSET(D18,-MATCH("PROYECTOS",$A$8:$A$50,0)-1,0)-(OFFSET(D18,-MATCH("PROYECTOS",$A$8:$A$50,0),0))</f>
        <v>2.6357920000000945</v>
      </c>
      <c r="E18" s="45">
        <f t="shared" ref="E18:I18" ca="1" si="4">OFFSET(E18,-MATCH("PROYECTOS",$A$8:$A$50,0)-1,0)-(OFFSET(E18,-MATCH("PROYECTOS",$A$8:$A$50,0),0))</f>
        <v>10.66633899999988</v>
      </c>
      <c r="F18" s="45">
        <f t="shared" ca="1" si="4"/>
        <v>4.7820237363636124</v>
      </c>
      <c r="G18" s="45">
        <f t="shared" ca="1" si="4"/>
        <v>2.460224486363586</v>
      </c>
      <c r="H18" s="45">
        <f t="shared" ca="1" si="4"/>
        <v>0.42566204999999968</v>
      </c>
      <c r="I18" s="45">
        <f t="shared" ca="1" si="4"/>
        <v>1.8961371999999983</v>
      </c>
      <c r="J18" s="46">
        <f t="shared" ca="1" si="1"/>
        <v>0.23065313097245585</v>
      </c>
      <c r="K18" s="46">
        <f t="shared" ca="1" si="2"/>
        <v>0.27056017405443594</v>
      </c>
      <c r="L18" s="47">
        <f t="shared" ca="1" si="3"/>
        <v>0.44832849737511982</v>
      </c>
      <c r="M18" s="4"/>
    </row>
    <row r="19" spans="1:13" ht="15.75" thickBot="1" x14ac:dyDescent="0.3"/>
    <row r="20" spans="1:13" ht="15.75" thickBot="1" x14ac:dyDescent="0.3">
      <c r="A20" s="87" t="s">
        <v>315</v>
      </c>
      <c r="B20" s="88"/>
      <c r="C20" s="88"/>
      <c r="D20" s="89"/>
    </row>
    <row r="21" spans="1:13" ht="15.75" thickBot="1" x14ac:dyDescent="0.3">
      <c r="A21" s="1" t="s">
        <v>1646</v>
      </c>
    </row>
    <row r="22" spans="1:13" ht="45" customHeight="1" x14ac:dyDescent="0.25">
      <c r="A22" s="80" t="s">
        <v>317</v>
      </c>
      <c r="B22" s="81"/>
      <c r="C22" s="81"/>
      <c r="D22" s="92" t="s">
        <v>318</v>
      </c>
    </row>
    <row r="23" spans="1:13" ht="15.75" thickBot="1" x14ac:dyDescent="0.3">
      <c r="A23" s="83"/>
      <c r="B23" s="84"/>
      <c r="C23" s="84"/>
      <c r="D23" s="103"/>
    </row>
    <row r="24" spans="1:13" ht="26.25" thickBot="1" x14ac:dyDescent="0.3">
      <c r="A24" s="73"/>
      <c r="B24" s="74">
        <v>3000685</v>
      </c>
      <c r="C24" s="74" t="s">
        <v>1633</v>
      </c>
      <c r="D24" s="75">
        <v>0.5610106176581906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221.20338100000004</v>
      </c>
      <c r="I6" s="14">
        <v>269.20154699999995</v>
      </c>
      <c r="J6" s="14">
        <v>179.23627351917989</v>
      </c>
      <c r="K6" s="14">
        <v>131.44055086917984</v>
      </c>
      <c r="L6" s="14">
        <v>18.073593220000003</v>
      </c>
      <c r="M6" s="14">
        <v>29.722129429999995</v>
      </c>
      <c r="N6" s="15">
        <v>0.48826075605419855</v>
      </c>
      <c r="O6" s="15">
        <v>0.55539853227210412</v>
      </c>
      <c r="P6" s="16">
        <v>0.66580699671528953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218.567589</v>
      </c>
      <c r="I7" s="37">
        <f ca="1">SUM(I8:OFFSET(I6,MATCH("PROYECTOS",$A$8:$A$19,0),0))</f>
        <v>258.53520800000007</v>
      </c>
      <c r="J7" s="37">
        <f ca="1">SUM(J8:OFFSET(J6,MATCH("PROYECTOS",$A$8:$A$19,0),0))</f>
        <v>174.45424978281628</v>
      </c>
      <c r="K7" s="37">
        <f ca="1">SUM(K8:OFFSET(K6,MATCH("PROYECTOS",$A$8:$A$19,0),0))</f>
        <v>128.98032638281626</v>
      </c>
      <c r="L7" s="37">
        <f ca="1">SUM(L8:OFFSET(L6,MATCH("PROYECTOS",$A$8:$A$19,0),0))</f>
        <v>17.64793117</v>
      </c>
      <c r="M7" s="37">
        <f ca="1">SUM(M8:OFFSET(M6,MATCH("PROYECTOS",$A$8:$A$19,0),0))</f>
        <v>27.825992229999997</v>
      </c>
      <c r="N7" s="39">
        <f ca="1">IFERROR(K7/I7,0)</f>
        <v>0.49888882593823053</v>
      </c>
      <c r="O7" s="39">
        <f ca="1">IFERROR(SUM(K7,L7)/I7,0)</f>
        <v>0.56715005544937702</v>
      </c>
      <c r="P7" s="40">
        <f ca="1">IFERROR(SUM(K7,L7,M7)/I7,0)</f>
        <v>0.67477946672089706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1635</v>
      </c>
      <c r="D8" s="68">
        <v>3000283</v>
      </c>
      <c r="E8" s="19" t="s">
        <v>1626</v>
      </c>
      <c r="F8" s="69">
        <v>83</v>
      </c>
      <c r="G8" s="19" t="s">
        <v>1644</v>
      </c>
      <c r="H8" s="20">
        <v>23.414469000000008</v>
      </c>
      <c r="I8" s="21">
        <v>34.820873999999996</v>
      </c>
      <c r="J8" s="21">
        <f t="shared" ref="J8:J18" si="0">SUM(K8,L8,M8)</f>
        <v>24.523106620846146</v>
      </c>
      <c r="K8" s="21">
        <v>19.217510690846147</v>
      </c>
      <c r="L8" s="21">
        <v>3.0730377399999997</v>
      </c>
      <c r="M8" s="21">
        <v>2.2325581900000002</v>
      </c>
      <c r="N8" s="22">
        <f t="shared" ref="N8:N19" si="1">IFERROR(K8/I8,0)</f>
        <v>0.55189627609135106</v>
      </c>
      <c r="O8" s="22">
        <f t="shared" ref="O8:O19" si="2">IFERROR(SUM(K8,L8)/I8,0)</f>
        <v>0.64014902184379829</v>
      </c>
      <c r="P8" s="23">
        <f t="shared" ref="P8:P19" si="3">IFERROR(SUM(K8,L8,M8)/I8,0)</f>
        <v>0.70426453456757432</v>
      </c>
      <c r="Q8" s="70">
        <v>25441</v>
      </c>
      <c r="R8" s="21">
        <v>20690</v>
      </c>
      <c r="S8" s="23">
        <f>IFERROR(R8/Q8,0)</f>
        <v>0.8132541959828623</v>
      </c>
    </row>
    <row r="9" spans="1:19" ht="25.5" x14ac:dyDescent="0.25">
      <c r="A9" s="17"/>
      <c r="B9" s="19">
        <v>5002798</v>
      </c>
      <c r="C9" s="19" t="s">
        <v>1636</v>
      </c>
      <c r="D9" s="68">
        <v>3000285</v>
      </c>
      <c r="E9" s="19" t="s">
        <v>1628</v>
      </c>
      <c r="F9" s="69">
        <v>83</v>
      </c>
      <c r="G9" s="19" t="s">
        <v>1644</v>
      </c>
      <c r="H9" s="20">
        <v>19.030390999999995</v>
      </c>
      <c r="I9" s="21">
        <v>29.837785999999998</v>
      </c>
      <c r="J9" s="21">
        <f t="shared" si="0"/>
        <v>18.943379172124619</v>
      </c>
      <c r="K9" s="21">
        <v>11.576489002124617</v>
      </c>
      <c r="L9" s="21">
        <v>1.4303959000000002</v>
      </c>
      <c r="M9" s="21">
        <v>5.9364942699999999</v>
      </c>
      <c r="N9" s="22">
        <f t="shared" si="1"/>
        <v>0.38798083082051121</v>
      </c>
      <c r="O9" s="22">
        <f t="shared" si="2"/>
        <v>0.43591990713133405</v>
      </c>
      <c r="P9" s="23">
        <f t="shared" si="3"/>
        <v>0.6348788469802894</v>
      </c>
      <c r="Q9" s="70">
        <v>13962</v>
      </c>
      <c r="R9" s="21">
        <v>13126</v>
      </c>
      <c r="S9" s="23">
        <f t="shared" ref="S9:S18" si="4">IFERROR(R9/Q9,0)</f>
        <v>0.94012319151983958</v>
      </c>
    </row>
    <row r="10" spans="1:19" ht="25.5" x14ac:dyDescent="0.25">
      <c r="A10" s="17"/>
      <c r="B10" s="19">
        <v>5002800</v>
      </c>
      <c r="C10" s="19" t="s">
        <v>1637</v>
      </c>
      <c r="D10" s="68">
        <v>3000286</v>
      </c>
      <c r="E10" s="19" t="s">
        <v>1629</v>
      </c>
      <c r="F10" s="69">
        <v>83</v>
      </c>
      <c r="G10" s="19" t="s">
        <v>1644</v>
      </c>
      <c r="H10" s="20">
        <v>16.390159999999998</v>
      </c>
      <c r="I10" s="21">
        <v>20.212512000000004</v>
      </c>
      <c r="J10" s="21">
        <f t="shared" si="0"/>
        <v>14.504420863689635</v>
      </c>
      <c r="K10" s="21">
        <v>9.4093578036896357</v>
      </c>
      <c r="L10" s="21">
        <v>1.7599870800000004</v>
      </c>
      <c r="M10" s="21">
        <v>3.3350759799999996</v>
      </c>
      <c r="N10" s="22">
        <f t="shared" si="1"/>
        <v>0.46552144551303837</v>
      </c>
      <c r="O10" s="22">
        <f t="shared" si="2"/>
        <v>0.5525955845413788</v>
      </c>
      <c r="P10" s="23">
        <f t="shared" si="3"/>
        <v>0.71759615349589567</v>
      </c>
      <c r="Q10" s="70">
        <v>6868</v>
      </c>
      <c r="R10" s="21">
        <v>6250</v>
      </c>
      <c r="S10" s="23">
        <f t="shared" si="4"/>
        <v>0.91001747233546881</v>
      </c>
    </row>
    <row r="11" spans="1:19" ht="51" x14ac:dyDescent="0.25">
      <c r="A11" s="17"/>
      <c r="B11" s="19">
        <v>5002824</v>
      </c>
      <c r="C11" s="19" t="s">
        <v>1630</v>
      </c>
      <c r="D11" s="68">
        <v>3000289</v>
      </c>
      <c r="E11" s="19" t="s">
        <v>1630</v>
      </c>
      <c r="F11" s="69">
        <v>83</v>
      </c>
      <c r="G11" s="19" t="s">
        <v>1644</v>
      </c>
      <c r="H11" s="20">
        <v>19.385239999999996</v>
      </c>
      <c r="I11" s="21">
        <v>34.582407000000003</v>
      </c>
      <c r="J11" s="21">
        <f t="shared" si="0"/>
        <v>22.830126331703795</v>
      </c>
      <c r="K11" s="21">
        <v>18.479994811703797</v>
      </c>
      <c r="L11" s="21">
        <v>2.0820929100000001</v>
      </c>
      <c r="M11" s="21">
        <v>2.2680386099999992</v>
      </c>
      <c r="N11" s="22">
        <f t="shared" si="1"/>
        <v>0.53437560930052652</v>
      </c>
      <c r="O11" s="22">
        <f t="shared" si="2"/>
        <v>0.59458231816263674</v>
      </c>
      <c r="P11" s="23">
        <f t="shared" si="3"/>
        <v>0.6601659141801145</v>
      </c>
      <c r="Q11" s="70">
        <v>242345</v>
      </c>
      <c r="R11" s="21">
        <v>277102</v>
      </c>
      <c r="S11" s="23">
        <f t="shared" si="4"/>
        <v>1.143419505250779</v>
      </c>
    </row>
    <row r="12" spans="1:19" ht="38.25" x14ac:dyDescent="0.25">
      <c r="A12" s="17"/>
      <c r="B12" s="19">
        <v>5002829</v>
      </c>
      <c r="C12" s="19" t="s">
        <v>1638</v>
      </c>
      <c r="D12" s="68">
        <v>3000001</v>
      </c>
      <c r="E12" s="19" t="s">
        <v>275</v>
      </c>
      <c r="F12" s="69">
        <v>80</v>
      </c>
      <c r="G12" s="19" t="s">
        <v>310</v>
      </c>
      <c r="H12" s="20">
        <v>1.8120889999999998</v>
      </c>
      <c r="I12" s="21">
        <v>1.2180719999999998</v>
      </c>
      <c r="J12" s="21">
        <f t="shared" si="0"/>
        <v>0.54228710138405867</v>
      </c>
      <c r="K12" s="21">
        <v>0.44740496138405872</v>
      </c>
      <c r="L12" s="21">
        <v>-8.6649700000000079E-3</v>
      </c>
      <c r="M12" s="21">
        <v>0.10354710999999998</v>
      </c>
      <c r="N12" s="22">
        <f t="shared" si="1"/>
        <v>0.36730584184190984</v>
      </c>
      <c r="O12" s="22">
        <f t="shared" si="2"/>
        <v>0.36019216547466715</v>
      </c>
      <c r="P12" s="23">
        <f t="shared" si="3"/>
        <v>0.44520118792982577</v>
      </c>
      <c r="Q12" s="70">
        <v>42</v>
      </c>
      <c r="R12" s="21">
        <v>15</v>
      </c>
      <c r="S12" s="23">
        <f t="shared" si="4"/>
        <v>0.35714285714285715</v>
      </c>
    </row>
    <row r="13" spans="1:19" ht="25.5" x14ac:dyDescent="0.25">
      <c r="A13" s="17"/>
      <c r="B13" s="19">
        <v>5005138</v>
      </c>
      <c r="C13" s="19" t="s">
        <v>1639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13.066221000000004</v>
      </c>
      <c r="I13" s="21">
        <v>8.5429070000000031</v>
      </c>
      <c r="J13" s="21">
        <f t="shared" si="0"/>
        <v>5.1418129137278168</v>
      </c>
      <c r="K13" s="21">
        <v>2.9309154637278172</v>
      </c>
      <c r="L13" s="21">
        <v>0.47443408000000004</v>
      </c>
      <c r="M13" s="21">
        <v>1.7364633700000001</v>
      </c>
      <c r="N13" s="22">
        <f t="shared" si="1"/>
        <v>0.34308174766830729</v>
      </c>
      <c r="O13" s="22">
        <f t="shared" si="2"/>
        <v>0.39861718542971564</v>
      </c>
      <c r="P13" s="23">
        <f t="shared" si="3"/>
        <v>0.60188094213454679</v>
      </c>
      <c r="Q13" s="70">
        <v>273</v>
      </c>
      <c r="R13" s="21">
        <v>183.291</v>
      </c>
      <c r="S13" s="23">
        <f t="shared" si="4"/>
        <v>0.67139560439560442</v>
      </c>
    </row>
    <row r="14" spans="1:19" x14ac:dyDescent="0.25">
      <c r="A14" s="17"/>
      <c r="B14" s="19">
        <v>5005139</v>
      </c>
      <c r="C14" s="19" t="s">
        <v>1640</v>
      </c>
      <c r="D14" s="68">
        <v>3000001</v>
      </c>
      <c r="E14" s="19" t="s">
        <v>275</v>
      </c>
      <c r="F14" s="69">
        <v>86</v>
      </c>
      <c r="G14" s="19" t="s">
        <v>500</v>
      </c>
      <c r="H14" s="20">
        <v>0.72650800000000004</v>
      </c>
      <c r="I14" s="21">
        <v>0.64294499999999999</v>
      </c>
      <c r="J14" s="21">
        <f t="shared" si="0"/>
        <v>0.26189699983207099</v>
      </c>
      <c r="K14" s="21">
        <v>0.15446004983207096</v>
      </c>
      <c r="L14" s="21">
        <v>4.0703850000000007E-2</v>
      </c>
      <c r="M14" s="21">
        <v>6.6733100000000004E-2</v>
      </c>
      <c r="N14" s="22">
        <f t="shared" si="1"/>
        <v>0.24023835605233879</v>
      </c>
      <c r="O14" s="22">
        <f t="shared" si="2"/>
        <v>0.30354680389779992</v>
      </c>
      <c r="P14" s="23">
        <f t="shared" si="3"/>
        <v>0.4073396633181236</v>
      </c>
      <c r="Q14" s="70">
        <v>2490</v>
      </c>
      <c r="R14" s="21">
        <v>1025</v>
      </c>
      <c r="S14" s="23">
        <f t="shared" si="4"/>
        <v>0.41164658634538154</v>
      </c>
    </row>
    <row r="15" spans="1:19" ht="25.5" x14ac:dyDescent="0.25">
      <c r="A15" s="17"/>
      <c r="B15" s="19">
        <v>5005141</v>
      </c>
      <c r="C15" s="19" t="s">
        <v>1641</v>
      </c>
      <c r="D15" s="68">
        <v>3000286</v>
      </c>
      <c r="E15" s="19" t="s">
        <v>1629</v>
      </c>
      <c r="F15" s="69">
        <v>83</v>
      </c>
      <c r="G15" s="19" t="s">
        <v>1644</v>
      </c>
      <c r="H15" s="20">
        <v>2.0869909999999994</v>
      </c>
      <c r="I15" s="21">
        <v>3.3561890000000001</v>
      </c>
      <c r="J15" s="21">
        <f t="shared" si="0"/>
        <v>1.9855190969211953</v>
      </c>
      <c r="K15" s="21">
        <v>1.6198857069211954</v>
      </c>
      <c r="L15" s="21">
        <v>0.16546554999999999</v>
      </c>
      <c r="M15" s="21">
        <v>0.20016783999999999</v>
      </c>
      <c r="N15" s="22">
        <f t="shared" si="1"/>
        <v>0.48265628274247824</v>
      </c>
      <c r="O15" s="22">
        <f t="shared" si="2"/>
        <v>0.53195790133427978</v>
      </c>
      <c r="P15" s="23">
        <f t="shared" si="3"/>
        <v>0.59159931008688582</v>
      </c>
      <c r="Q15" s="70">
        <v>2682</v>
      </c>
      <c r="R15" s="21">
        <v>2123</v>
      </c>
      <c r="S15" s="23">
        <f t="shared" si="4"/>
        <v>0.79157345264727819</v>
      </c>
    </row>
    <row r="16" spans="1:19" ht="38.25" x14ac:dyDescent="0.25">
      <c r="A16" s="17"/>
      <c r="B16" s="19">
        <v>5005142</v>
      </c>
      <c r="C16" s="19" t="s">
        <v>1642</v>
      </c>
      <c r="D16" s="68">
        <v>3000686</v>
      </c>
      <c r="E16" s="19" t="s">
        <v>1634</v>
      </c>
      <c r="F16" s="69">
        <v>6</v>
      </c>
      <c r="G16" s="19" t="s">
        <v>634</v>
      </c>
      <c r="H16" s="20">
        <v>36.330058000000001</v>
      </c>
      <c r="I16" s="21">
        <v>46.056066999999999</v>
      </c>
      <c r="J16" s="21">
        <f t="shared" si="0"/>
        <v>34.481285489173366</v>
      </c>
      <c r="K16" s="21">
        <v>25.295412419173363</v>
      </c>
      <c r="L16" s="21">
        <v>3.7049691599999997</v>
      </c>
      <c r="M16" s="21">
        <v>5.4809039100000012</v>
      </c>
      <c r="N16" s="22">
        <f t="shared" si="1"/>
        <v>0.54923084116525545</v>
      </c>
      <c r="O16" s="22">
        <f t="shared" si="2"/>
        <v>0.62967559907304649</v>
      </c>
      <c r="P16" s="23">
        <f t="shared" si="3"/>
        <v>0.74868063504366034</v>
      </c>
      <c r="Q16" s="70">
        <v>93613</v>
      </c>
      <c r="R16" s="21">
        <v>85140</v>
      </c>
      <c r="S16" s="23">
        <f t="shared" si="4"/>
        <v>0.90948906668945551</v>
      </c>
    </row>
    <row r="17" spans="1:19" ht="38.25" x14ac:dyDescent="0.25">
      <c r="A17" s="17"/>
      <c r="B17" s="19">
        <v>5005143</v>
      </c>
      <c r="C17" s="19" t="s">
        <v>1643</v>
      </c>
      <c r="D17" s="68">
        <v>3000686</v>
      </c>
      <c r="E17" s="19" t="s">
        <v>1634</v>
      </c>
      <c r="F17" s="69">
        <v>6</v>
      </c>
      <c r="G17" s="19" t="s">
        <v>634</v>
      </c>
      <c r="H17" s="20">
        <v>48.218618000000006</v>
      </c>
      <c r="I17" s="21">
        <v>57.487561000000021</v>
      </c>
      <c r="J17" s="21">
        <f t="shared" si="0"/>
        <v>36.614163808558686</v>
      </c>
      <c r="K17" s="21">
        <v>28.167287678558683</v>
      </c>
      <c r="L17" s="21">
        <v>3.3758735000000017</v>
      </c>
      <c r="M17" s="21">
        <v>5.0710026299999988</v>
      </c>
      <c r="N17" s="22">
        <f t="shared" si="1"/>
        <v>0.48997186849792901</v>
      </c>
      <c r="O17" s="22">
        <f t="shared" si="2"/>
        <v>0.5486954156666809</v>
      </c>
      <c r="P17" s="23">
        <f t="shared" si="3"/>
        <v>0.63690584835489317</v>
      </c>
      <c r="Q17" s="70">
        <v>349502</v>
      </c>
      <c r="R17" s="21">
        <v>305146</v>
      </c>
      <c r="S17" s="23">
        <f t="shared" si="4"/>
        <v>0.87308799377399848</v>
      </c>
    </row>
    <row r="18" spans="1:19" x14ac:dyDescent="0.25">
      <c r="A18" s="17"/>
      <c r="B18" s="19">
        <v>9000000</v>
      </c>
      <c r="C18" s="19" t="s">
        <v>303</v>
      </c>
      <c r="D18" s="68">
        <v>9000000</v>
      </c>
      <c r="E18" s="19" t="s">
        <v>304</v>
      </c>
      <c r="F18" s="69"/>
      <c r="G18" s="19" t="s">
        <v>311</v>
      </c>
      <c r="H18" s="20">
        <v>38.106844000000017</v>
      </c>
      <c r="I18" s="21">
        <v>21.777888000000001</v>
      </c>
      <c r="J18" s="21">
        <f t="shared" si="0"/>
        <v>14.62625138485487</v>
      </c>
      <c r="K18" s="21">
        <v>11.68160779485487</v>
      </c>
      <c r="L18" s="21">
        <v>1.54963637</v>
      </c>
      <c r="M18" s="21">
        <v>1.3950072199999999</v>
      </c>
      <c r="N18" s="22">
        <f t="shared" si="1"/>
        <v>0.53639764309812177</v>
      </c>
      <c r="O18" s="22">
        <f t="shared" si="2"/>
        <v>0.60755405505138371</v>
      </c>
      <c r="P18" s="23">
        <f t="shared" si="3"/>
        <v>0.67161018482852286</v>
      </c>
      <c r="Q18" s="70"/>
      <c r="R18" s="21"/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2.6357920000000377</v>
      </c>
      <c r="I19" s="44">
        <f t="shared" ref="I19:M19" ca="1" si="5">OFFSET(I19,-MATCH("PROYECTOS",$A$8:$A$19,0)-1,0)-(OFFSET(I19,-MATCH("PROYECTOS",$A$8:$A$19,0),0))</f>
        <v>10.66633899999988</v>
      </c>
      <c r="J19" s="44">
        <f t="shared" ca="1" si="5"/>
        <v>4.7820237363636124</v>
      </c>
      <c r="K19" s="44">
        <f t="shared" ca="1" si="5"/>
        <v>2.460224486363586</v>
      </c>
      <c r="L19" s="44">
        <f t="shared" ca="1" si="5"/>
        <v>0.42566205000000323</v>
      </c>
      <c r="M19" s="44">
        <f t="shared" ca="1" si="5"/>
        <v>1.8961371999999983</v>
      </c>
      <c r="N19" s="46">
        <f t="shared" ca="1" si="1"/>
        <v>0.23065313097245585</v>
      </c>
      <c r="O19" s="46">
        <f t="shared" ca="1" si="2"/>
        <v>0.27056017405443628</v>
      </c>
      <c r="P19" s="47">
        <f t="shared" ca="1" si="3"/>
        <v>0.44832849737512015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121.23649899999998</v>
      </c>
      <c r="E6" s="14">
        <v>127.72232199999996</v>
      </c>
      <c r="F6" s="14">
        <v>86.77503413418971</v>
      </c>
      <c r="G6" s="14">
        <v>63.130140724189715</v>
      </c>
      <c r="H6" s="14">
        <v>14.594919990000003</v>
      </c>
      <c r="I6" s="14">
        <v>9.0499734199999988</v>
      </c>
      <c r="J6" s="15">
        <v>0.49427648774025368</v>
      </c>
      <c r="K6" s="15">
        <v>0.60854719439088922</v>
      </c>
      <c r="L6" s="16">
        <v>0.67940382523103326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58.558454999999988</v>
      </c>
      <c r="E7" s="38">
        <f ca="1">SUM(E8:OFFSET(E6,MATCH("GOBIERNOS REGIONALES",$A$8:$A$50,0),0))</f>
        <v>59.884180000000001</v>
      </c>
      <c r="F7" s="38">
        <f ca="1">SUM(F8:OFFSET(F6,MATCH("GOBIERNOS REGIONALES",$A$8:$A$50,0),0))</f>
        <v>39.020999258285435</v>
      </c>
      <c r="G7" s="38">
        <f ca="1">SUM(G8:OFFSET(G6,MATCH("GOBIERNOS REGIONALES",$A$8:$A$50,0),0))</f>
        <v>25.771534398285439</v>
      </c>
      <c r="H7" s="38">
        <f ca="1">SUM(H8:OFFSET(H6,MATCH("GOBIERNOS REGIONALES",$A$8:$A$50,0),0))</f>
        <v>9.4407820099999995</v>
      </c>
      <c r="I7" s="38">
        <f ca="1">SUM(I8:OFFSET(I6,MATCH("GOBIERNOS REGIONALES",$A$8:$A$50,0),0))</f>
        <v>3.808682849999999</v>
      </c>
      <c r="J7" s="39">
        <f ca="1">IFERROR(G7/E7,0)</f>
        <v>0.43035630442439787</v>
      </c>
      <c r="K7" s="39">
        <f ca="1">IFERROR(SUM(G7,H7)/E7,0)</f>
        <v>0.58800698963040721</v>
      </c>
      <c r="L7" s="40">
        <f ca="1">IFERROR(SUM(G7,H7,I7)/E7,0)</f>
        <v>0.65160780790995942</v>
      </c>
      <c r="M7" s="4"/>
    </row>
    <row r="8" spans="1:13" x14ac:dyDescent="0.25">
      <c r="A8" s="17"/>
      <c r="B8" s="18">
        <v>10</v>
      </c>
      <c r="C8" s="19" t="s">
        <v>110</v>
      </c>
      <c r="D8" s="20">
        <v>58.558454999999988</v>
      </c>
      <c r="E8" s="21">
        <v>59.884180000000001</v>
      </c>
      <c r="F8" s="21">
        <f t="shared" ref="F8:F35" si="0">SUM(G8,H8,I8)</f>
        <v>39.020999258285435</v>
      </c>
      <c r="G8" s="21">
        <v>25.771534398285439</v>
      </c>
      <c r="H8" s="21">
        <v>9.4407820099999995</v>
      </c>
      <c r="I8" s="21">
        <v>3.808682849999999</v>
      </c>
      <c r="J8" s="22">
        <f t="shared" ref="J8:J35" si="1">IFERROR(G8/E8,0)</f>
        <v>0.43035630442439787</v>
      </c>
      <c r="K8" s="22">
        <f t="shared" ref="K8:K35" si="2">IFERROR(SUM(G8,H8)/E8,0)</f>
        <v>0.58800698963040721</v>
      </c>
      <c r="L8" s="23">
        <f t="shared" ref="L8:L35" si="3">IFERROR(SUM(G8,H8,I8)/E8,0)</f>
        <v>0.65160780790995942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62.678044000000007</v>
      </c>
      <c r="E9" s="38">
        <f ca="1">SUM(E10:OFFSET(E8,(MATCH("GOBIERNOS LOCALES",$A$8:$A$50,0)-MATCH("GOBIERNOS REGIONALES",$A$8:$A$50,0)),0))</f>
        <v>67.838142000000005</v>
      </c>
      <c r="F9" s="38">
        <f ca="1">SUM(F10:OFFSET(F8,(MATCH("GOBIERNOS LOCALES",$A$8:$A$50,0)-MATCH("GOBIERNOS REGIONALES",$A$8:$A$50,0)),0))</f>
        <v>47.754034875904267</v>
      </c>
      <c r="G9" s="38">
        <f ca="1">SUM(G10:OFFSET(G8,(MATCH("GOBIERNOS LOCALES",$A$8:$A$50,0)-MATCH("GOBIERNOS REGIONALES",$A$8:$A$50,0)),0))</f>
        <v>37.358606325904276</v>
      </c>
      <c r="H9" s="38">
        <f ca="1">SUM(H10:OFFSET(H8,(MATCH("GOBIERNOS LOCALES",$A$8:$A$50,0)-MATCH("GOBIERNOS REGIONALES",$A$8:$A$50,0)),0))</f>
        <v>5.1541379800000016</v>
      </c>
      <c r="I9" s="38">
        <f ca="1">SUM(I10:OFFSET(I8,(MATCH("GOBIERNOS LOCALES",$A$8:$A$50,0)-MATCH("GOBIERNOS REGIONALES",$A$8:$A$50,0)),0))</f>
        <v>5.2412905700000003</v>
      </c>
      <c r="J9" s="39">
        <f t="shared" ca="1" si="1"/>
        <v>0.55070208623792016</v>
      </c>
      <c r="K9" s="39">
        <f t="shared" ca="1" si="2"/>
        <v>0.62667907835542247</v>
      </c>
      <c r="L9" s="40">
        <f t="shared" ca="1" si="3"/>
        <v>0.70394078416688177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0.42899999999999999</v>
      </c>
      <c r="E10" s="21">
        <v>0.50466100000000003</v>
      </c>
      <c r="F10" s="21">
        <f t="shared" si="0"/>
        <v>0.34070959621675118</v>
      </c>
      <c r="G10" s="21">
        <v>0.24605450621675118</v>
      </c>
      <c r="H10" s="21">
        <v>2.5390589999999998E-2</v>
      </c>
      <c r="I10" s="21">
        <v>6.9264499999999993E-2</v>
      </c>
      <c r="J10" s="22">
        <f t="shared" si="1"/>
        <v>0.48756394137203224</v>
      </c>
      <c r="K10" s="22">
        <f t="shared" si="2"/>
        <v>0.53787611132374236</v>
      </c>
      <c r="L10" s="23">
        <f t="shared" si="3"/>
        <v>0.67512567092910125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4.4284100000000004</v>
      </c>
      <c r="E11" s="21">
        <v>4.6030890000000007</v>
      </c>
      <c r="F11" s="21">
        <f t="shared" si="0"/>
        <v>3.6738181236624641</v>
      </c>
      <c r="G11" s="21">
        <v>2.6139285036624642</v>
      </c>
      <c r="H11" s="21">
        <v>0.56906364000000009</v>
      </c>
      <c r="I11" s="21">
        <v>0.49082598000000005</v>
      </c>
      <c r="J11" s="22">
        <f t="shared" si="1"/>
        <v>0.56786399386639363</v>
      </c>
      <c r="K11" s="22">
        <f t="shared" si="2"/>
        <v>0.69149046296138605</v>
      </c>
      <c r="L11" s="23">
        <f t="shared" si="3"/>
        <v>0.79812015880259179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0.78934099999999996</v>
      </c>
      <c r="E12" s="21">
        <v>0.97740899999999997</v>
      </c>
      <c r="F12" s="21">
        <f t="shared" si="0"/>
        <v>0.59860170257324419</v>
      </c>
      <c r="G12" s="21">
        <v>0.46562659257324412</v>
      </c>
      <c r="H12" s="21">
        <v>6.7563970000000001E-2</v>
      </c>
      <c r="I12" s="21">
        <v>6.5411139999999993E-2</v>
      </c>
      <c r="J12" s="22">
        <f t="shared" si="1"/>
        <v>0.47638868945676183</v>
      </c>
      <c r="K12" s="22">
        <f t="shared" si="2"/>
        <v>0.54551427557270715</v>
      </c>
      <c r="L12" s="23">
        <f t="shared" si="3"/>
        <v>0.61243727300776252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5.6794570000000002</v>
      </c>
      <c r="E13" s="21">
        <v>6.0977859999999984</v>
      </c>
      <c r="F13" s="21">
        <f t="shared" si="0"/>
        <v>4.3126702134621784</v>
      </c>
      <c r="G13" s="21">
        <v>3.3562402934621787</v>
      </c>
      <c r="H13" s="21">
        <v>0.47612481999999989</v>
      </c>
      <c r="I13" s="21">
        <v>0.48030509999999993</v>
      </c>
      <c r="J13" s="22">
        <f t="shared" si="1"/>
        <v>0.55040309605194071</v>
      </c>
      <c r="K13" s="22">
        <f t="shared" si="2"/>
        <v>0.62848468500898191</v>
      </c>
      <c r="L13" s="23">
        <f t="shared" si="3"/>
        <v>0.70725181458683195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1.332209</v>
      </c>
      <c r="E14" s="21">
        <v>1.459657</v>
      </c>
      <c r="F14" s="21">
        <f t="shared" si="0"/>
        <v>0.99092882872242116</v>
      </c>
      <c r="G14" s="21">
        <v>0.76693003872242116</v>
      </c>
      <c r="H14" s="21">
        <v>0.12152959000000001</v>
      </c>
      <c r="I14" s="21">
        <v>0.10246920000000001</v>
      </c>
      <c r="J14" s="22">
        <f t="shared" si="1"/>
        <v>0.52541798430893094</v>
      </c>
      <c r="K14" s="22">
        <f t="shared" si="2"/>
        <v>0.60867698967800044</v>
      </c>
      <c r="L14" s="23">
        <f t="shared" si="3"/>
        <v>0.67887786563721553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2.7295590000000001</v>
      </c>
      <c r="E15" s="21">
        <v>2.8936269999999991</v>
      </c>
      <c r="F15" s="21">
        <f t="shared" si="0"/>
        <v>2.5314647796686582</v>
      </c>
      <c r="G15" s="21">
        <v>2.0753711896686582</v>
      </c>
      <c r="H15" s="21">
        <v>0.25267558000000001</v>
      </c>
      <c r="I15" s="21">
        <v>0.20341800999999998</v>
      </c>
      <c r="J15" s="22">
        <f t="shared" si="1"/>
        <v>0.71722139365877458</v>
      </c>
      <c r="K15" s="22">
        <f t="shared" si="2"/>
        <v>0.80454280032245307</v>
      </c>
      <c r="L15" s="23">
        <f t="shared" si="3"/>
        <v>0.8748414289985057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3.0897139999999998</v>
      </c>
      <c r="E16" s="21">
        <v>3.2594910000000001</v>
      </c>
      <c r="F16" s="21">
        <f t="shared" si="0"/>
        <v>2.2296230662902081</v>
      </c>
      <c r="G16" s="21">
        <v>1.7107178462902084</v>
      </c>
      <c r="H16" s="21">
        <v>0.21156154000000002</v>
      </c>
      <c r="I16" s="21">
        <v>0.30734368000000001</v>
      </c>
      <c r="J16" s="22">
        <f t="shared" si="1"/>
        <v>0.52484202174210892</v>
      </c>
      <c r="K16" s="22">
        <f t="shared" si="2"/>
        <v>0.58974833380126168</v>
      </c>
      <c r="L16" s="23">
        <f t="shared" si="3"/>
        <v>0.68404025852202321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0.68113800000000002</v>
      </c>
      <c r="E17" s="21">
        <v>0.86984899999999998</v>
      </c>
      <c r="F17" s="21">
        <f t="shared" si="0"/>
        <v>0.48685007864930097</v>
      </c>
      <c r="G17" s="21">
        <v>0.37540816864930093</v>
      </c>
      <c r="H17" s="21">
        <v>4.7907789999999999E-2</v>
      </c>
      <c r="I17" s="21">
        <v>6.3534119999999999E-2</v>
      </c>
      <c r="J17" s="22">
        <f t="shared" si="1"/>
        <v>0.43157854828746245</v>
      </c>
      <c r="K17" s="22">
        <f t="shared" si="2"/>
        <v>0.48665453273993642</v>
      </c>
      <c r="L17" s="23">
        <f t="shared" si="3"/>
        <v>0.5596949340049836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0.72195900000000002</v>
      </c>
      <c r="E18" s="21">
        <v>0.78873800000000005</v>
      </c>
      <c r="F18" s="21">
        <f t="shared" si="0"/>
        <v>0.59049794793115462</v>
      </c>
      <c r="G18" s="21">
        <v>0.50657990793115459</v>
      </c>
      <c r="H18" s="21">
        <v>6.3700820000000005E-2</v>
      </c>
      <c r="I18" s="21">
        <v>2.0217220000000001E-2</v>
      </c>
      <c r="J18" s="22">
        <f t="shared" si="1"/>
        <v>0.64226639001944186</v>
      </c>
      <c r="K18" s="22">
        <f t="shared" si="2"/>
        <v>0.72302935566836457</v>
      </c>
      <c r="L18" s="23">
        <f t="shared" si="3"/>
        <v>0.74866172028120181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2.8959969999999999</v>
      </c>
      <c r="E19" s="21">
        <v>3.1712849999999992</v>
      </c>
      <c r="F19" s="21">
        <f t="shared" si="0"/>
        <v>2.2708930472035695</v>
      </c>
      <c r="G19" s="21">
        <v>1.7019835672035697</v>
      </c>
      <c r="H19" s="21">
        <v>0.27470697999999999</v>
      </c>
      <c r="I19" s="21">
        <v>0.29420249999999998</v>
      </c>
      <c r="J19" s="22">
        <f t="shared" si="1"/>
        <v>0.53668578106463782</v>
      </c>
      <c r="K19" s="22">
        <f t="shared" si="2"/>
        <v>0.62330902054011861</v>
      </c>
      <c r="L19" s="23">
        <f t="shared" si="3"/>
        <v>0.7160797743512709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2.8131050000000002</v>
      </c>
      <c r="E20" s="21">
        <v>3.5758000000000001</v>
      </c>
      <c r="F20" s="21">
        <f t="shared" si="0"/>
        <v>2.2189136429057967</v>
      </c>
      <c r="G20" s="21">
        <v>1.6885929929057966</v>
      </c>
      <c r="H20" s="21">
        <v>0.26277550999999999</v>
      </c>
      <c r="I20" s="21">
        <v>0.26754514000000001</v>
      </c>
      <c r="J20" s="22">
        <f t="shared" si="1"/>
        <v>0.47222803090379678</v>
      </c>
      <c r="K20" s="22">
        <f t="shared" si="2"/>
        <v>0.54571522537776063</v>
      </c>
      <c r="L20" s="23">
        <f t="shared" si="3"/>
        <v>0.62053628360249358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4.366803</v>
      </c>
      <c r="E21" s="21">
        <v>4.6367650000000005</v>
      </c>
      <c r="F21" s="21">
        <f t="shared" si="0"/>
        <v>3.1845139894794623</v>
      </c>
      <c r="G21" s="21">
        <v>2.5261891294794623</v>
      </c>
      <c r="H21" s="21">
        <v>0.32626274000000005</v>
      </c>
      <c r="I21" s="21">
        <v>0.33206211999999996</v>
      </c>
      <c r="J21" s="22">
        <f t="shared" si="1"/>
        <v>0.5448171579710126</v>
      </c>
      <c r="K21" s="22">
        <f t="shared" si="2"/>
        <v>0.61518146153179254</v>
      </c>
      <c r="L21" s="23">
        <f t="shared" si="3"/>
        <v>0.68679650348453325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2.5760850000000004</v>
      </c>
      <c r="E22" s="21">
        <v>2.7683170000000001</v>
      </c>
      <c r="F22" s="21">
        <f t="shared" si="0"/>
        <v>2.107965188769874</v>
      </c>
      <c r="G22" s="21">
        <v>1.7181936187698739</v>
      </c>
      <c r="H22" s="21">
        <v>0.19846918000000002</v>
      </c>
      <c r="I22" s="21">
        <v>0.19130238999999999</v>
      </c>
      <c r="J22" s="22">
        <f t="shared" si="1"/>
        <v>0.62066360852816849</v>
      </c>
      <c r="K22" s="22">
        <f t="shared" si="2"/>
        <v>0.69235669136514122</v>
      </c>
      <c r="L22" s="23">
        <f t="shared" si="3"/>
        <v>0.76146091244964864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2.8143959999999999</v>
      </c>
      <c r="E23" s="21">
        <v>3.2403150000000003</v>
      </c>
      <c r="F23" s="21">
        <f t="shared" si="0"/>
        <v>2.2498791294145084</v>
      </c>
      <c r="G23" s="21">
        <v>1.7053507694145082</v>
      </c>
      <c r="H23" s="21">
        <v>0.31945997000000004</v>
      </c>
      <c r="I23" s="21">
        <v>0.22506839000000003</v>
      </c>
      <c r="J23" s="22">
        <f t="shared" si="1"/>
        <v>0.52629166282120965</v>
      </c>
      <c r="K23" s="22">
        <f t="shared" si="2"/>
        <v>0.62488083393574645</v>
      </c>
      <c r="L23" s="23">
        <f t="shared" si="3"/>
        <v>0.694339633466039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0.29957699999999998</v>
      </c>
      <c r="E24" s="21">
        <v>0.323023</v>
      </c>
      <c r="F24" s="21">
        <f t="shared" si="0"/>
        <v>0.26387652517159832</v>
      </c>
      <c r="G24" s="21">
        <v>0.22123515517159831</v>
      </c>
      <c r="H24" s="21">
        <v>1.7665469999999999E-2</v>
      </c>
      <c r="I24" s="21">
        <v>2.4975899999999999E-2</v>
      </c>
      <c r="J24" s="22">
        <f t="shared" si="1"/>
        <v>0.68488979166065045</v>
      </c>
      <c r="K24" s="22">
        <f t="shared" si="2"/>
        <v>0.73957775505644585</v>
      </c>
      <c r="L24" s="23">
        <f t="shared" si="3"/>
        <v>0.81689701715233376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0.949021</v>
      </c>
      <c r="E25" s="21">
        <v>1.0486879999999998</v>
      </c>
      <c r="F25" s="21">
        <f t="shared" si="0"/>
        <v>0.78466383684272101</v>
      </c>
      <c r="G25" s="21">
        <v>0.6308613468427211</v>
      </c>
      <c r="H25" s="21">
        <v>9.5253270000000001E-2</v>
      </c>
      <c r="I25" s="21">
        <v>5.8549220000000006E-2</v>
      </c>
      <c r="J25" s="22">
        <f t="shared" si="1"/>
        <v>0.60157200887463302</v>
      </c>
      <c r="K25" s="22">
        <f t="shared" si="2"/>
        <v>0.69240290424103368</v>
      </c>
      <c r="L25" s="23">
        <f t="shared" si="3"/>
        <v>0.74823382821460827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1.358422</v>
      </c>
      <c r="E26" s="21">
        <v>1.3926069999999999</v>
      </c>
      <c r="F26" s="21">
        <f t="shared" si="0"/>
        <v>1.1784770963849756</v>
      </c>
      <c r="G26" s="21">
        <v>0.89866219638497569</v>
      </c>
      <c r="H26" s="21">
        <v>0.14933505000000002</v>
      </c>
      <c r="I26" s="21">
        <v>0.13047985000000001</v>
      </c>
      <c r="J26" s="22">
        <f t="shared" si="1"/>
        <v>0.64530926268859468</v>
      </c>
      <c r="K26" s="22">
        <f t="shared" si="2"/>
        <v>0.75254342853725109</v>
      </c>
      <c r="L26" s="23">
        <f t="shared" si="3"/>
        <v>0.84623809616422696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5.0289109999999999</v>
      </c>
      <c r="E27" s="21">
        <v>5.4301219999999999</v>
      </c>
      <c r="F27" s="21">
        <f t="shared" si="0"/>
        <v>4.2658023210926945</v>
      </c>
      <c r="G27" s="21">
        <v>3.5876259210926946</v>
      </c>
      <c r="H27" s="21">
        <v>0.32710714000000007</v>
      </c>
      <c r="I27" s="21">
        <v>0.35106925999999999</v>
      </c>
      <c r="J27" s="22">
        <f t="shared" si="1"/>
        <v>0.66068974529351177</v>
      </c>
      <c r="K27" s="22">
        <f t="shared" si="2"/>
        <v>0.72092911744758126</v>
      </c>
      <c r="L27" s="23">
        <f t="shared" si="3"/>
        <v>0.7855813038993773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2.1208859999999996</v>
      </c>
      <c r="E28" s="21">
        <v>2.2938179999999999</v>
      </c>
      <c r="F28" s="21">
        <f t="shared" si="0"/>
        <v>1.6083061017748157</v>
      </c>
      <c r="G28" s="21">
        <v>1.2875552117748157</v>
      </c>
      <c r="H28" s="21">
        <v>0.17143865999999999</v>
      </c>
      <c r="I28" s="21">
        <v>0.14931222999999999</v>
      </c>
      <c r="J28" s="22">
        <f t="shared" si="1"/>
        <v>0.56131533180697668</v>
      </c>
      <c r="K28" s="22">
        <f t="shared" si="2"/>
        <v>0.63605476623464274</v>
      </c>
      <c r="L28" s="23">
        <f t="shared" si="3"/>
        <v>0.70114808662885009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1.5816960000000002</v>
      </c>
      <c r="E29" s="21">
        <v>1.7541389999999999</v>
      </c>
      <c r="F29" s="21">
        <f t="shared" si="0"/>
        <v>1.2328981823733218</v>
      </c>
      <c r="G29" s="21">
        <v>1.0072415423733219</v>
      </c>
      <c r="H29" s="21">
        <v>0.11017974999999999</v>
      </c>
      <c r="I29" s="21">
        <v>0.11547688999999998</v>
      </c>
      <c r="J29" s="22">
        <f t="shared" si="1"/>
        <v>0.57420851048481447</v>
      </c>
      <c r="K29" s="22">
        <f t="shared" si="2"/>
        <v>0.63701980993143748</v>
      </c>
      <c r="L29" s="23">
        <f t="shared" si="3"/>
        <v>0.70285090427458818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1.085405</v>
      </c>
      <c r="E30" s="21">
        <v>1.1628910000000001</v>
      </c>
      <c r="F30" s="21">
        <f t="shared" si="0"/>
        <v>0.80047540736330558</v>
      </c>
      <c r="G30" s="21">
        <v>0.60506437736330554</v>
      </c>
      <c r="H30" s="21">
        <v>8.0271350000000019E-2</v>
      </c>
      <c r="I30" s="21">
        <v>0.11513968000000001</v>
      </c>
      <c r="J30" s="22">
        <f t="shared" si="1"/>
        <v>0.52031048255021795</v>
      </c>
      <c r="K30" s="22">
        <f t="shared" si="2"/>
        <v>0.58933788924611641</v>
      </c>
      <c r="L30" s="23">
        <f t="shared" si="3"/>
        <v>0.68834947330687524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2.3795169999999999</v>
      </c>
      <c r="E31" s="21">
        <v>2.5010240000000001</v>
      </c>
      <c r="F31" s="21">
        <f t="shared" si="0"/>
        <v>1.1831848677075985</v>
      </c>
      <c r="G31" s="21">
        <v>0.98997688770759851</v>
      </c>
      <c r="H31" s="21">
        <v>2.2967370000000001E-2</v>
      </c>
      <c r="I31" s="21">
        <v>0.17024061000000001</v>
      </c>
      <c r="J31" s="22">
        <f t="shared" si="1"/>
        <v>0.39582862367878058</v>
      </c>
      <c r="K31" s="22">
        <f t="shared" si="2"/>
        <v>0.40501181024556276</v>
      </c>
      <c r="L31" s="23">
        <f t="shared" si="3"/>
        <v>0.47308017344399672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1.4397829999999998</v>
      </c>
      <c r="E32" s="21">
        <v>1.583418</v>
      </c>
      <c r="F32" s="21">
        <f t="shared" si="0"/>
        <v>1.4714655228035471</v>
      </c>
      <c r="G32" s="21">
        <v>1.1262260728035471</v>
      </c>
      <c r="H32" s="21">
        <v>0.20158927000000001</v>
      </c>
      <c r="I32" s="21">
        <v>0.14365018000000002</v>
      </c>
      <c r="J32" s="22">
        <f t="shared" si="1"/>
        <v>0.71126264372613368</v>
      </c>
      <c r="K32" s="22">
        <f t="shared" si="2"/>
        <v>0.83857537479272504</v>
      </c>
      <c r="L32" s="23">
        <f t="shared" si="3"/>
        <v>0.92929695304938253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5.7187199999999994</v>
      </c>
      <c r="E33" s="21">
        <v>5.8774169999999986</v>
      </c>
      <c r="F33" s="21">
        <f t="shared" si="0"/>
        <v>3.429987872544487</v>
      </c>
      <c r="G33" s="21">
        <v>2.710375192544487</v>
      </c>
      <c r="H33" s="21">
        <v>0.31392443999999997</v>
      </c>
      <c r="I33" s="21">
        <v>0.40568824000000003</v>
      </c>
      <c r="J33" s="22">
        <f t="shared" si="1"/>
        <v>0.46115073892910569</v>
      </c>
      <c r="K33" s="22">
        <f t="shared" si="2"/>
        <v>0.51456271225003902</v>
      </c>
      <c r="L33" s="23">
        <f t="shared" si="3"/>
        <v>0.58358763255091273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5.3689329999999993</v>
      </c>
      <c r="E34" s="28">
        <v>5.624206</v>
      </c>
      <c r="F34" s="28">
        <f t="shared" si="0"/>
        <v>3.7475678068956157</v>
      </c>
      <c r="G34" s="28">
        <v>2.8366152968956158</v>
      </c>
      <c r="H34" s="28">
        <v>0.44721348999999999</v>
      </c>
      <c r="I34" s="28">
        <v>0.46373901999999995</v>
      </c>
      <c r="J34" s="29">
        <f t="shared" si="1"/>
        <v>0.5043583568766179</v>
      </c>
      <c r="K34" s="29">
        <f t="shared" si="2"/>
        <v>0.58387420142427504</v>
      </c>
      <c r="L34" s="30">
        <f t="shared" si="3"/>
        <v>0.66632833272743131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7" workbookViewId="0">
      <selection activeCell="H14" sqref="H14: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427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341.32211699999988</v>
      </c>
      <c r="I6" s="14">
        <v>360.60643200000004</v>
      </c>
      <c r="J6" s="14">
        <v>248.83792441439056</v>
      </c>
      <c r="K6" s="14">
        <v>191.64945697439052</v>
      </c>
      <c r="L6" s="14">
        <v>27.079651249999998</v>
      </c>
      <c r="M6" s="14">
        <v>30.108816189999995</v>
      </c>
      <c r="N6" s="15">
        <v>0.53146433332168208</v>
      </c>
      <c r="O6" s="15">
        <v>0.6065590871778751</v>
      </c>
      <c r="P6" s="16">
        <v>0.69005403767836981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340.32211699999988</v>
      </c>
      <c r="I7" s="38">
        <f ca="1">SUM(I8:OFFSET(I6,MATCH("PROYECTOS",$A$8:$A$50,0),0))</f>
        <v>358.32196499999992</v>
      </c>
      <c r="J7" s="38">
        <f ca="1">SUM(J8:OFFSET(J6,MATCH("PROYECTOS",$A$8:$A$50,0),0))</f>
        <v>248.3229430282006</v>
      </c>
      <c r="K7" s="38">
        <f ca="1">SUM(K8:OFFSET(K6,MATCH("PROYECTOS",$A$8:$A$50,0),0))</f>
        <v>191.29690114820062</v>
      </c>
      <c r="L7" s="38">
        <f ca="1">SUM(L8:OFFSET(L6,MATCH("PROYECTOS",$A$8:$A$50,0),0))</f>
        <v>27.06398574</v>
      </c>
      <c r="M7" s="38">
        <f ca="1">SUM(M8:OFFSET(M6,MATCH("PROYECTOS",$A$8:$A$50,0),0))</f>
        <v>29.962056140000001</v>
      </c>
      <c r="N7" s="39">
        <f ca="1">IFERROR(K7/I7,0)</f>
        <v>0.53386875445439319</v>
      </c>
      <c r="O7" s="39">
        <f ca="1">IFERROR(SUM(K7,L7)/I7,0)</f>
        <v>0.60939855274627297</v>
      </c>
      <c r="P7" s="40">
        <f ca="1">IFERROR(SUM(K7,L7,M7)/I7,0)</f>
        <v>0.69301624595690259</v>
      </c>
      <c r="Q7" s="64"/>
      <c r="R7" s="38"/>
      <c r="S7" s="40"/>
    </row>
    <row r="8" spans="1:19" ht="76.5" x14ac:dyDescent="0.25">
      <c r="A8" s="17"/>
      <c r="B8" s="19">
        <v>5000098</v>
      </c>
      <c r="C8" s="19" t="s">
        <v>446</v>
      </c>
      <c r="D8" s="68">
        <v>3043987</v>
      </c>
      <c r="E8" s="19" t="s">
        <v>440</v>
      </c>
      <c r="F8" s="69">
        <v>259</v>
      </c>
      <c r="G8" s="19" t="s">
        <v>393</v>
      </c>
      <c r="H8" s="20">
        <v>18.213916999999995</v>
      </c>
      <c r="I8" s="21">
        <v>21.144967000000005</v>
      </c>
      <c r="J8" s="21">
        <f t="shared" ref="J8:J16" si="0">SUM(K8,L8,M8)</f>
        <v>14.471114436810719</v>
      </c>
      <c r="K8" s="21">
        <v>10.989004366810718</v>
      </c>
      <c r="L8" s="21">
        <v>1.7357714800000001</v>
      </c>
      <c r="M8" s="21">
        <v>1.7463385899999999</v>
      </c>
      <c r="N8" s="22">
        <f t="shared" ref="N8:N17" si="1">IFERROR(K8/I8,0)</f>
        <v>0.51969834555952321</v>
      </c>
      <c r="O8" s="22">
        <f t="shared" ref="O8:O17" si="2">IFERROR(SUM(K8,L8)/I8,0)</f>
        <v>0.60178745357279184</v>
      </c>
      <c r="P8" s="23">
        <f t="shared" ref="P8:P17" si="3">IFERROR(SUM(K8,L8,M8)/I8,0)</f>
        <v>0.68437630745939282</v>
      </c>
      <c r="Q8" s="70">
        <v>946535</v>
      </c>
      <c r="R8" s="21">
        <v>617510</v>
      </c>
      <c r="S8" s="23">
        <f>IFERROR(R8/Q8,0)</f>
        <v>0.65239003312080379</v>
      </c>
    </row>
    <row r="9" spans="1:19" ht="38.25" x14ac:dyDescent="0.25">
      <c r="A9" s="17"/>
      <c r="B9" s="19">
        <v>5000104</v>
      </c>
      <c r="C9" s="19" t="s">
        <v>447</v>
      </c>
      <c r="D9" s="68">
        <v>3000680</v>
      </c>
      <c r="E9" s="19" t="s">
        <v>437</v>
      </c>
      <c r="F9" s="69">
        <v>394</v>
      </c>
      <c r="G9" s="19" t="s">
        <v>394</v>
      </c>
      <c r="H9" s="20">
        <v>35.573595000000019</v>
      </c>
      <c r="I9" s="21">
        <v>40.961624000000015</v>
      </c>
      <c r="J9" s="21">
        <f t="shared" si="0"/>
        <v>28.882559101781943</v>
      </c>
      <c r="K9" s="21">
        <v>21.640034641781945</v>
      </c>
      <c r="L9" s="21">
        <v>3.4424587399999989</v>
      </c>
      <c r="M9" s="21">
        <v>3.8000657200000005</v>
      </c>
      <c r="N9" s="22">
        <f t="shared" si="1"/>
        <v>0.52830021196869381</v>
      </c>
      <c r="O9" s="22">
        <f t="shared" si="2"/>
        <v>0.61234128270358457</v>
      </c>
      <c r="P9" s="23">
        <f t="shared" si="3"/>
        <v>0.70511264645615446</v>
      </c>
      <c r="Q9" s="70">
        <v>2178153.5</v>
      </c>
      <c r="R9" s="21">
        <v>1745448.5649999999</v>
      </c>
      <c r="S9" s="23">
        <f t="shared" ref="S9:S16" si="4">IFERROR(R9/Q9,0)</f>
        <v>0.80134323177866018</v>
      </c>
    </row>
    <row r="10" spans="1:19" ht="38.25" x14ac:dyDescent="0.25">
      <c r="A10" s="17"/>
      <c r="B10" s="19">
        <v>5000105</v>
      </c>
      <c r="C10" s="19" t="s">
        <v>448</v>
      </c>
      <c r="D10" s="68">
        <v>3000681</v>
      </c>
      <c r="E10" s="19" t="s">
        <v>438</v>
      </c>
      <c r="F10" s="69">
        <v>394</v>
      </c>
      <c r="G10" s="19" t="s">
        <v>394</v>
      </c>
      <c r="H10" s="20">
        <v>23.214016000000001</v>
      </c>
      <c r="I10" s="21">
        <v>26.309848000000002</v>
      </c>
      <c r="J10" s="21">
        <f t="shared" si="0"/>
        <v>19.136067898763468</v>
      </c>
      <c r="K10" s="21">
        <v>14.909031078763469</v>
      </c>
      <c r="L10" s="21">
        <v>2.0558437099999995</v>
      </c>
      <c r="M10" s="21">
        <v>2.1711931100000004</v>
      </c>
      <c r="N10" s="22">
        <f t="shared" si="1"/>
        <v>0.56667112173219203</v>
      </c>
      <c r="O10" s="22">
        <f t="shared" si="2"/>
        <v>0.64481082478178764</v>
      </c>
      <c r="P10" s="23">
        <f t="shared" si="3"/>
        <v>0.72733479489366359</v>
      </c>
      <c r="Q10" s="70">
        <v>799925.5</v>
      </c>
      <c r="R10" s="21">
        <v>501010.15299999999</v>
      </c>
      <c r="S10" s="23">
        <f t="shared" si="4"/>
        <v>0.62632101739474488</v>
      </c>
    </row>
    <row r="11" spans="1:19" ht="51" x14ac:dyDescent="0.25">
      <c r="A11" s="17"/>
      <c r="B11" s="19">
        <v>5000113</v>
      </c>
      <c r="C11" s="19" t="s">
        <v>449</v>
      </c>
      <c r="D11" s="68">
        <v>3000015</v>
      </c>
      <c r="E11" s="19" t="s">
        <v>434</v>
      </c>
      <c r="F11" s="69">
        <v>438</v>
      </c>
      <c r="G11" s="19" t="s">
        <v>454</v>
      </c>
      <c r="H11" s="20">
        <v>27.209561000000008</v>
      </c>
      <c r="I11" s="21">
        <v>30.986488000000016</v>
      </c>
      <c r="J11" s="21">
        <f t="shared" si="0"/>
        <v>22.572694307273377</v>
      </c>
      <c r="K11" s="21">
        <v>16.313706427273374</v>
      </c>
      <c r="L11" s="21">
        <v>3.8264275900000011</v>
      </c>
      <c r="M11" s="21">
        <v>2.4325602900000001</v>
      </c>
      <c r="N11" s="22">
        <f t="shared" si="1"/>
        <v>0.52647807093444621</v>
      </c>
      <c r="O11" s="22">
        <f t="shared" si="2"/>
        <v>0.64996504338514793</v>
      </c>
      <c r="P11" s="23">
        <f t="shared" si="3"/>
        <v>0.72846894773210069</v>
      </c>
      <c r="Q11" s="70">
        <v>3316242</v>
      </c>
      <c r="R11" s="21">
        <v>3045871.7680000002</v>
      </c>
      <c r="S11" s="23">
        <f t="shared" si="4"/>
        <v>0.91847089808283</v>
      </c>
    </row>
    <row r="12" spans="1:19" ht="25.5" x14ac:dyDescent="0.25">
      <c r="A12" s="17"/>
      <c r="B12" s="19">
        <v>5000114</v>
      </c>
      <c r="C12" s="19" t="s">
        <v>450</v>
      </c>
      <c r="D12" s="68">
        <v>3000016</v>
      </c>
      <c r="E12" s="19" t="s">
        <v>435</v>
      </c>
      <c r="F12" s="69">
        <v>394</v>
      </c>
      <c r="G12" s="19" t="s">
        <v>394</v>
      </c>
      <c r="H12" s="20">
        <v>83.916714999999982</v>
      </c>
      <c r="I12" s="21">
        <v>67.365424000000033</v>
      </c>
      <c r="J12" s="21">
        <f t="shared" si="0"/>
        <v>51.321773614075312</v>
      </c>
      <c r="K12" s="21">
        <v>40.25604018407531</v>
      </c>
      <c r="L12" s="21">
        <v>5.4662040899999971</v>
      </c>
      <c r="M12" s="21">
        <v>5.5995293400000001</v>
      </c>
      <c r="N12" s="22">
        <f t="shared" si="1"/>
        <v>0.59757718119721615</v>
      </c>
      <c r="O12" s="22">
        <f t="shared" si="2"/>
        <v>0.67871975798853856</v>
      </c>
      <c r="P12" s="23">
        <f t="shared" si="3"/>
        <v>0.76184146950630471</v>
      </c>
      <c r="Q12" s="70">
        <v>383153.5</v>
      </c>
      <c r="R12" s="21">
        <v>360218</v>
      </c>
      <c r="S12" s="23">
        <f t="shared" si="4"/>
        <v>0.94014017880562228</v>
      </c>
    </row>
    <row r="13" spans="1:19" ht="25.5" x14ac:dyDescent="0.25">
      <c r="A13" s="17"/>
      <c r="B13" s="19">
        <v>5000115</v>
      </c>
      <c r="C13" s="19" t="s">
        <v>451</v>
      </c>
      <c r="D13" s="68">
        <v>3000017</v>
      </c>
      <c r="E13" s="19" t="s">
        <v>436</v>
      </c>
      <c r="F13" s="69">
        <v>394</v>
      </c>
      <c r="G13" s="19" t="s">
        <v>394</v>
      </c>
      <c r="H13" s="20">
        <v>31.237422999999989</v>
      </c>
      <c r="I13" s="21">
        <v>41.429346000000002</v>
      </c>
      <c r="J13" s="21">
        <f t="shared" si="0"/>
        <v>29.705684973678117</v>
      </c>
      <c r="K13" s="21">
        <v>23.502693153678116</v>
      </c>
      <c r="L13" s="21">
        <v>2.5420859900000004</v>
      </c>
      <c r="M13" s="21">
        <v>3.6609058299999999</v>
      </c>
      <c r="N13" s="22">
        <f t="shared" si="1"/>
        <v>0.56729577999319891</v>
      </c>
      <c r="O13" s="22">
        <f t="shared" si="2"/>
        <v>0.6286553290915603</v>
      </c>
      <c r="P13" s="23">
        <f t="shared" si="3"/>
        <v>0.71702036941828906</v>
      </c>
      <c r="Q13" s="70">
        <v>243364</v>
      </c>
      <c r="R13" s="21">
        <v>224467</v>
      </c>
      <c r="S13" s="23">
        <f t="shared" si="4"/>
        <v>0.92235088180667646</v>
      </c>
    </row>
    <row r="14" spans="1:19" ht="38.25" x14ac:dyDescent="0.25">
      <c r="A14" s="17"/>
      <c r="B14" s="19">
        <v>5004452</v>
      </c>
      <c r="C14" s="19" t="s">
        <v>452</v>
      </c>
      <c r="D14" s="68">
        <v>3000001</v>
      </c>
      <c r="E14" s="19" t="s">
        <v>275</v>
      </c>
      <c r="F14" s="69">
        <v>60</v>
      </c>
      <c r="G14" s="19" t="s">
        <v>309</v>
      </c>
      <c r="H14" s="20">
        <v>25.741965000000004</v>
      </c>
      <c r="I14" s="21">
        <v>25.567324999999993</v>
      </c>
      <c r="J14" s="21">
        <f t="shared" si="0"/>
        <v>15.731543113432512</v>
      </c>
      <c r="K14" s="21">
        <v>12.774622333432511</v>
      </c>
      <c r="L14" s="21">
        <v>0.70082903000000041</v>
      </c>
      <c r="M14" s="21">
        <v>2.2560917499999995</v>
      </c>
      <c r="N14" s="22">
        <f t="shared" si="1"/>
        <v>0.49964641719196334</v>
      </c>
      <c r="O14" s="22">
        <f t="shared" si="2"/>
        <v>0.52705753783129505</v>
      </c>
      <c r="P14" s="23">
        <f t="shared" si="3"/>
        <v>0.61529875000347189</v>
      </c>
      <c r="Q14" s="70">
        <v>1101</v>
      </c>
      <c r="R14" s="21">
        <v>806</v>
      </c>
      <c r="S14" s="23">
        <f t="shared" si="4"/>
        <v>0.73206176203451412</v>
      </c>
    </row>
    <row r="15" spans="1:19" ht="25.5" x14ac:dyDescent="0.25">
      <c r="A15" s="17"/>
      <c r="B15" s="19">
        <v>5004453</v>
      </c>
      <c r="C15" s="19" t="s">
        <v>453</v>
      </c>
      <c r="D15" s="68">
        <v>3000001</v>
      </c>
      <c r="E15" s="19" t="s">
        <v>275</v>
      </c>
      <c r="F15" s="69">
        <v>80</v>
      </c>
      <c r="G15" s="19" t="s">
        <v>310</v>
      </c>
      <c r="H15" s="20">
        <v>4.7930210000000004</v>
      </c>
      <c r="I15" s="21">
        <v>4.9792270000000007</v>
      </c>
      <c r="J15" s="21">
        <f t="shared" si="0"/>
        <v>2.408144108441189</v>
      </c>
      <c r="K15" s="21">
        <v>2.1613956884411891</v>
      </c>
      <c r="L15" s="21">
        <v>-5.1810599999999936E-2</v>
      </c>
      <c r="M15" s="21">
        <v>0.29855902000000001</v>
      </c>
      <c r="N15" s="22">
        <f t="shared" si="1"/>
        <v>0.43408257716332049</v>
      </c>
      <c r="O15" s="22">
        <f t="shared" si="2"/>
        <v>0.42367722709593053</v>
      </c>
      <c r="P15" s="23">
        <f t="shared" si="3"/>
        <v>0.48363814472430933</v>
      </c>
      <c r="Q15" s="70">
        <v>76</v>
      </c>
      <c r="R15" s="21">
        <v>56.209000000000003</v>
      </c>
      <c r="S15" s="23">
        <f t="shared" si="4"/>
        <v>0.73959210526315788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90.421903999999884</v>
      </c>
      <c r="I16" s="21">
        <v>99.577715999999882</v>
      </c>
      <c r="J16" s="21">
        <f t="shared" si="0"/>
        <v>64.093361473943972</v>
      </c>
      <c r="K16" s="21">
        <v>48.750373273943978</v>
      </c>
      <c r="L16" s="21">
        <v>7.3461757099999989</v>
      </c>
      <c r="M16" s="21">
        <v>7.9968124900000017</v>
      </c>
      <c r="N16" s="22">
        <f t="shared" si="1"/>
        <v>0.48957111321918689</v>
      </c>
      <c r="O16" s="22">
        <f t="shared" si="2"/>
        <v>0.56334440311870626</v>
      </c>
      <c r="P16" s="23">
        <f t="shared" si="3"/>
        <v>0.64365165268446256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</v>
      </c>
      <c r="I17" s="45">
        <f t="shared" ref="I17:M17" ca="1" si="5">OFFSET(I17,-MATCH("PROYECTOS",$A$8:$A$50,0)-1,0)-(OFFSET(I17,-MATCH("PROYECTOS",$A$8:$A$50,0),0))</f>
        <v>2.2844670000001202</v>
      </c>
      <c r="J17" s="45">
        <f t="shared" ca="1" si="5"/>
        <v>0.51498138618995881</v>
      </c>
      <c r="K17" s="45">
        <f t="shared" ca="1" si="5"/>
        <v>0.35255582618989934</v>
      </c>
      <c r="L17" s="45">
        <f t="shared" ca="1" si="5"/>
        <v>1.5665509999998051E-2</v>
      </c>
      <c r="M17" s="45">
        <f t="shared" ca="1" si="5"/>
        <v>0.14676004999999392</v>
      </c>
      <c r="N17" s="46">
        <f t="shared" ca="1" si="1"/>
        <v>0.15432738848487668</v>
      </c>
      <c r="O17" s="46">
        <f t="shared" ca="1" si="2"/>
        <v>0.16118479110876979</v>
      </c>
      <c r="P17" s="47">
        <f t="shared" ca="1" si="3"/>
        <v>0.22542736935568089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1648</v>
      </c>
      <c r="N2" s="72" t="s">
        <v>1668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121.23649899999998</v>
      </c>
      <c r="E6" s="14">
        <f ca="1">SUM(E7:OFFSET(E7,50,0))</f>
        <v>127.72232199999996</v>
      </c>
      <c r="F6" s="14">
        <f ca="1">SUM(F7:OFFSET(F7,50,0))</f>
        <v>86.77503413418971</v>
      </c>
      <c r="G6" s="14">
        <f ca="1">SUM(G7:OFFSET(G7,50,0))</f>
        <v>63.130140724189715</v>
      </c>
      <c r="H6" s="14">
        <f ca="1">SUM(H7:OFFSET(H7,50,0))</f>
        <v>14.594919990000003</v>
      </c>
      <c r="I6" s="14">
        <f ca="1">SUM(I7:OFFSET(I7,50,0))</f>
        <v>9.0499734199999988</v>
      </c>
      <c r="J6" s="15">
        <f ca="1">IFERROR(G6/E6,0)</f>
        <v>0.49427648774025368</v>
      </c>
      <c r="K6" s="15">
        <f ca="1">IFERROR(SUM(G6,H6)/E6,0)</f>
        <v>0.60854719439088922</v>
      </c>
      <c r="L6" s="16">
        <f ca="1">IFERROR(SUM(G6,H6,I6)/E6,0)</f>
        <v>0.67940382523103326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0.42900000000000005</v>
      </c>
      <c r="E7" s="21">
        <v>0.50466100000000003</v>
      </c>
      <c r="F7" s="21">
        <f t="shared" ref="F7:F31" si="0">SUM(G7,H7,I7)</f>
        <v>0.34070959621675118</v>
      </c>
      <c r="G7" s="21">
        <v>0.24605450621675118</v>
      </c>
      <c r="H7" s="21">
        <v>2.5390590000000001E-2</v>
      </c>
      <c r="I7" s="21">
        <v>6.9264500000000007E-2</v>
      </c>
      <c r="J7" s="22">
        <f t="shared" ref="J7:J31" si="1">IFERROR(G7/E7,0)</f>
        <v>0.48756394137203224</v>
      </c>
      <c r="K7" s="22">
        <f t="shared" ref="K7:K31" si="2">IFERROR(SUM(G7,H7)/E7,0)</f>
        <v>0.53787611132374236</v>
      </c>
      <c r="L7" s="23">
        <f t="shared" ref="L7:L31" si="3">IFERROR(SUM(G7,H7,I7)/E7,0)</f>
        <v>0.67512567092910125</v>
      </c>
      <c r="M7" s="4"/>
      <c r="N7" t="s">
        <v>273</v>
      </c>
      <c r="O7" s="5">
        <v>1.4714655228035471</v>
      </c>
      <c r="P7" s="71">
        <v>0.92929695304938242</v>
      </c>
    </row>
    <row r="8" spans="1:16" x14ac:dyDescent="0.25">
      <c r="A8" s="17"/>
      <c r="B8" s="55">
        <v>2</v>
      </c>
      <c r="C8" s="19" t="s">
        <v>250</v>
      </c>
      <c r="D8" s="20">
        <v>4.4284099999999995</v>
      </c>
      <c r="E8" s="21">
        <v>4.6030889999999998</v>
      </c>
      <c r="F8" s="21">
        <f t="shared" si="0"/>
        <v>3.6738181236624641</v>
      </c>
      <c r="G8" s="21">
        <v>2.6139285036624642</v>
      </c>
      <c r="H8" s="21">
        <v>0.56906364000000009</v>
      </c>
      <c r="I8" s="21">
        <v>0.49082598000000005</v>
      </c>
      <c r="J8" s="22">
        <f t="shared" si="1"/>
        <v>0.56786399386639375</v>
      </c>
      <c r="K8" s="22">
        <f t="shared" si="2"/>
        <v>0.69149046296138628</v>
      </c>
      <c r="L8" s="23">
        <f t="shared" si="3"/>
        <v>0.79812015880259202</v>
      </c>
      <c r="M8" s="4"/>
      <c r="N8" t="s">
        <v>254</v>
      </c>
      <c r="O8" s="5">
        <v>2.5314647796686582</v>
      </c>
      <c r="P8" s="71">
        <v>0.87484142899850559</v>
      </c>
    </row>
    <row r="9" spans="1:16" x14ac:dyDescent="0.25">
      <c r="A9" s="17"/>
      <c r="B9" s="55">
        <v>3</v>
      </c>
      <c r="C9" s="19" t="s">
        <v>251</v>
      </c>
      <c r="D9" s="20">
        <v>0.78934099999999985</v>
      </c>
      <c r="E9" s="21">
        <v>0.97740899999999997</v>
      </c>
      <c r="F9" s="21">
        <f t="shared" si="0"/>
        <v>0.59860170257324419</v>
      </c>
      <c r="G9" s="21">
        <v>0.46562659257324412</v>
      </c>
      <c r="H9" s="21">
        <v>6.7563969999999987E-2</v>
      </c>
      <c r="I9" s="21">
        <v>6.5411140000000007E-2</v>
      </c>
      <c r="J9" s="22">
        <f t="shared" si="1"/>
        <v>0.47638868945676183</v>
      </c>
      <c r="K9" s="22">
        <f t="shared" si="2"/>
        <v>0.54551427557270715</v>
      </c>
      <c r="L9" s="23">
        <f t="shared" si="3"/>
        <v>0.61243727300776252</v>
      </c>
      <c r="M9" s="4"/>
      <c r="N9" t="s">
        <v>267</v>
      </c>
      <c r="O9" s="5">
        <v>1.1784770963849756</v>
      </c>
      <c r="P9" s="71">
        <v>0.84623809616422696</v>
      </c>
    </row>
    <row r="10" spans="1:16" x14ac:dyDescent="0.25">
      <c r="A10" s="17"/>
      <c r="B10" s="55">
        <v>4</v>
      </c>
      <c r="C10" s="19" t="s">
        <v>252</v>
      </c>
      <c r="D10" s="20">
        <v>5.6794570000000002</v>
      </c>
      <c r="E10" s="21">
        <v>6.0977860000000002</v>
      </c>
      <c r="F10" s="21">
        <f t="shared" si="0"/>
        <v>4.3126702134621784</v>
      </c>
      <c r="G10" s="21">
        <v>3.3562402934621787</v>
      </c>
      <c r="H10" s="21">
        <v>0.47612481999999989</v>
      </c>
      <c r="I10" s="21">
        <v>0.48030509999999993</v>
      </c>
      <c r="J10" s="22">
        <f t="shared" si="1"/>
        <v>0.5504030960519406</v>
      </c>
      <c r="K10" s="22">
        <f t="shared" si="2"/>
        <v>0.62848468500898169</v>
      </c>
      <c r="L10" s="23">
        <f t="shared" si="3"/>
        <v>0.70725181458683173</v>
      </c>
      <c r="M10" s="4"/>
      <c r="N10" t="s">
        <v>265</v>
      </c>
      <c r="O10" s="5">
        <v>0.26387652517159832</v>
      </c>
      <c r="P10" s="71">
        <v>0.81689701715233376</v>
      </c>
    </row>
    <row r="11" spans="1:16" x14ac:dyDescent="0.25">
      <c r="A11" s="17"/>
      <c r="B11" s="55">
        <v>5</v>
      </c>
      <c r="C11" s="19" t="s">
        <v>253</v>
      </c>
      <c r="D11" s="20">
        <v>1.332209</v>
      </c>
      <c r="E11" s="21">
        <v>1.4596570000000002</v>
      </c>
      <c r="F11" s="21">
        <f t="shared" si="0"/>
        <v>0.99092882872242116</v>
      </c>
      <c r="G11" s="21">
        <v>0.76693003872242116</v>
      </c>
      <c r="H11" s="21">
        <v>0.12152958999999999</v>
      </c>
      <c r="I11" s="21">
        <v>0.1024692</v>
      </c>
      <c r="J11" s="22">
        <f t="shared" si="1"/>
        <v>0.52541798430893083</v>
      </c>
      <c r="K11" s="22">
        <f t="shared" si="2"/>
        <v>0.60867698967800032</v>
      </c>
      <c r="L11" s="23">
        <f t="shared" si="3"/>
        <v>0.67887786563721542</v>
      </c>
      <c r="M11" s="4"/>
      <c r="N11" t="s">
        <v>250</v>
      </c>
      <c r="O11" s="5">
        <v>3.6738181236624641</v>
      </c>
      <c r="P11" s="71">
        <v>0.79812015880259202</v>
      </c>
    </row>
    <row r="12" spans="1:16" x14ac:dyDescent="0.25">
      <c r="A12" s="17"/>
      <c r="B12" s="55">
        <v>6</v>
      </c>
      <c r="C12" s="19" t="s">
        <v>254</v>
      </c>
      <c r="D12" s="20">
        <v>2.7295589999999996</v>
      </c>
      <c r="E12" s="21">
        <v>2.8936269999999995</v>
      </c>
      <c r="F12" s="21">
        <f t="shared" si="0"/>
        <v>2.5314647796686582</v>
      </c>
      <c r="G12" s="21">
        <v>2.0753711896686582</v>
      </c>
      <c r="H12" s="21">
        <v>0.25267558000000007</v>
      </c>
      <c r="I12" s="21">
        <v>0.20341800999999998</v>
      </c>
      <c r="J12" s="22">
        <f t="shared" si="1"/>
        <v>0.71722139365877446</v>
      </c>
      <c r="K12" s="22">
        <f t="shared" si="2"/>
        <v>0.80454280032245296</v>
      </c>
      <c r="L12" s="23">
        <f t="shared" si="3"/>
        <v>0.87484142899850559</v>
      </c>
      <c r="M12" s="4"/>
      <c r="N12" t="s">
        <v>268</v>
      </c>
      <c r="O12" s="5">
        <v>4.2658023210926945</v>
      </c>
      <c r="P12" s="71">
        <v>0.7855813038993773</v>
      </c>
    </row>
    <row r="13" spans="1:16" x14ac:dyDescent="0.25">
      <c r="A13" s="17"/>
      <c r="B13" s="55">
        <v>7</v>
      </c>
      <c r="C13" s="19" t="s">
        <v>255</v>
      </c>
      <c r="D13" s="20">
        <v>5.3689329999999984</v>
      </c>
      <c r="E13" s="21">
        <v>5.624206</v>
      </c>
      <c r="F13" s="21">
        <f t="shared" si="0"/>
        <v>3.7475678068956162</v>
      </c>
      <c r="G13" s="21">
        <v>2.8366152968956158</v>
      </c>
      <c r="H13" s="21">
        <v>0.44721349000000005</v>
      </c>
      <c r="I13" s="21">
        <v>0.46373902</v>
      </c>
      <c r="J13" s="22">
        <f t="shared" si="1"/>
        <v>0.5043583568766179</v>
      </c>
      <c r="K13" s="22">
        <f t="shared" si="2"/>
        <v>0.58387420142427504</v>
      </c>
      <c r="L13" s="23">
        <f t="shared" si="3"/>
        <v>0.66632833272743142</v>
      </c>
      <c r="M13" s="4"/>
      <c r="N13" t="s">
        <v>262</v>
      </c>
      <c r="O13" s="5">
        <v>2.107965188769874</v>
      </c>
      <c r="P13" s="71">
        <v>0.76146091244964864</v>
      </c>
    </row>
    <row r="14" spans="1:16" x14ac:dyDescent="0.25">
      <c r="A14" s="17"/>
      <c r="B14" s="55">
        <v>8</v>
      </c>
      <c r="C14" s="19" t="s">
        <v>256</v>
      </c>
      <c r="D14" s="20">
        <v>3.0897139999999994</v>
      </c>
      <c r="E14" s="21">
        <v>3.2594910000000001</v>
      </c>
      <c r="F14" s="21">
        <f t="shared" si="0"/>
        <v>2.2296230662902081</v>
      </c>
      <c r="G14" s="21">
        <v>1.7107178462902084</v>
      </c>
      <c r="H14" s="21">
        <v>0.21156154000000005</v>
      </c>
      <c r="I14" s="21">
        <v>0.30734368000000001</v>
      </c>
      <c r="J14" s="22">
        <f t="shared" si="1"/>
        <v>0.52484202174210892</v>
      </c>
      <c r="K14" s="22">
        <f t="shared" si="2"/>
        <v>0.58974833380126168</v>
      </c>
      <c r="L14" s="23">
        <f t="shared" si="3"/>
        <v>0.68404025852202321</v>
      </c>
      <c r="M14" s="4"/>
      <c r="N14" t="s">
        <v>258</v>
      </c>
      <c r="O14" s="5">
        <v>0.59049794793115462</v>
      </c>
      <c r="P14" s="71">
        <v>0.74866172028120181</v>
      </c>
    </row>
    <row r="15" spans="1:16" x14ac:dyDescent="0.25">
      <c r="A15" s="17"/>
      <c r="B15" s="55">
        <v>9</v>
      </c>
      <c r="C15" s="19" t="s">
        <v>257</v>
      </c>
      <c r="D15" s="20">
        <v>0.68113800000000002</v>
      </c>
      <c r="E15" s="21">
        <v>0.86984900000000009</v>
      </c>
      <c r="F15" s="21">
        <f t="shared" si="0"/>
        <v>0.48685007864930097</v>
      </c>
      <c r="G15" s="21">
        <v>0.37540816864930093</v>
      </c>
      <c r="H15" s="21">
        <v>4.7907789999999999E-2</v>
      </c>
      <c r="I15" s="21">
        <v>6.3534119999999999E-2</v>
      </c>
      <c r="J15" s="22">
        <f t="shared" si="1"/>
        <v>0.43157854828746239</v>
      </c>
      <c r="K15" s="22">
        <f t="shared" si="2"/>
        <v>0.48665453273993636</v>
      </c>
      <c r="L15" s="23">
        <f t="shared" si="3"/>
        <v>0.55969493400498349</v>
      </c>
      <c r="M15" s="4"/>
      <c r="N15" t="s">
        <v>266</v>
      </c>
      <c r="O15" s="5">
        <v>0.78466383684272101</v>
      </c>
      <c r="P15" s="71">
        <v>0.74823382821460815</v>
      </c>
    </row>
    <row r="16" spans="1:16" x14ac:dyDescent="0.25">
      <c r="A16" s="17"/>
      <c r="B16" s="55">
        <v>10</v>
      </c>
      <c r="C16" s="19" t="s">
        <v>258</v>
      </c>
      <c r="D16" s="20">
        <v>0.72195900000000002</v>
      </c>
      <c r="E16" s="21">
        <v>0.78873800000000005</v>
      </c>
      <c r="F16" s="21">
        <f t="shared" si="0"/>
        <v>0.59049794793115462</v>
      </c>
      <c r="G16" s="21">
        <v>0.50657990793115459</v>
      </c>
      <c r="H16" s="21">
        <v>6.3700820000000005E-2</v>
      </c>
      <c r="I16" s="21">
        <v>2.0217220000000001E-2</v>
      </c>
      <c r="J16" s="22">
        <f t="shared" si="1"/>
        <v>0.64226639001944186</v>
      </c>
      <c r="K16" s="22">
        <f t="shared" si="2"/>
        <v>0.72302935566836457</v>
      </c>
      <c r="L16" s="23">
        <f t="shared" si="3"/>
        <v>0.74866172028120181</v>
      </c>
      <c r="M16" s="4"/>
      <c r="N16" t="s">
        <v>259</v>
      </c>
      <c r="O16" s="5">
        <v>2.2708930472035695</v>
      </c>
      <c r="P16" s="71">
        <v>0.71607977435127068</v>
      </c>
    </row>
    <row r="17" spans="1:16" x14ac:dyDescent="0.25">
      <c r="A17" s="17"/>
      <c r="B17" s="55">
        <v>11</v>
      </c>
      <c r="C17" s="19" t="s">
        <v>259</v>
      </c>
      <c r="D17" s="20">
        <v>2.8959969999999999</v>
      </c>
      <c r="E17" s="21">
        <v>3.1712850000000001</v>
      </c>
      <c r="F17" s="21">
        <f t="shared" si="0"/>
        <v>2.2708930472035695</v>
      </c>
      <c r="G17" s="21">
        <v>1.7019835672035697</v>
      </c>
      <c r="H17" s="21">
        <v>0.27470698000000005</v>
      </c>
      <c r="I17" s="21">
        <v>0.29420250000000003</v>
      </c>
      <c r="J17" s="22">
        <f t="shared" si="1"/>
        <v>0.53668578106463771</v>
      </c>
      <c r="K17" s="22">
        <f t="shared" si="2"/>
        <v>0.6233090205401185</v>
      </c>
      <c r="L17" s="23">
        <f t="shared" si="3"/>
        <v>0.71607977435127068</v>
      </c>
      <c r="M17" s="4"/>
      <c r="N17" t="s">
        <v>252</v>
      </c>
      <c r="O17" s="5">
        <v>4.3126702134621784</v>
      </c>
      <c r="P17" s="71">
        <v>0.70725181458683173</v>
      </c>
    </row>
    <row r="18" spans="1:16" x14ac:dyDescent="0.25">
      <c r="A18" s="17"/>
      <c r="B18" s="55">
        <v>12</v>
      </c>
      <c r="C18" s="19" t="s">
        <v>260</v>
      </c>
      <c r="D18" s="20">
        <v>2.8131049999999993</v>
      </c>
      <c r="E18" s="21">
        <v>3.5757999999999996</v>
      </c>
      <c r="F18" s="21">
        <f t="shared" si="0"/>
        <v>2.2189136429057967</v>
      </c>
      <c r="G18" s="21">
        <v>1.6885929929057966</v>
      </c>
      <c r="H18" s="21">
        <v>0.26277551000000005</v>
      </c>
      <c r="I18" s="21">
        <v>0.26754514000000001</v>
      </c>
      <c r="J18" s="22">
        <f t="shared" si="1"/>
        <v>0.47222803090379684</v>
      </c>
      <c r="K18" s="22">
        <f t="shared" si="2"/>
        <v>0.54571522537776074</v>
      </c>
      <c r="L18" s="23">
        <f t="shared" si="3"/>
        <v>0.62053628360249369</v>
      </c>
      <c r="M18" s="4"/>
      <c r="N18" t="s">
        <v>270</v>
      </c>
      <c r="O18" s="5">
        <v>1.2328981823733218</v>
      </c>
      <c r="P18" s="71">
        <v>0.70285090427458818</v>
      </c>
    </row>
    <row r="19" spans="1:16" x14ac:dyDescent="0.25">
      <c r="A19" s="17"/>
      <c r="B19" s="55">
        <v>13</v>
      </c>
      <c r="C19" s="19" t="s">
        <v>261</v>
      </c>
      <c r="D19" s="20">
        <v>4.366803</v>
      </c>
      <c r="E19" s="21">
        <v>4.6367650000000005</v>
      </c>
      <c r="F19" s="21">
        <f t="shared" si="0"/>
        <v>3.1845139894794618</v>
      </c>
      <c r="G19" s="21">
        <v>2.5261891294794623</v>
      </c>
      <c r="H19" s="21">
        <v>0.32626274</v>
      </c>
      <c r="I19" s="21">
        <v>0.33206212000000002</v>
      </c>
      <c r="J19" s="22">
        <f t="shared" si="1"/>
        <v>0.5448171579710126</v>
      </c>
      <c r="K19" s="22">
        <f t="shared" si="2"/>
        <v>0.61518146153179243</v>
      </c>
      <c r="L19" s="23">
        <f t="shared" si="3"/>
        <v>0.68679650348453314</v>
      </c>
      <c r="M19" s="4"/>
      <c r="N19" t="s">
        <v>269</v>
      </c>
      <c r="O19" s="5">
        <v>1.6083061017748157</v>
      </c>
      <c r="P19" s="71">
        <v>0.70114808662884986</v>
      </c>
    </row>
    <row r="20" spans="1:16" x14ac:dyDescent="0.25">
      <c r="A20" s="17"/>
      <c r="B20" s="55">
        <v>14</v>
      </c>
      <c r="C20" s="19" t="s">
        <v>262</v>
      </c>
      <c r="D20" s="20">
        <v>2.576085</v>
      </c>
      <c r="E20" s="21">
        <v>2.7683170000000001</v>
      </c>
      <c r="F20" s="21">
        <f t="shared" si="0"/>
        <v>2.107965188769874</v>
      </c>
      <c r="G20" s="21">
        <v>1.7181936187698739</v>
      </c>
      <c r="H20" s="21">
        <v>0.19846918</v>
      </c>
      <c r="I20" s="21">
        <v>0.19130239000000002</v>
      </c>
      <c r="J20" s="22">
        <f t="shared" si="1"/>
        <v>0.62066360852816849</v>
      </c>
      <c r="K20" s="22">
        <f t="shared" si="2"/>
        <v>0.69235669136514122</v>
      </c>
      <c r="L20" s="23">
        <f t="shared" si="3"/>
        <v>0.76146091244964864</v>
      </c>
      <c r="M20" s="4"/>
      <c r="N20" t="s">
        <v>264</v>
      </c>
      <c r="O20" s="5">
        <v>2.2498791294145084</v>
      </c>
      <c r="P20" s="71">
        <v>0.69433963346603889</v>
      </c>
    </row>
    <row r="21" spans="1:16" x14ac:dyDescent="0.25">
      <c r="A21" s="17"/>
      <c r="B21" s="55">
        <v>15</v>
      </c>
      <c r="C21" s="19" t="s">
        <v>263</v>
      </c>
      <c r="D21" s="20">
        <v>64.277174999999986</v>
      </c>
      <c r="E21" s="21">
        <v>65.761596999999981</v>
      </c>
      <c r="F21" s="21">
        <f t="shared" si="0"/>
        <v>42.45098713082993</v>
      </c>
      <c r="G21" s="21">
        <v>28.481909590829925</v>
      </c>
      <c r="H21" s="21">
        <v>9.7547064500000005</v>
      </c>
      <c r="I21" s="21">
        <v>4.2143710899999993</v>
      </c>
      <c r="J21" s="22">
        <f t="shared" si="1"/>
        <v>0.43310854495869272</v>
      </c>
      <c r="K21" s="22">
        <f t="shared" si="2"/>
        <v>0.58144293607757036</v>
      </c>
      <c r="L21" s="23">
        <f t="shared" si="3"/>
        <v>0.64552853135287969</v>
      </c>
      <c r="M21" s="4"/>
      <c r="N21" t="s">
        <v>271</v>
      </c>
      <c r="O21" s="5">
        <v>0.80047540736330558</v>
      </c>
      <c r="P21" s="71">
        <v>0.68834947330687524</v>
      </c>
    </row>
    <row r="22" spans="1:16" x14ac:dyDescent="0.25">
      <c r="A22" s="17"/>
      <c r="B22" s="55">
        <v>16</v>
      </c>
      <c r="C22" s="19" t="s">
        <v>264</v>
      </c>
      <c r="D22" s="20">
        <v>2.8143960000000003</v>
      </c>
      <c r="E22" s="21">
        <v>3.2403150000000007</v>
      </c>
      <c r="F22" s="21">
        <f t="shared" si="0"/>
        <v>2.2498791294145084</v>
      </c>
      <c r="G22" s="21">
        <v>1.7053507694145082</v>
      </c>
      <c r="H22" s="21">
        <v>0.31945996999999993</v>
      </c>
      <c r="I22" s="21">
        <v>0.22506839000000001</v>
      </c>
      <c r="J22" s="22">
        <f t="shared" si="1"/>
        <v>0.52629166282120965</v>
      </c>
      <c r="K22" s="22">
        <f t="shared" si="2"/>
        <v>0.62488083393574634</v>
      </c>
      <c r="L22" s="23">
        <f t="shared" si="3"/>
        <v>0.69433963346603889</v>
      </c>
      <c r="M22" s="4"/>
      <c r="N22" t="s">
        <v>261</v>
      </c>
      <c r="O22" s="5">
        <v>3.1845139894794618</v>
      </c>
      <c r="P22" s="71">
        <v>0.68679650348453314</v>
      </c>
    </row>
    <row r="23" spans="1:16" x14ac:dyDescent="0.25">
      <c r="A23" s="17"/>
      <c r="B23" s="55">
        <v>17</v>
      </c>
      <c r="C23" s="19" t="s">
        <v>265</v>
      </c>
      <c r="D23" s="20">
        <v>0.29957699999999998</v>
      </c>
      <c r="E23" s="21">
        <v>0.323023</v>
      </c>
      <c r="F23" s="21">
        <f t="shared" si="0"/>
        <v>0.26387652517159832</v>
      </c>
      <c r="G23" s="21">
        <v>0.22123515517159831</v>
      </c>
      <c r="H23" s="21">
        <v>1.7665469999999999E-2</v>
      </c>
      <c r="I23" s="21">
        <v>2.4975899999999999E-2</v>
      </c>
      <c r="J23" s="22">
        <f t="shared" si="1"/>
        <v>0.68488979166065045</v>
      </c>
      <c r="K23" s="22">
        <f t="shared" si="2"/>
        <v>0.73957775505644585</v>
      </c>
      <c r="L23" s="23">
        <f t="shared" si="3"/>
        <v>0.81689701715233376</v>
      </c>
      <c r="M23" s="4"/>
      <c r="N23" t="s">
        <v>256</v>
      </c>
      <c r="O23" s="5">
        <v>2.2296230662902081</v>
      </c>
      <c r="P23" s="71">
        <v>0.68404025852202321</v>
      </c>
    </row>
    <row r="24" spans="1:16" x14ac:dyDescent="0.25">
      <c r="A24" s="17"/>
      <c r="B24" s="55">
        <v>18</v>
      </c>
      <c r="C24" s="19" t="s">
        <v>266</v>
      </c>
      <c r="D24" s="20">
        <v>0.949021</v>
      </c>
      <c r="E24" s="21">
        <v>1.0486880000000001</v>
      </c>
      <c r="F24" s="21">
        <f t="shared" si="0"/>
        <v>0.78466383684272101</v>
      </c>
      <c r="G24" s="21">
        <v>0.6308613468427211</v>
      </c>
      <c r="H24" s="21">
        <v>9.5253270000000001E-2</v>
      </c>
      <c r="I24" s="21">
        <v>5.8549220000000006E-2</v>
      </c>
      <c r="J24" s="22">
        <f t="shared" si="1"/>
        <v>0.60157200887463291</v>
      </c>
      <c r="K24" s="22">
        <f t="shared" si="2"/>
        <v>0.69240290424103357</v>
      </c>
      <c r="L24" s="23">
        <f t="shared" si="3"/>
        <v>0.74823382821460815</v>
      </c>
      <c r="M24" s="4"/>
      <c r="N24" t="s">
        <v>253</v>
      </c>
      <c r="O24" s="5">
        <v>0.99092882872242116</v>
      </c>
      <c r="P24" s="71">
        <v>0.67887786563721542</v>
      </c>
    </row>
    <row r="25" spans="1:16" x14ac:dyDescent="0.25">
      <c r="A25" s="17"/>
      <c r="B25" s="55">
        <v>19</v>
      </c>
      <c r="C25" s="19" t="s">
        <v>267</v>
      </c>
      <c r="D25" s="20">
        <v>1.358422</v>
      </c>
      <c r="E25" s="21">
        <v>1.3926069999999999</v>
      </c>
      <c r="F25" s="21">
        <f t="shared" si="0"/>
        <v>1.1784770963849756</v>
      </c>
      <c r="G25" s="21">
        <v>0.89866219638497569</v>
      </c>
      <c r="H25" s="21">
        <v>0.14933505000000002</v>
      </c>
      <c r="I25" s="21">
        <v>0.13047985000000001</v>
      </c>
      <c r="J25" s="22">
        <f t="shared" si="1"/>
        <v>0.64530926268859468</v>
      </c>
      <c r="K25" s="22">
        <f t="shared" si="2"/>
        <v>0.75254342853725109</v>
      </c>
      <c r="L25" s="23">
        <f t="shared" si="3"/>
        <v>0.84623809616422696</v>
      </c>
      <c r="M25" s="4"/>
      <c r="N25" t="s">
        <v>249</v>
      </c>
      <c r="O25" s="5">
        <v>0.34070959621675118</v>
      </c>
      <c r="P25" s="71">
        <v>0.67512567092910125</v>
      </c>
    </row>
    <row r="26" spans="1:16" x14ac:dyDescent="0.25">
      <c r="A26" s="17"/>
      <c r="B26" s="55">
        <v>20</v>
      </c>
      <c r="C26" s="19" t="s">
        <v>268</v>
      </c>
      <c r="D26" s="20">
        <v>5.0289109999999999</v>
      </c>
      <c r="E26" s="21">
        <v>5.4301219999999999</v>
      </c>
      <c r="F26" s="21">
        <f t="shared" si="0"/>
        <v>4.2658023210926945</v>
      </c>
      <c r="G26" s="21">
        <v>3.5876259210926946</v>
      </c>
      <c r="H26" s="21">
        <v>0.32710713999999996</v>
      </c>
      <c r="I26" s="21">
        <v>0.35106925999999999</v>
      </c>
      <c r="J26" s="22">
        <f t="shared" si="1"/>
        <v>0.66068974529351177</v>
      </c>
      <c r="K26" s="22">
        <f t="shared" si="2"/>
        <v>0.72092911744758126</v>
      </c>
      <c r="L26" s="23">
        <f t="shared" si="3"/>
        <v>0.7855813038993773</v>
      </c>
      <c r="M26" s="4"/>
      <c r="N26" t="s">
        <v>255</v>
      </c>
      <c r="O26" s="5">
        <v>3.7475678068956162</v>
      </c>
      <c r="P26" s="71">
        <v>0.66632833272743142</v>
      </c>
    </row>
    <row r="27" spans="1:16" x14ac:dyDescent="0.25">
      <c r="A27" s="17"/>
      <c r="B27" s="55">
        <v>21</v>
      </c>
      <c r="C27" s="19" t="s">
        <v>269</v>
      </c>
      <c r="D27" s="20">
        <v>2.1208859999999996</v>
      </c>
      <c r="E27" s="21">
        <v>2.2938180000000008</v>
      </c>
      <c r="F27" s="21">
        <f t="shared" si="0"/>
        <v>1.6083061017748157</v>
      </c>
      <c r="G27" s="21">
        <v>1.2875552117748157</v>
      </c>
      <c r="H27" s="21">
        <v>0.17143865999999999</v>
      </c>
      <c r="I27" s="21">
        <v>0.14931223000000002</v>
      </c>
      <c r="J27" s="22">
        <f t="shared" si="1"/>
        <v>0.56131533180697646</v>
      </c>
      <c r="K27" s="22">
        <f t="shared" si="2"/>
        <v>0.63605476623464252</v>
      </c>
      <c r="L27" s="23">
        <f t="shared" si="3"/>
        <v>0.70114808662884986</v>
      </c>
      <c r="M27" s="4"/>
      <c r="N27" t="s">
        <v>263</v>
      </c>
      <c r="O27" s="5">
        <v>42.45098713082993</v>
      </c>
      <c r="P27" s="71">
        <v>0.64552853135287969</v>
      </c>
    </row>
    <row r="28" spans="1:16" x14ac:dyDescent="0.25">
      <c r="A28" s="17"/>
      <c r="B28" s="55">
        <v>22</v>
      </c>
      <c r="C28" s="19" t="s">
        <v>270</v>
      </c>
      <c r="D28" s="20">
        <v>1.581696</v>
      </c>
      <c r="E28" s="21">
        <v>1.7541390000000001</v>
      </c>
      <c r="F28" s="21">
        <f t="shared" si="0"/>
        <v>1.2328981823733218</v>
      </c>
      <c r="G28" s="21">
        <v>1.0072415423733219</v>
      </c>
      <c r="H28" s="21">
        <v>0.11017974999999999</v>
      </c>
      <c r="I28" s="21">
        <v>0.11547689000000001</v>
      </c>
      <c r="J28" s="22">
        <f t="shared" si="1"/>
        <v>0.57420851048481436</v>
      </c>
      <c r="K28" s="22">
        <f t="shared" si="2"/>
        <v>0.63701980993143736</v>
      </c>
      <c r="L28" s="23">
        <f t="shared" si="3"/>
        <v>0.70285090427458818</v>
      </c>
      <c r="M28" s="4"/>
      <c r="N28" t="s">
        <v>260</v>
      </c>
      <c r="O28" s="5">
        <v>2.2189136429057967</v>
      </c>
      <c r="P28" s="71">
        <v>0.62053628360249369</v>
      </c>
    </row>
    <row r="29" spans="1:16" x14ac:dyDescent="0.25">
      <c r="A29" s="17"/>
      <c r="B29" s="55">
        <v>23</v>
      </c>
      <c r="C29" s="19" t="s">
        <v>271</v>
      </c>
      <c r="D29" s="20">
        <v>1.085405</v>
      </c>
      <c r="E29" s="21">
        <v>1.1628910000000001</v>
      </c>
      <c r="F29" s="21">
        <f t="shared" si="0"/>
        <v>0.80047540736330558</v>
      </c>
      <c r="G29" s="21">
        <v>0.60506437736330554</v>
      </c>
      <c r="H29" s="21">
        <v>8.0271350000000019E-2</v>
      </c>
      <c r="I29" s="21">
        <v>0.11513968000000001</v>
      </c>
      <c r="J29" s="22">
        <f t="shared" si="1"/>
        <v>0.52031048255021795</v>
      </c>
      <c r="K29" s="22">
        <f t="shared" si="2"/>
        <v>0.58933788924611641</v>
      </c>
      <c r="L29" s="23">
        <f t="shared" si="3"/>
        <v>0.68834947330687524</v>
      </c>
      <c r="M29" s="4"/>
      <c r="N29" t="s">
        <v>251</v>
      </c>
      <c r="O29" s="5">
        <v>0.59860170257324419</v>
      </c>
      <c r="P29" s="71">
        <v>0.61243727300776252</v>
      </c>
    </row>
    <row r="30" spans="1:16" x14ac:dyDescent="0.25">
      <c r="A30" s="17"/>
      <c r="B30" s="55">
        <v>24</v>
      </c>
      <c r="C30" s="19" t="s">
        <v>272</v>
      </c>
      <c r="D30" s="20">
        <v>2.3795170000000003</v>
      </c>
      <c r="E30" s="21">
        <v>2.5010240000000001</v>
      </c>
      <c r="F30" s="21">
        <f t="shared" si="0"/>
        <v>1.1831848677075985</v>
      </c>
      <c r="G30" s="21">
        <v>0.98997688770759851</v>
      </c>
      <c r="H30" s="21">
        <v>2.2967370000000001E-2</v>
      </c>
      <c r="I30" s="21">
        <v>0.17024061000000001</v>
      </c>
      <c r="J30" s="22">
        <f t="shared" si="1"/>
        <v>0.39582862367878058</v>
      </c>
      <c r="K30" s="22">
        <f t="shared" si="2"/>
        <v>0.40501181024556276</v>
      </c>
      <c r="L30" s="23">
        <f t="shared" si="3"/>
        <v>0.47308017344399672</v>
      </c>
      <c r="M30" s="4"/>
      <c r="N30" t="s">
        <v>257</v>
      </c>
      <c r="O30" s="5">
        <v>0.48685007864930097</v>
      </c>
      <c r="P30" s="71">
        <v>0.55969493400498349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1.4397829999999998</v>
      </c>
      <c r="E31" s="28">
        <v>1.5834180000000002</v>
      </c>
      <c r="F31" s="28">
        <f t="shared" si="0"/>
        <v>1.4714655228035471</v>
      </c>
      <c r="G31" s="28">
        <v>1.1262260728035471</v>
      </c>
      <c r="H31" s="28">
        <v>0.20158927000000001</v>
      </c>
      <c r="I31" s="28">
        <v>0.14365018000000002</v>
      </c>
      <c r="J31" s="29">
        <f t="shared" si="1"/>
        <v>0.71126264372613357</v>
      </c>
      <c r="K31" s="29">
        <f t="shared" si="2"/>
        <v>0.83857537479272493</v>
      </c>
      <c r="L31" s="30">
        <f t="shared" si="3"/>
        <v>0.92929695304938242</v>
      </c>
      <c r="M31" s="4"/>
      <c r="N31" t="s">
        <v>272</v>
      </c>
      <c r="O31" s="5">
        <v>1.1831848677075985</v>
      </c>
      <c r="P31" s="71">
        <v>0.47308017344399672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121.23649899999998</v>
      </c>
      <c r="E6" s="14">
        <v>127.72232199999996</v>
      </c>
      <c r="F6" s="14">
        <v>86.77503413418971</v>
      </c>
      <c r="G6" s="14">
        <v>63.130140724189715</v>
      </c>
      <c r="H6" s="14">
        <v>14.594919990000003</v>
      </c>
      <c r="I6" s="14">
        <v>9.0499734199999988</v>
      </c>
      <c r="J6" s="15">
        <v>0.49427648774025368</v>
      </c>
      <c r="K6" s="15">
        <v>0.60854719439088922</v>
      </c>
      <c r="L6" s="16">
        <v>0.67940382523103326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121.23649900000001</v>
      </c>
      <c r="E7" s="38">
        <f ca="1">SUM(E8:OFFSET(E6,MATCH("PROYECTOS",$A$8:$A$50,0),0))</f>
        <v>127.72232200000005</v>
      </c>
      <c r="F7" s="38">
        <f ca="1">SUM(F8:OFFSET(F6,MATCH("PROYECTOS",$A$8:$A$50,0),0))</f>
        <v>86.775034134189724</v>
      </c>
      <c r="G7" s="38">
        <f ca="1">SUM(G8:OFFSET(G6,MATCH("PROYECTOS",$A$8:$A$50,0),0))</f>
        <v>63.130140724189715</v>
      </c>
      <c r="H7" s="38">
        <f ca="1">SUM(H8:OFFSET(H6,MATCH("PROYECTOS",$A$8:$A$50,0),0))</f>
        <v>14.594919990000013</v>
      </c>
      <c r="I7" s="38">
        <f ca="1">SUM(I8:OFFSET(I6,MATCH("PROYECTOS",$A$8:$A$50,0),0))</f>
        <v>9.0499734200000024</v>
      </c>
      <c r="J7" s="39">
        <f ca="1">IFERROR(G7/E7,0)</f>
        <v>0.49427648774025335</v>
      </c>
      <c r="K7" s="39">
        <f ca="1">IFERROR(SUM(G7,H7)/E7,0)</f>
        <v>0.60854719439088878</v>
      </c>
      <c r="L7" s="40">
        <f ca="1">IFERROR(SUM(G7,H7,I7)/E7,0)</f>
        <v>0.67940382523103282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1.9265540000000001</v>
      </c>
      <c r="E8" s="21">
        <v>2.156876</v>
      </c>
      <c r="F8" s="21">
        <f t="shared" ref="F8:F11" si="0">SUM(G8,H8,I8)</f>
        <v>1.2563871591071045</v>
      </c>
      <c r="G8" s="21">
        <v>0.81903329910710454</v>
      </c>
      <c r="H8" s="21">
        <v>0.19840298000000001</v>
      </c>
      <c r="I8" s="21">
        <v>0.23895087999999998</v>
      </c>
      <c r="J8" s="22">
        <f t="shared" ref="J8:J12" si="1">IFERROR(G8/E8,0)</f>
        <v>0.37973128687374913</v>
      </c>
      <c r="K8" s="22">
        <f t="shared" ref="K8:K12" si="2">IFERROR(SUM(G8,H8)/E8,0)</f>
        <v>0.4717175577581208</v>
      </c>
      <c r="L8" s="23">
        <f t="shared" ref="L8:L12" si="3">IFERROR(SUM(G8,H8,I8)/E8,0)</f>
        <v>0.58250319402093798</v>
      </c>
      <c r="M8" s="4"/>
    </row>
    <row r="9" spans="1:13" ht="51" x14ac:dyDescent="0.25">
      <c r="A9" s="17"/>
      <c r="B9" s="19">
        <v>3000573</v>
      </c>
      <c r="C9" s="19" t="s">
        <v>1651</v>
      </c>
      <c r="D9" s="20">
        <v>4.6527399999999997</v>
      </c>
      <c r="E9" s="21">
        <v>3.9788809999999999</v>
      </c>
      <c r="F9" s="21">
        <f t="shared" si="0"/>
        <v>2.0662534274313771</v>
      </c>
      <c r="G9" s="21">
        <v>1.6377979074313771</v>
      </c>
      <c r="H9" s="21">
        <v>0.20675547999999999</v>
      </c>
      <c r="I9" s="21">
        <v>0.22170004000000001</v>
      </c>
      <c r="J9" s="22">
        <f t="shared" si="1"/>
        <v>0.41162274203007759</v>
      </c>
      <c r="K9" s="22">
        <f t="shared" si="2"/>
        <v>0.46358596485579168</v>
      </c>
      <c r="L9" s="23">
        <f t="shared" si="3"/>
        <v>0.51930515826720558</v>
      </c>
      <c r="M9" s="4"/>
    </row>
    <row r="10" spans="1:13" ht="51" x14ac:dyDescent="0.25">
      <c r="A10" s="17"/>
      <c r="B10" s="19">
        <v>3000574</v>
      </c>
      <c r="C10" s="19" t="s">
        <v>1652</v>
      </c>
      <c r="D10" s="20">
        <v>108.213717</v>
      </c>
      <c r="E10" s="21">
        <v>116.61850400000006</v>
      </c>
      <c r="F10" s="21">
        <f t="shared" si="0"/>
        <v>81.220010324280167</v>
      </c>
      <c r="G10" s="21">
        <v>59.090338664280154</v>
      </c>
      <c r="H10" s="21">
        <v>13.895362410000013</v>
      </c>
      <c r="I10" s="21">
        <v>8.2343092500000008</v>
      </c>
      <c r="J10" s="22">
        <f t="shared" si="1"/>
        <v>0.50669779355324374</v>
      </c>
      <c r="K10" s="22">
        <f t="shared" si="2"/>
        <v>0.62585008871559644</v>
      </c>
      <c r="L10" s="23">
        <f t="shared" si="3"/>
        <v>0.69645903127243103</v>
      </c>
      <c r="M10" s="4"/>
    </row>
    <row r="11" spans="1:13" ht="51" x14ac:dyDescent="0.25">
      <c r="A11" s="17"/>
      <c r="B11" s="19">
        <v>3000575</v>
      </c>
      <c r="C11" s="19" t="s">
        <v>1653</v>
      </c>
      <c r="D11" s="20">
        <v>6.4434879999999994</v>
      </c>
      <c r="E11" s="21">
        <v>4.9680609999999987</v>
      </c>
      <c r="F11" s="21">
        <f t="shared" si="0"/>
        <v>2.2323832233710799</v>
      </c>
      <c r="G11" s="21">
        <v>1.58297085337108</v>
      </c>
      <c r="H11" s="21">
        <v>0.29439912000000007</v>
      </c>
      <c r="I11" s="21">
        <v>0.35501324999999995</v>
      </c>
      <c r="J11" s="22">
        <f t="shared" si="1"/>
        <v>0.31862951227271169</v>
      </c>
      <c r="K11" s="22">
        <f t="shared" si="2"/>
        <v>0.37788786678969533</v>
      </c>
      <c r="L11" s="23">
        <f t="shared" si="3"/>
        <v>0.4493469833343593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1669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51" x14ac:dyDescent="0.25">
      <c r="A18" s="17"/>
      <c r="B18" s="19">
        <v>3000573</v>
      </c>
      <c r="C18" s="19" t="s">
        <v>1651</v>
      </c>
      <c r="D18" s="23">
        <v>0.51930515826720558</v>
      </c>
    </row>
    <row r="19" spans="1:4" ht="51.75" thickBot="1" x14ac:dyDescent="0.3">
      <c r="A19" s="24"/>
      <c r="B19" s="26">
        <v>3000575</v>
      </c>
      <c r="C19" s="26" t="s">
        <v>1653</v>
      </c>
      <c r="D19" s="30">
        <v>0.4493469833343593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1650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121.23649899999998</v>
      </c>
      <c r="I6" s="14">
        <v>127.72232199999996</v>
      </c>
      <c r="J6" s="14">
        <v>86.77503413418971</v>
      </c>
      <c r="K6" s="14">
        <v>63.130140724189715</v>
      </c>
      <c r="L6" s="14">
        <v>14.594919990000003</v>
      </c>
      <c r="M6" s="14">
        <v>9.0499734199999988</v>
      </c>
      <c r="N6" s="15">
        <v>0.49427648774025368</v>
      </c>
      <c r="O6" s="15">
        <v>0.60854719439088922</v>
      </c>
      <c r="P6" s="16">
        <v>0.67940382523103326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121.23649900000004</v>
      </c>
      <c r="I7" s="37">
        <f ca="1">SUM(I8:OFFSET(I6,MATCH("PROYECTOS",$A$8:$A$23,0),0))</f>
        <v>127.72232200000003</v>
      </c>
      <c r="J7" s="37">
        <f ca="1">SUM(J8:OFFSET(J6,MATCH("PROYECTOS",$A$8:$A$23,0),0))</f>
        <v>86.77503413418971</v>
      </c>
      <c r="K7" s="37">
        <f ca="1">SUM(K8:OFFSET(K6,MATCH("PROYECTOS",$A$8:$A$23,0),0))</f>
        <v>63.130140724189715</v>
      </c>
      <c r="L7" s="37">
        <f ca="1">SUM(L8:OFFSET(L6,MATCH("PROYECTOS",$A$8:$A$23,0),0))</f>
        <v>14.594919990000001</v>
      </c>
      <c r="M7" s="37">
        <f ca="1">SUM(M8:OFFSET(M6,MATCH("PROYECTOS",$A$8:$A$23,0),0))</f>
        <v>9.0499734200000024</v>
      </c>
      <c r="N7" s="39">
        <f ca="1">IFERROR(K7/I7,0)</f>
        <v>0.4942764877402534</v>
      </c>
      <c r="O7" s="39">
        <f ca="1">IFERROR(SUM(K7,L7)/I7,0)</f>
        <v>0.60854719439088878</v>
      </c>
      <c r="P7" s="40">
        <f ca="1">IFERROR(SUM(K7,L7,M7)/I7,0)</f>
        <v>0.67940382523103271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1.9265540000000001</v>
      </c>
      <c r="I8" s="21">
        <v>2.156876</v>
      </c>
      <c r="J8" s="21">
        <f t="shared" ref="J8:J22" si="0">SUM(K8,L8,M8)</f>
        <v>1.2563871591071045</v>
      </c>
      <c r="K8" s="21">
        <v>0.81903329910710454</v>
      </c>
      <c r="L8" s="21">
        <v>0.19840298000000001</v>
      </c>
      <c r="M8" s="21">
        <v>0.23895087999999998</v>
      </c>
      <c r="N8" s="22">
        <f t="shared" ref="N8:N23" si="1">IFERROR(K8/I8,0)</f>
        <v>0.37973128687374913</v>
      </c>
      <c r="O8" s="22">
        <f t="shared" ref="O8:O23" si="2">IFERROR(SUM(K8,L8)/I8,0)</f>
        <v>0.4717175577581208</v>
      </c>
      <c r="P8" s="23">
        <f t="shared" ref="P8:P23" si="3">IFERROR(SUM(K8,L8,M8)/I8,0)</f>
        <v>0.58250319402093798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1654</v>
      </c>
      <c r="D9" s="68">
        <v>3000573</v>
      </c>
      <c r="E9" s="19" t="s">
        <v>1651</v>
      </c>
      <c r="F9" s="69">
        <v>77</v>
      </c>
      <c r="G9" s="19" t="s">
        <v>1165</v>
      </c>
      <c r="H9" s="20">
        <v>0.5893719999999999</v>
      </c>
      <c r="I9" s="21">
        <v>0.49787600000000004</v>
      </c>
      <c r="J9" s="21">
        <f t="shared" si="0"/>
        <v>0.2827668178801751</v>
      </c>
      <c r="K9" s="21">
        <v>0.22812485788017511</v>
      </c>
      <c r="L9" s="21">
        <v>1.1966259999999999E-2</v>
      </c>
      <c r="M9" s="21">
        <v>4.2675700000000004E-2</v>
      </c>
      <c r="N9" s="22">
        <f t="shared" si="1"/>
        <v>0.45819613293304978</v>
      </c>
      <c r="O9" s="22">
        <f t="shared" si="2"/>
        <v>0.48223075199482424</v>
      </c>
      <c r="P9" s="23">
        <f t="shared" si="3"/>
        <v>0.56794627152177468</v>
      </c>
      <c r="Q9" s="70">
        <v>1459.223</v>
      </c>
      <c r="R9" s="21">
        <v>1092.223</v>
      </c>
      <c r="S9" s="23">
        <f t="shared" ref="S9:S22" si="4">IFERROR(R9/Q9,0)</f>
        <v>0.74849628877834296</v>
      </c>
    </row>
    <row r="10" spans="1:19" ht="51" x14ac:dyDescent="0.25">
      <c r="A10" s="17"/>
      <c r="B10" s="19">
        <v>5003165</v>
      </c>
      <c r="C10" s="19" t="s">
        <v>1655</v>
      </c>
      <c r="D10" s="68">
        <v>3000574</v>
      </c>
      <c r="E10" s="19" t="s">
        <v>1652</v>
      </c>
      <c r="F10" s="69">
        <v>182</v>
      </c>
      <c r="G10" s="19" t="s">
        <v>578</v>
      </c>
      <c r="H10" s="20">
        <v>3.7411489999999996</v>
      </c>
      <c r="I10" s="21">
        <v>3.4261060000000008</v>
      </c>
      <c r="J10" s="21">
        <f t="shared" si="0"/>
        <v>1.8113796149289598</v>
      </c>
      <c r="K10" s="21">
        <v>1.3525066949289597</v>
      </c>
      <c r="L10" s="21">
        <v>0.2782921499999999</v>
      </c>
      <c r="M10" s="21">
        <v>0.18058077000000006</v>
      </c>
      <c r="N10" s="22">
        <f t="shared" si="1"/>
        <v>0.39476498827793399</v>
      </c>
      <c r="O10" s="22">
        <f t="shared" si="2"/>
        <v>0.47599194097583652</v>
      </c>
      <c r="P10" s="23">
        <f t="shared" si="3"/>
        <v>0.52869923316119216</v>
      </c>
      <c r="Q10" s="70">
        <v>232.108</v>
      </c>
      <c r="R10" s="21">
        <v>212.10500000000002</v>
      </c>
      <c r="S10" s="23">
        <f t="shared" si="4"/>
        <v>0.91382029055439717</v>
      </c>
    </row>
    <row r="11" spans="1:19" ht="51" x14ac:dyDescent="0.25">
      <c r="A11" s="17"/>
      <c r="B11" s="19">
        <v>5003166</v>
      </c>
      <c r="C11" s="19" t="s">
        <v>1656</v>
      </c>
      <c r="D11" s="68">
        <v>3000574</v>
      </c>
      <c r="E11" s="19" t="s">
        <v>1652</v>
      </c>
      <c r="F11" s="69">
        <v>77</v>
      </c>
      <c r="G11" s="19" t="s">
        <v>1165</v>
      </c>
      <c r="H11" s="20">
        <v>7.4703869999999988</v>
      </c>
      <c r="I11" s="21">
        <v>11.630682999999999</v>
      </c>
      <c r="J11" s="21">
        <f t="shared" si="0"/>
        <v>6.7320944794430178</v>
      </c>
      <c r="K11" s="21">
        <v>1.1454082794430178</v>
      </c>
      <c r="L11" s="21">
        <v>5.5138362000000001</v>
      </c>
      <c r="M11" s="21">
        <v>7.2849999999999998E-2</v>
      </c>
      <c r="N11" s="22">
        <f t="shared" si="1"/>
        <v>9.8481600731704047E-2</v>
      </c>
      <c r="O11" s="22">
        <f t="shared" si="2"/>
        <v>0.57255833380060472</v>
      </c>
      <c r="P11" s="23">
        <f t="shared" si="3"/>
        <v>0.57882193844016028</v>
      </c>
      <c r="Q11" s="70">
        <v>85</v>
      </c>
      <c r="R11" s="21">
        <v>65</v>
      </c>
      <c r="S11" s="23">
        <f t="shared" si="4"/>
        <v>0.76470588235294112</v>
      </c>
    </row>
    <row r="12" spans="1:19" ht="51" x14ac:dyDescent="0.25">
      <c r="A12" s="17"/>
      <c r="B12" s="19">
        <v>5003168</v>
      </c>
      <c r="C12" s="19" t="s">
        <v>1657</v>
      </c>
      <c r="D12" s="68">
        <v>3000575</v>
      </c>
      <c r="E12" s="19" t="s">
        <v>1653</v>
      </c>
      <c r="F12" s="69">
        <v>182</v>
      </c>
      <c r="G12" s="19" t="s">
        <v>578</v>
      </c>
      <c r="H12" s="20">
        <v>0.19774499999999998</v>
      </c>
      <c r="I12" s="21">
        <v>0.17952100000000001</v>
      </c>
      <c r="J12" s="21">
        <f t="shared" si="0"/>
        <v>2.5360400053775309E-2</v>
      </c>
      <c r="K12" s="21">
        <v>1.4638300053775311E-2</v>
      </c>
      <c r="L12" s="21">
        <v>2.3923E-3</v>
      </c>
      <c r="M12" s="21">
        <v>8.3297999999999983E-3</v>
      </c>
      <c r="N12" s="22">
        <f t="shared" si="1"/>
        <v>8.1540878525494562E-2</v>
      </c>
      <c r="O12" s="22">
        <f t="shared" si="2"/>
        <v>9.4866896094469785E-2</v>
      </c>
      <c r="P12" s="23">
        <f t="shared" si="3"/>
        <v>0.14126703869617097</v>
      </c>
      <c r="Q12" s="70">
        <v>21</v>
      </c>
      <c r="R12" s="21">
        <v>10</v>
      </c>
      <c r="S12" s="23">
        <f t="shared" si="4"/>
        <v>0.47619047619047616</v>
      </c>
    </row>
    <row r="13" spans="1:19" ht="51" x14ac:dyDescent="0.25">
      <c r="A13" s="17"/>
      <c r="B13" s="19">
        <v>5003169</v>
      </c>
      <c r="C13" s="19" t="s">
        <v>1658</v>
      </c>
      <c r="D13" s="68">
        <v>3000575</v>
      </c>
      <c r="E13" s="19" t="s">
        <v>1653</v>
      </c>
      <c r="F13" s="69">
        <v>77</v>
      </c>
      <c r="G13" s="19" t="s">
        <v>1165</v>
      </c>
      <c r="H13" s="20">
        <v>1.2009540000000001</v>
      </c>
      <c r="I13" s="21">
        <v>1.034016</v>
      </c>
      <c r="J13" s="21">
        <f t="shared" si="0"/>
        <v>0.13999605973931029</v>
      </c>
      <c r="K13" s="21">
        <v>6.2296059739310294E-2</v>
      </c>
      <c r="L13" s="21">
        <v>7.7700000000000005E-2</v>
      </c>
      <c r="M13" s="21">
        <v>0</v>
      </c>
      <c r="N13" s="22">
        <f t="shared" si="1"/>
        <v>6.0246707729194028E-2</v>
      </c>
      <c r="O13" s="22">
        <f t="shared" si="2"/>
        <v>0.13539061265909838</v>
      </c>
      <c r="P13" s="23">
        <f t="shared" si="3"/>
        <v>0.13539061265909838</v>
      </c>
      <c r="Q13" s="70">
        <v>10</v>
      </c>
      <c r="R13" s="21">
        <v>3</v>
      </c>
      <c r="S13" s="23">
        <f t="shared" si="4"/>
        <v>0.3</v>
      </c>
    </row>
    <row r="14" spans="1:19" ht="51" x14ac:dyDescent="0.25">
      <c r="A14" s="17"/>
      <c r="B14" s="19">
        <v>5003170</v>
      </c>
      <c r="C14" s="19" t="s">
        <v>1659</v>
      </c>
      <c r="D14" s="68">
        <v>3000575</v>
      </c>
      <c r="E14" s="19" t="s">
        <v>1653</v>
      </c>
      <c r="F14" s="69">
        <v>86</v>
      </c>
      <c r="G14" s="19" t="s">
        <v>500</v>
      </c>
      <c r="H14" s="20">
        <v>1.953586</v>
      </c>
      <c r="I14" s="21">
        <v>0.67848100000000022</v>
      </c>
      <c r="J14" s="21">
        <f t="shared" si="0"/>
        <v>0.48352933965451661</v>
      </c>
      <c r="K14" s="21">
        <v>0.28016499965451658</v>
      </c>
      <c r="L14" s="21">
        <v>6.9665990000000011E-2</v>
      </c>
      <c r="M14" s="21">
        <v>0.13369834999999999</v>
      </c>
      <c r="N14" s="22">
        <f t="shared" si="1"/>
        <v>0.41292976465739861</v>
      </c>
      <c r="O14" s="22">
        <f t="shared" si="2"/>
        <v>0.515609117505894</v>
      </c>
      <c r="P14" s="23">
        <f t="shared" si="3"/>
        <v>0.71266452510021128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5003171</v>
      </c>
      <c r="C15" s="19" t="s">
        <v>1660</v>
      </c>
      <c r="D15" s="68">
        <v>3000575</v>
      </c>
      <c r="E15" s="19" t="s">
        <v>1653</v>
      </c>
      <c r="F15" s="69">
        <v>56</v>
      </c>
      <c r="G15" s="19" t="s">
        <v>419</v>
      </c>
      <c r="H15" s="20">
        <v>0.24512200000000003</v>
      </c>
      <c r="I15" s="21">
        <v>0.14582800000000001</v>
      </c>
      <c r="J15" s="21">
        <f t="shared" si="0"/>
        <v>9.5077820836080323E-2</v>
      </c>
      <c r="K15" s="21">
        <v>8.4701900836080313E-2</v>
      </c>
      <c r="L15" s="21">
        <v>5.5839200000000009E-3</v>
      </c>
      <c r="M15" s="21">
        <v>4.7920000000000003E-3</v>
      </c>
      <c r="N15" s="22">
        <f t="shared" si="1"/>
        <v>0.58083427624379613</v>
      </c>
      <c r="O15" s="22">
        <f t="shared" si="2"/>
        <v>0.61912541374825347</v>
      </c>
      <c r="P15" s="23">
        <f t="shared" si="3"/>
        <v>0.65198604407987704</v>
      </c>
      <c r="Q15" s="70">
        <v>306</v>
      </c>
      <c r="R15" s="21">
        <v>66</v>
      </c>
      <c r="S15" s="23">
        <f t="shared" si="4"/>
        <v>0.21568627450980393</v>
      </c>
    </row>
    <row r="16" spans="1:19" ht="51" x14ac:dyDescent="0.25">
      <c r="A16" s="17"/>
      <c r="B16" s="19">
        <v>5003173</v>
      </c>
      <c r="C16" s="19" t="s">
        <v>1661</v>
      </c>
      <c r="D16" s="68">
        <v>3000574</v>
      </c>
      <c r="E16" s="19" t="s">
        <v>1652</v>
      </c>
      <c r="F16" s="69">
        <v>86</v>
      </c>
      <c r="G16" s="19" t="s">
        <v>500</v>
      </c>
      <c r="H16" s="20">
        <v>2.1509939999999999</v>
      </c>
      <c r="I16" s="21">
        <v>0.84322600000000003</v>
      </c>
      <c r="J16" s="21">
        <f t="shared" si="0"/>
        <v>0.70703280448552219</v>
      </c>
      <c r="K16" s="21">
        <v>0.44371530448552221</v>
      </c>
      <c r="L16" s="21">
        <v>0.12534790000000001</v>
      </c>
      <c r="M16" s="21">
        <v>0.1379696</v>
      </c>
      <c r="N16" s="22">
        <f t="shared" si="1"/>
        <v>0.5262116022104657</v>
      </c>
      <c r="O16" s="22">
        <f t="shared" si="2"/>
        <v>0.67486439517462948</v>
      </c>
      <c r="P16" s="23">
        <f t="shared" si="3"/>
        <v>0.83848553588898134</v>
      </c>
      <c r="Q16" s="70">
        <v>0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5004302</v>
      </c>
      <c r="C17" s="19" t="s">
        <v>1662</v>
      </c>
      <c r="D17" s="68">
        <v>3000573</v>
      </c>
      <c r="E17" s="19" t="s">
        <v>1651</v>
      </c>
      <c r="F17" s="69">
        <v>86</v>
      </c>
      <c r="G17" s="19" t="s">
        <v>500</v>
      </c>
      <c r="H17" s="20">
        <v>1.5387089999999999</v>
      </c>
      <c r="I17" s="21">
        <v>1.730691</v>
      </c>
      <c r="J17" s="21">
        <f t="shared" si="0"/>
        <v>1.3416687316657838</v>
      </c>
      <c r="K17" s="21">
        <v>1.093147001665784</v>
      </c>
      <c r="L17" s="21">
        <v>0.11882920999999999</v>
      </c>
      <c r="M17" s="21">
        <v>0.12969251999999998</v>
      </c>
      <c r="N17" s="22">
        <f t="shared" si="1"/>
        <v>0.63162459483858413</v>
      </c>
      <c r="O17" s="22">
        <f t="shared" si="2"/>
        <v>0.70028457515858344</v>
      </c>
      <c r="P17" s="23">
        <f t="shared" si="3"/>
        <v>0.77522141830389357</v>
      </c>
      <c r="Q17" s="70">
        <v>52</v>
      </c>
      <c r="R17" s="21">
        <v>39</v>
      </c>
      <c r="S17" s="23">
        <f t="shared" si="4"/>
        <v>0.75</v>
      </c>
    </row>
    <row r="18" spans="1:19" ht="51" x14ac:dyDescent="0.25">
      <c r="A18" s="17"/>
      <c r="B18" s="19">
        <v>5004303</v>
      </c>
      <c r="C18" s="19" t="s">
        <v>1663</v>
      </c>
      <c r="D18" s="68">
        <v>3000573</v>
      </c>
      <c r="E18" s="19" t="s">
        <v>1651</v>
      </c>
      <c r="F18" s="69">
        <v>182</v>
      </c>
      <c r="G18" s="19" t="s">
        <v>578</v>
      </c>
      <c r="H18" s="20">
        <v>2.2298590000000003</v>
      </c>
      <c r="I18" s="21">
        <v>1.539385</v>
      </c>
      <c r="J18" s="21">
        <f t="shared" si="0"/>
        <v>0.2760768311827278</v>
      </c>
      <c r="K18" s="21">
        <v>0.17155332118272781</v>
      </c>
      <c r="L18" s="21">
        <v>8.2871689999999998E-2</v>
      </c>
      <c r="M18" s="21">
        <v>2.1651820000000002E-2</v>
      </c>
      <c r="N18" s="22">
        <f t="shared" si="1"/>
        <v>0.1114427652489324</v>
      </c>
      <c r="O18" s="22">
        <f t="shared" si="2"/>
        <v>0.16527704971967885</v>
      </c>
      <c r="P18" s="23">
        <f t="shared" si="3"/>
        <v>0.17934229005916505</v>
      </c>
      <c r="Q18" s="70">
        <v>214</v>
      </c>
      <c r="R18" s="21">
        <v>30</v>
      </c>
      <c r="S18" s="23">
        <f t="shared" si="4"/>
        <v>0.14018691588785046</v>
      </c>
    </row>
    <row r="19" spans="1:19" ht="51" x14ac:dyDescent="0.25">
      <c r="A19" s="17"/>
      <c r="B19" s="19">
        <v>5004305</v>
      </c>
      <c r="C19" s="19" t="s">
        <v>1664</v>
      </c>
      <c r="D19" s="68">
        <v>3000573</v>
      </c>
      <c r="E19" s="19" t="s">
        <v>1651</v>
      </c>
      <c r="F19" s="69">
        <v>56</v>
      </c>
      <c r="G19" s="19" t="s">
        <v>419</v>
      </c>
      <c r="H19" s="20">
        <v>0.29480000000000001</v>
      </c>
      <c r="I19" s="21">
        <v>0.21092900000000001</v>
      </c>
      <c r="J19" s="21">
        <f t="shared" si="0"/>
        <v>0.16574104670269013</v>
      </c>
      <c r="K19" s="21">
        <v>0.14497272670269012</v>
      </c>
      <c r="L19" s="21">
        <v>-6.9116799999999999E-3</v>
      </c>
      <c r="M19" s="21">
        <v>2.768E-2</v>
      </c>
      <c r="N19" s="22">
        <f t="shared" si="1"/>
        <v>0.68730580765418747</v>
      </c>
      <c r="O19" s="22">
        <f t="shared" si="2"/>
        <v>0.65453800427011044</v>
      </c>
      <c r="P19" s="23">
        <f t="shared" si="3"/>
        <v>0.78576699601614819</v>
      </c>
      <c r="Q19" s="70">
        <v>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5004306</v>
      </c>
      <c r="C20" s="19" t="s">
        <v>1665</v>
      </c>
      <c r="D20" s="68">
        <v>3000574</v>
      </c>
      <c r="E20" s="19" t="s">
        <v>1652</v>
      </c>
      <c r="F20" s="69">
        <v>86</v>
      </c>
      <c r="G20" s="19" t="s">
        <v>500</v>
      </c>
      <c r="H20" s="20">
        <v>94.053116000000045</v>
      </c>
      <c r="I20" s="21">
        <v>100.12600100000002</v>
      </c>
      <c r="J20" s="21">
        <f t="shared" si="0"/>
        <v>71.768531466180647</v>
      </c>
      <c r="K20" s="21">
        <v>56.026429936180648</v>
      </c>
      <c r="L20" s="21">
        <v>7.9394048299999982</v>
      </c>
      <c r="M20" s="21">
        <v>7.802696700000002</v>
      </c>
      <c r="N20" s="22">
        <f t="shared" si="1"/>
        <v>0.55955924911233235</v>
      </c>
      <c r="O20" s="22">
        <f t="shared" si="2"/>
        <v>0.63885338600690378</v>
      </c>
      <c r="P20" s="23">
        <f t="shared" si="3"/>
        <v>0.71678216196990263</v>
      </c>
      <c r="Q20" s="70">
        <v>7153.5889999999999</v>
      </c>
      <c r="R20" s="21">
        <v>6719.683</v>
      </c>
      <c r="S20" s="23">
        <f t="shared" si="4"/>
        <v>0.93934429277387899</v>
      </c>
    </row>
    <row r="21" spans="1:19" ht="51" x14ac:dyDescent="0.25">
      <c r="A21" s="17"/>
      <c r="B21" s="19">
        <v>5004307</v>
      </c>
      <c r="C21" s="19" t="s">
        <v>1666</v>
      </c>
      <c r="D21" s="68">
        <v>3000574</v>
      </c>
      <c r="E21" s="19" t="s">
        <v>1652</v>
      </c>
      <c r="F21" s="69">
        <v>56</v>
      </c>
      <c r="G21" s="19" t="s">
        <v>419</v>
      </c>
      <c r="H21" s="20">
        <v>0.7980710000000002</v>
      </c>
      <c r="I21" s="21">
        <v>0.59248800000000013</v>
      </c>
      <c r="J21" s="21">
        <f t="shared" si="0"/>
        <v>0.20097195924200328</v>
      </c>
      <c r="K21" s="21">
        <v>0.12227844924200326</v>
      </c>
      <c r="L21" s="21">
        <v>3.8481330000000001E-2</v>
      </c>
      <c r="M21" s="21">
        <v>4.021218E-2</v>
      </c>
      <c r="N21" s="22">
        <f t="shared" si="1"/>
        <v>0.20638130939698904</v>
      </c>
      <c r="O21" s="22">
        <f t="shared" si="2"/>
        <v>0.27133001721891958</v>
      </c>
      <c r="P21" s="23">
        <f t="shared" si="3"/>
        <v>0.33920005002971071</v>
      </c>
      <c r="Q21" s="70">
        <v>4507.9920000000002</v>
      </c>
      <c r="R21" s="21">
        <v>960.99199999999996</v>
      </c>
      <c r="S21" s="23">
        <f t="shared" si="4"/>
        <v>0.21317517866047675</v>
      </c>
    </row>
    <row r="22" spans="1:19" ht="51" x14ac:dyDescent="0.25">
      <c r="A22" s="17"/>
      <c r="B22" s="19">
        <v>5004308</v>
      </c>
      <c r="C22" s="19" t="s">
        <v>1667</v>
      </c>
      <c r="D22" s="68">
        <v>3000575</v>
      </c>
      <c r="E22" s="19" t="s">
        <v>1653</v>
      </c>
      <c r="F22" s="69">
        <v>86</v>
      </c>
      <c r="G22" s="19" t="s">
        <v>500</v>
      </c>
      <c r="H22" s="20">
        <v>2.8460809999999999</v>
      </c>
      <c r="I22" s="21">
        <v>2.930215</v>
      </c>
      <c r="J22" s="21">
        <f t="shared" si="0"/>
        <v>1.4884196030873973</v>
      </c>
      <c r="K22" s="21">
        <v>1.1411695930873975</v>
      </c>
      <c r="L22" s="21">
        <v>0.13905690999999998</v>
      </c>
      <c r="M22" s="21">
        <v>0.20819309999999999</v>
      </c>
      <c r="N22" s="22">
        <f t="shared" si="1"/>
        <v>0.3894490994986366</v>
      </c>
      <c r="O22" s="22">
        <f t="shared" si="2"/>
        <v>0.43690531346245837</v>
      </c>
      <c r="P22" s="23">
        <f t="shared" si="3"/>
        <v>0.50795576539175358</v>
      </c>
      <c r="Q22" s="70">
        <v>213</v>
      </c>
      <c r="R22" s="21">
        <v>148</v>
      </c>
      <c r="S22" s="23">
        <f t="shared" si="4"/>
        <v>0.69483568075117375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</v>
      </c>
      <c r="I23" s="44">
        <f t="shared" ref="I23:M23" ca="1" si="5">OFFSET(I23,-MATCH("PROYECTOS",$A$8:$A$23,0)-1,0)-(OFFSET(I23,-MATCH("PROYECTOS",$A$8:$A$23,0),0))</f>
        <v>0</v>
      </c>
      <c r="J23" s="44">
        <f t="shared" ca="1" si="5"/>
        <v>0</v>
      </c>
      <c r="K23" s="44">
        <f t="shared" ca="1" si="5"/>
        <v>0</v>
      </c>
      <c r="L23" s="44">
        <f t="shared" ca="1" si="5"/>
        <v>0</v>
      </c>
      <c r="M23" s="44">
        <f t="shared" ca="1" si="5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2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1670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109.09925599999998</v>
      </c>
      <c r="E6" s="14">
        <v>118.99075899999998</v>
      </c>
      <c r="F6" s="14">
        <v>84.006313470866331</v>
      </c>
      <c r="G6" s="14">
        <v>61.191172600866317</v>
      </c>
      <c r="H6" s="14">
        <v>13.506781290000001</v>
      </c>
      <c r="I6" s="14">
        <v>9.3083595799999976</v>
      </c>
      <c r="J6" s="15">
        <v>0.51425146889655793</v>
      </c>
      <c r="K6" s="15">
        <v>0.62776264744110366</v>
      </c>
      <c r="L6" s="16">
        <v>0.70599023131591532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12.117322000000001</v>
      </c>
      <c r="E7" s="38">
        <f ca="1">SUM(E8:OFFSET(E6,MATCH("GOBIERNOS REGIONALES",$A$8:$A$50,0),0))</f>
        <v>12.485039</v>
      </c>
      <c r="F7" s="38">
        <f ca="1">SUM(F8:OFFSET(F6,MATCH("GOBIERNOS REGIONALES",$A$8:$A$50,0),0))</f>
        <v>8.6475058635365905</v>
      </c>
      <c r="G7" s="38">
        <f ca="1">SUM(G8:OFFSET(G6,MATCH("GOBIERNOS REGIONALES",$A$8:$A$50,0),0))</f>
        <v>3.6616666435365914</v>
      </c>
      <c r="H7" s="38">
        <f ca="1">SUM(H8:OFFSET(H6,MATCH("GOBIERNOS REGIONALES",$A$8:$A$50,0),0))</f>
        <v>4.3351232999999993</v>
      </c>
      <c r="I7" s="38">
        <f ca="1">SUM(I8:OFFSET(I6,MATCH("GOBIERNOS REGIONALES",$A$8:$A$50,0),0))</f>
        <v>0.65071591999999989</v>
      </c>
      <c r="J7" s="39">
        <f ca="1">IFERROR(G7/E7,0)</f>
        <v>0.29328435766492933</v>
      </c>
      <c r="K7" s="39">
        <f ca="1">IFERROR(SUM(G7,H7)/E7,0)</f>
        <v>0.64050980886295916</v>
      </c>
      <c r="L7" s="40">
        <f ca="1">IFERROR(SUM(G7,H7,I7)/E7,0)</f>
        <v>0.69262946343512344</v>
      </c>
      <c r="M7" s="4"/>
    </row>
    <row r="8" spans="1:13" x14ac:dyDescent="0.25">
      <c r="A8" s="17"/>
      <c r="B8" s="18">
        <v>10</v>
      </c>
      <c r="C8" s="19" t="s">
        <v>110</v>
      </c>
      <c r="D8" s="20">
        <v>12.117322000000001</v>
      </c>
      <c r="E8" s="21">
        <v>12.485039</v>
      </c>
      <c r="F8" s="21">
        <f t="shared" ref="F8:F35" si="0">SUM(G8,H8,I8)</f>
        <v>8.6475058635365905</v>
      </c>
      <c r="G8" s="21">
        <v>3.6616666435365914</v>
      </c>
      <c r="H8" s="21">
        <v>4.3351232999999993</v>
      </c>
      <c r="I8" s="21">
        <v>0.65071591999999989</v>
      </c>
      <c r="J8" s="22">
        <f t="shared" ref="J8:J35" si="1">IFERROR(G8/E8,0)</f>
        <v>0.29328435766492933</v>
      </c>
      <c r="K8" s="22">
        <f t="shared" ref="K8:K35" si="2">IFERROR(SUM(G8,H8)/E8,0)</f>
        <v>0.64050980886295916</v>
      </c>
      <c r="L8" s="23">
        <f t="shared" ref="L8:L35" si="3">IFERROR(SUM(G8,H8,I8)/E8,0)</f>
        <v>0.69262946343512344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96.981933999999967</v>
      </c>
      <c r="E9" s="38">
        <f ca="1">SUM(E10:OFFSET(E8,(MATCH("GOBIERNOS LOCALES",$A$8:$A$50,0)-MATCH("GOBIERNOS REGIONALES",$A$8:$A$50,0)),0))</f>
        <v>106.50571999999998</v>
      </c>
      <c r="F9" s="38">
        <f ca="1">SUM(F10:OFFSET(F8,(MATCH("GOBIERNOS LOCALES",$A$8:$A$50,0)-MATCH("GOBIERNOS REGIONALES",$A$8:$A$50,0)),0))</f>
        <v>75.358807607329723</v>
      </c>
      <c r="G9" s="38">
        <f ca="1">SUM(G10:OFFSET(G8,(MATCH("GOBIERNOS LOCALES",$A$8:$A$50,0)-MATCH("GOBIERNOS REGIONALES",$A$8:$A$50,0)),0))</f>
        <v>57.529505957329725</v>
      </c>
      <c r="H9" s="38">
        <f ca="1">SUM(H10:OFFSET(H8,(MATCH("GOBIERNOS LOCALES",$A$8:$A$50,0)-MATCH("GOBIERNOS REGIONALES",$A$8:$A$50,0)),0))</f>
        <v>9.1716579900000017</v>
      </c>
      <c r="I9" s="38">
        <f ca="1">SUM(I10:OFFSET(I8,(MATCH("GOBIERNOS LOCALES",$A$8:$A$50,0)-MATCH("GOBIERNOS REGIONALES",$A$8:$A$50,0)),0))</f>
        <v>8.657643659999998</v>
      </c>
      <c r="J9" s="39">
        <f t="shared" ca="1" si="1"/>
        <v>0.54015414343313894</v>
      </c>
      <c r="K9" s="39">
        <f t="shared" ca="1" si="2"/>
        <v>0.62626837269706959</v>
      </c>
      <c r="L9" s="40">
        <f t="shared" ca="1" si="3"/>
        <v>0.70755643553538483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5.6929880000000006</v>
      </c>
      <c r="E10" s="21">
        <v>7.915368</v>
      </c>
      <c r="F10" s="21">
        <f t="shared" si="0"/>
        <v>6.1897317731763541</v>
      </c>
      <c r="G10" s="21">
        <v>3.9436901431763545</v>
      </c>
      <c r="H10" s="21">
        <v>1.4031580199999998</v>
      </c>
      <c r="I10" s="21">
        <v>0.84288361000000001</v>
      </c>
      <c r="J10" s="22">
        <f t="shared" si="1"/>
        <v>0.49823206491174565</v>
      </c>
      <c r="K10" s="22">
        <f t="shared" si="2"/>
        <v>0.67550215772360223</v>
      </c>
      <c r="L10" s="23">
        <f t="shared" si="3"/>
        <v>0.78198913470306808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6.6691420000000008</v>
      </c>
      <c r="E11" s="21">
        <v>6.6691419999999999</v>
      </c>
      <c r="F11" s="21">
        <f t="shared" si="0"/>
        <v>4.5270269097330091</v>
      </c>
      <c r="G11" s="21">
        <v>3.5182792097330093</v>
      </c>
      <c r="H11" s="21">
        <v>0.52622136999999991</v>
      </c>
      <c r="I11" s="21">
        <v>0.48252633000000011</v>
      </c>
      <c r="J11" s="22">
        <f t="shared" si="1"/>
        <v>0.52754600362880399</v>
      </c>
      <c r="K11" s="22">
        <f t="shared" si="2"/>
        <v>0.60644991210758592</v>
      </c>
      <c r="L11" s="23">
        <f t="shared" si="3"/>
        <v>0.67880199727836188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4.1026439999999997</v>
      </c>
      <c r="E12" s="21">
        <v>4.1026439999999997</v>
      </c>
      <c r="F12" s="21">
        <f t="shared" si="0"/>
        <v>2.7654688285699094</v>
      </c>
      <c r="G12" s="21">
        <v>2.1929588585699094</v>
      </c>
      <c r="H12" s="21">
        <v>0.28480559</v>
      </c>
      <c r="I12" s="21">
        <v>0.28770437999999998</v>
      </c>
      <c r="J12" s="22">
        <f t="shared" si="1"/>
        <v>0.53452331193491553</v>
      </c>
      <c r="K12" s="22">
        <f t="shared" si="2"/>
        <v>0.60394332254270888</v>
      </c>
      <c r="L12" s="23">
        <f t="shared" si="3"/>
        <v>0.67406989945262363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9.7080640000000002</v>
      </c>
      <c r="E13" s="21">
        <v>9.7137740000000008</v>
      </c>
      <c r="F13" s="21">
        <f t="shared" si="0"/>
        <v>5.6154364044396461</v>
      </c>
      <c r="G13" s="21">
        <v>4.384248054439646</v>
      </c>
      <c r="H13" s="21">
        <v>0.59664976000000003</v>
      </c>
      <c r="I13" s="21">
        <v>0.63453859000000001</v>
      </c>
      <c r="J13" s="22">
        <f t="shared" si="1"/>
        <v>0.45134342784170661</v>
      </c>
      <c r="K13" s="22">
        <f t="shared" si="2"/>
        <v>0.51276649162721366</v>
      </c>
      <c r="L13" s="23">
        <f t="shared" si="3"/>
        <v>0.57809008161396858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3.8291859999999995</v>
      </c>
      <c r="E14" s="21">
        <v>3.8291859999999995</v>
      </c>
      <c r="F14" s="21">
        <f t="shared" si="0"/>
        <v>2.9175006884005454</v>
      </c>
      <c r="G14" s="21">
        <v>2.2996095384005457</v>
      </c>
      <c r="H14" s="21">
        <v>0.24323119999999998</v>
      </c>
      <c r="I14" s="21">
        <v>0.37465994999999996</v>
      </c>
      <c r="J14" s="22">
        <f t="shared" si="1"/>
        <v>0.60054788103804468</v>
      </c>
      <c r="K14" s="22">
        <f t="shared" si="2"/>
        <v>0.66406822191466952</v>
      </c>
      <c r="L14" s="23">
        <f t="shared" si="3"/>
        <v>0.7619114580489289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11.055570999999999</v>
      </c>
      <c r="E15" s="21">
        <v>10.868082000000001</v>
      </c>
      <c r="F15" s="21">
        <f t="shared" si="0"/>
        <v>7.6666960031336258</v>
      </c>
      <c r="G15" s="21">
        <v>5.946147533133626</v>
      </c>
      <c r="H15" s="21">
        <v>0.86640935999999991</v>
      </c>
      <c r="I15" s="21">
        <v>0.85413910999999998</v>
      </c>
      <c r="J15" s="22">
        <f t="shared" si="1"/>
        <v>0.5471202308865194</v>
      </c>
      <c r="K15" s="22">
        <f t="shared" si="2"/>
        <v>0.62684077035245267</v>
      </c>
      <c r="L15" s="23">
        <f t="shared" si="3"/>
        <v>0.70543229275723396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5.3865490000000005</v>
      </c>
      <c r="E16" s="21">
        <v>5.3865490000000005</v>
      </c>
      <c r="F16" s="21">
        <f t="shared" si="0"/>
        <v>3.8394574750149579</v>
      </c>
      <c r="G16" s="21">
        <v>3.0067832450149581</v>
      </c>
      <c r="H16" s="21">
        <v>0.38864521000000007</v>
      </c>
      <c r="I16" s="21">
        <v>0.44402902</v>
      </c>
      <c r="J16" s="22">
        <f t="shared" si="1"/>
        <v>0.55820215225276104</v>
      </c>
      <c r="K16" s="22">
        <f t="shared" si="2"/>
        <v>0.63035321037921643</v>
      </c>
      <c r="L16" s="23">
        <f t="shared" si="3"/>
        <v>0.71278614099954485</v>
      </c>
      <c r="M16" s="4"/>
    </row>
    <row r="17" spans="1:13" x14ac:dyDescent="0.25">
      <c r="A17" s="17"/>
      <c r="B17" s="18">
        <v>447</v>
      </c>
      <c r="C17" s="19" t="s">
        <v>213</v>
      </c>
      <c r="D17" s="20">
        <v>1.204434</v>
      </c>
      <c r="E17" s="21">
        <v>1.2093250000000002</v>
      </c>
      <c r="F17" s="21">
        <f t="shared" si="0"/>
        <v>0.90043910122632087</v>
      </c>
      <c r="G17" s="21">
        <v>0.71008950122632086</v>
      </c>
      <c r="H17" s="21">
        <v>8.7148320000000001E-2</v>
      </c>
      <c r="I17" s="21">
        <v>0.10320128000000001</v>
      </c>
      <c r="J17" s="22">
        <f t="shared" si="1"/>
        <v>0.58717838565011127</v>
      </c>
      <c r="K17" s="22">
        <f t="shared" si="2"/>
        <v>0.65924199138058071</v>
      </c>
      <c r="L17" s="23">
        <f t="shared" si="3"/>
        <v>0.74457991129458223</v>
      </c>
      <c r="M17" s="4"/>
    </row>
    <row r="18" spans="1:13" x14ac:dyDescent="0.25">
      <c r="A18" s="17"/>
      <c r="B18" s="18">
        <v>448</v>
      </c>
      <c r="C18" s="19" t="s">
        <v>214</v>
      </c>
      <c r="D18" s="20">
        <v>2.7895700000000003</v>
      </c>
      <c r="E18" s="21">
        <v>3.1545390000000002</v>
      </c>
      <c r="F18" s="21">
        <f t="shared" si="0"/>
        <v>2.182819794399288</v>
      </c>
      <c r="G18" s="21">
        <v>1.5955156843992881</v>
      </c>
      <c r="H18" s="21">
        <v>0.24307502</v>
      </c>
      <c r="I18" s="21">
        <v>0.34422908999999996</v>
      </c>
      <c r="J18" s="22">
        <f t="shared" si="1"/>
        <v>0.50578410487215031</v>
      </c>
      <c r="K18" s="22">
        <f t="shared" si="2"/>
        <v>0.58283974438080743</v>
      </c>
      <c r="L18" s="23">
        <f t="shared" si="3"/>
        <v>0.69196158120070406</v>
      </c>
      <c r="M18" s="4"/>
    </row>
    <row r="19" spans="1:13" x14ac:dyDescent="0.25">
      <c r="A19" s="17"/>
      <c r="B19" s="18">
        <v>449</v>
      </c>
      <c r="C19" s="19" t="s">
        <v>215</v>
      </c>
      <c r="D19" s="20">
        <v>4.0580429999999996</v>
      </c>
      <c r="E19" s="21">
        <v>4.0580429999999996</v>
      </c>
      <c r="F19" s="21">
        <f t="shared" si="0"/>
        <v>2.6831091665082121</v>
      </c>
      <c r="G19" s="21">
        <v>2.3280822765082121</v>
      </c>
      <c r="H19" s="21">
        <v>0.27676239000000002</v>
      </c>
      <c r="I19" s="21">
        <v>7.8264500000000001E-2</v>
      </c>
      <c r="J19" s="22">
        <f t="shared" si="1"/>
        <v>0.57369581261416214</v>
      </c>
      <c r="K19" s="22">
        <f t="shared" si="2"/>
        <v>0.64189676317087141</v>
      </c>
      <c r="L19" s="23">
        <f t="shared" si="3"/>
        <v>0.66118302997484557</v>
      </c>
      <c r="M19" s="4"/>
    </row>
    <row r="20" spans="1:13" x14ac:dyDescent="0.25">
      <c r="A20" s="17"/>
      <c r="B20" s="18">
        <v>450</v>
      </c>
      <c r="C20" s="19" t="s">
        <v>216</v>
      </c>
      <c r="D20" s="20">
        <v>4.2691440000000007</v>
      </c>
      <c r="E20" s="21">
        <v>4.2691440000000007</v>
      </c>
      <c r="F20" s="21">
        <f t="shared" si="0"/>
        <v>2.7471945708222556</v>
      </c>
      <c r="G20" s="21">
        <v>2.0840594908222556</v>
      </c>
      <c r="H20" s="21">
        <v>0.34589987999999999</v>
      </c>
      <c r="I20" s="21">
        <v>0.31723519999999999</v>
      </c>
      <c r="J20" s="22">
        <f t="shared" si="1"/>
        <v>0.48816800061610832</v>
      </c>
      <c r="K20" s="22">
        <f t="shared" si="2"/>
        <v>0.56919124087223461</v>
      </c>
      <c r="L20" s="23">
        <f t="shared" si="3"/>
        <v>0.64350009529363617</v>
      </c>
      <c r="M20" s="4"/>
    </row>
    <row r="21" spans="1:13" x14ac:dyDescent="0.25">
      <c r="A21" s="17"/>
      <c r="B21" s="18">
        <v>451</v>
      </c>
      <c r="C21" s="19" t="s">
        <v>217</v>
      </c>
      <c r="D21" s="20">
        <v>3.2805800000000001</v>
      </c>
      <c r="E21" s="21">
        <v>4.6303549999999998</v>
      </c>
      <c r="F21" s="21">
        <f t="shared" si="0"/>
        <v>3.6360242890598742</v>
      </c>
      <c r="G21" s="21">
        <v>2.6086246990598738</v>
      </c>
      <c r="H21" s="21">
        <v>0.42449325999999998</v>
      </c>
      <c r="I21" s="21">
        <v>0.60290633000000005</v>
      </c>
      <c r="J21" s="22">
        <f t="shared" si="1"/>
        <v>0.56337466545434933</v>
      </c>
      <c r="K21" s="22">
        <f t="shared" si="2"/>
        <v>0.65505084579041439</v>
      </c>
      <c r="L21" s="23">
        <f t="shared" si="3"/>
        <v>0.78525821218024849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2.7240489999999995</v>
      </c>
      <c r="E22" s="21">
        <v>2.7253989999999995</v>
      </c>
      <c r="F22" s="21">
        <f t="shared" si="0"/>
        <v>1.7068301127306116</v>
      </c>
      <c r="G22" s="21">
        <v>1.2888128127306118</v>
      </c>
      <c r="H22" s="21">
        <v>0.22147057000000001</v>
      </c>
      <c r="I22" s="21">
        <v>0.19654672999999998</v>
      </c>
      <c r="J22" s="22">
        <f t="shared" si="1"/>
        <v>0.47288958891179311</v>
      </c>
      <c r="K22" s="22">
        <f t="shared" si="2"/>
        <v>0.55415129407863284</v>
      </c>
      <c r="L22" s="23">
        <f t="shared" si="3"/>
        <v>0.6262679749756318</v>
      </c>
      <c r="M22" s="4"/>
    </row>
    <row r="23" spans="1:13" x14ac:dyDescent="0.25">
      <c r="A23" s="17"/>
      <c r="B23" s="18">
        <v>453</v>
      </c>
      <c r="C23" s="19" t="s">
        <v>219</v>
      </c>
      <c r="D23" s="20">
        <v>4.0604849999999999</v>
      </c>
      <c r="E23" s="21">
        <v>4.0604849999999999</v>
      </c>
      <c r="F23" s="21">
        <f t="shared" si="0"/>
        <v>3.1520541252596459</v>
      </c>
      <c r="G23" s="21">
        <v>2.3921864352596458</v>
      </c>
      <c r="H23" s="21">
        <v>0.42418034999999998</v>
      </c>
      <c r="I23" s="21">
        <v>0.33568734</v>
      </c>
      <c r="J23" s="22">
        <f t="shared" si="1"/>
        <v>0.58913810425593149</v>
      </c>
      <c r="K23" s="22">
        <f t="shared" si="2"/>
        <v>0.69360354372929489</v>
      </c>
      <c r="L23" s="23">
        <f t="shared" si="3"/>
        <v>0.77627527875602198</v>
      </c>
      <c r="M23" s="4"/>
    </row>
    <row r="24" spans="1:13" x14ac:dyDescent="0.25">
      <c r="A24" s="17"/>
      <c r="B24" s="18">
        <v>454</v>
      </c>
      <c r="C24" s="19" t="s">
        <v>220</v>
      </c>
      <c r="D24" s="20">
        <v>4.2571060000000003</v>
      </c>
      <c r="E24" s="21">
        <v>4.4919859999999998</v>
      </c>
      <c r="F24" s="21">
        <f t="shared" si="0"/>
        <v>2.8417164574901839</v>
      </c>
      <c r="G24" s="21">
        <v>1.8381396874901839</v>
      </c>
      <c r="H24" s="21">
        <v>0.56969048999999994</v>
      </c>
      <c r="I24" s="21">
        <v>0.43388628000000001</v>
      </c>
      <c r="J24" s="22">
        <f t="shared" si="1"/>
        <v>0.40920423338144507</v>
      </c>
      <c r="K24" s="22">
        <f t="shared" si="2"/>
        <v>0.5360279790476159</v>
      </c>
      <c r="L24" s="23">
        <f t="shared" si="3"/>
        <v>0.6326191705606794</v>
      </c>
      <c r="M24" s="4"/>
    </row>
    <row r="25" spans="1:13" x14ac:dyDescent="0.25">
      <c r="A25" s="17"/>
      <c r="B25" s="18">
        <v>455</v>
      </c>
      <c r="C25" s="19" t="s">
        <v>221</v>
      </c>
      <c r="D25" s="20">
        <v>1.7112700000000001</v>
      </c>
      <c r="E25" s="21">
        <v>1.6955209999999998</v>
      </c>
      <c r="F25" s="21">
        <f t="shared" si="0"/>
        <v>1.130762369723596</v>
      </c>
      <c r="G25" s="21">
        <v>0.879952959723596</v>
      </c>
      <c r="H25" s="21">
        <v>0.11432967999999999</v>
      </c>
      <c r="I25" s="21">
        <v>0.13647972999999999</v>
      </c>
      <c r="J25" s="22">
        <f t="shared" si="1"/>
        <v>0.51898676555677936</v>
      </c>
      <c r="K25" s="22">
        <f t="shared" si="2"/>
        <v>0.58641717780174707</v>
      </c>
      <c r="L25" s="23">
        <f t="shared" si="3"/>
        <v>0.6669114506535726</v>
      </c>
      <c r="M25" s="4"/>
    </row>
    <row r="26" spans="1:13" x14ac:dyDescent="0.25">
      <c r="A26" s="17"/>
      <c r="B26" s="18">
        <v>456</v>
      </c>
      <c r="C26" s="19" t="s">
        <v>222</v>
      </c>
      <c r="D26" s="20">
        <v>1.3424920000000002</v>
      </c>
      <c r="E26" s="21">
        <v>1.3424920000000002</v>
      </c>
      <c r="F26" s="21">
        <f t="shared" si="0"/>
        <v>1.0639197635369988</v>
      </c>
      <c r="G26" s="21">
        <v>0.85400536353699863</v>
      </c>
      <c r="H26" s="21">
        <v>9.0594400000000019E-2</v>
      </c>
      <c r="I26" s="21">
        <v>0.11932</v>
      </c>
      <c r="J26" s="22">
        <f t="shared" si="1"/>
        <v>0.63613441535368442</v>
      </c>
      <c r="K26" s="22">
        <f t="shared" si="2"/>
        <v>0.70361667968002684</v>
      </c>
      <c r="L26" s="23">
        <f t="shared" si="3"/>
        <v>0.79249616648516241</v>
      </c>
      <c r="M26" s="4"/>
    </row>
    <row r="27" spans="1:13" x14ac:dyDescent="0.25">
      <c r="A27" s="17"/>
      <c r="B27" s="18">
        <v>457</v>
      </c>
      <c r="C27" s="19" t="s">
        <v>223</v>
      </c>
      <c r="D27" s="20">
        <v>2.6676820000000006</v>
      </c>
      <c r="E27" s="21">
        <v>2.8137340000000006</v>
      </c>
      <c r="F27" s="21">
        <f t="shared" si="0"/>
        <v>2.0822040071510299</v>
      </c>
      <c r="G27" s="21">
        <v>1.62278886715103</v>
      </c>
      <c r="H27" s="21">
        <v>0.24245528</v>
      </c>
      <c r="I27" s="21">
        <v>0.21695985999999998</v>
      </c>
      <c r="J27" s="22">
        <f t="shared" si="1"/>
        <v>0.57673854996635421</v>
      </c>
      <c r="K27" s="22">
        <f t="shared" si="2"/>
        <v>0.66290706482952177</v>
      </c>
      <c r="L27" s="23">
        <f t="shared" si="3"/>
        <v>0.74001451706203558</v>
      </c>
      <c r="M27" s="4"/>
    </row>
    <row r="28" spans="1:13" x14ac:dyDescent="0.25">
      <c r="A28" s="17"/>
      <c r="B28" s="18">
        <v>458</v>
      </c>
      <c r="C28" s="19" t="s">
        <v>224</v>
      </c>
      <c r="D28" s="20">
        <v>5.513128</v>
      </c>
      <c r="E28" s="21">
        <v>5.6226269999999996</v>
      </c>
      <c r="F28" s="21">
        <f t="shared" si="0"/>
        <v>4.0210198136259283</v>
      </c>
      <c r="G28" s="21">
        <v>3.1186574536259286</v>
      </c>
      <c r="H28" s="21">
        <v>0.48527938000000004</v>
      </c>
      <c r="I28" s="21">
        <v>0.41708297999999999</v>
      </c>
      <c r="J28" s="22">
        <f t="shared" si="1"/>
        <v>0.55466198515852627</v>
      </c>
      <c r="K28" s="22">
        <f t="shared" si="2"/>
        <v>0.64097028553128799</v>
      </c>
      <c r="L28" s="23">
        <f t="shared" si="3"/>
        <v>0.71514966467203478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3.5085919999999997</v>
      </c>
      <c r="E29" s="21">
        <v>6.6749659999999995</v>
      </c>
      <c r="F29" s="21">
        <f t="shared" si="0"/>
        <v>5.8008823000918532</v>
      </c>
      <c r="G29" s="21">
        <v>5.0189547000918537</v>
      </c>
      <c r="H29" s="21">
        <v>0.37862129999999999</v>
      </c>
      <c r="I29" s="21">
        <v>0.40330630000000001</v>
      </c>
      <c r="J29" s="22">
        <f t="shared" si="1"/>
        <v>0.75190715579552825</v>
      </c>
      <c r="K29" s="22">
        <f t="shared" si="2"/>
        <v>0.80862973685436812</v>
      </c>
      <c r="L29" s="23">
        <f t="shared" si="3"/>
        <v>0.86905046409103115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1.0307979999999999</v>
      </c>
      <c r="E30" s="21">
        <v>1.0307979999999999</v>
      </c>
      <c r="F30" s="21">
        <f t="shared" si="0"/>
        <v>0.76668794018086917</v>
      </c>
      <c r="G30" s="21">
        <v>0.5684144701808691</v>
      </c>
      <c r="H30" s="21">
        <v>0.16737484000000002</v>
      </c>
      <c r="I30" s="21">
        <v>3.089863E-2</v>
      </c>
      <c r="J30" s="22">
        <f t="shared" si="1"/>
        <v>0.55143148335645698</v>
      </c>
      <c r="K30" s="22">
        <f t="shared" si="2"/>
        <v>0.71380552754358195</v>
      </c>
      <c r="L30" s="23">
        <f t="shared" si="3"/>
        <v>0.74378097375127739</v>
      </c>
      <c r="M30" s="4"/>
    </row>
    <row r="31" spans="1:13" x14ac:dyDescent="0.25">
      <c r="A31" s="17"/>
      <c r="B31" s="18">
        <v>461</v>
      </c>
      <c r="C31" s="19" t="s">
        <v>227</v>
      </c>
      <c r="D31" s="20">
        <v>5.2508859999999995</v>
      </c>
      <c r="E31" s="21">
        <v>5.2508859999999995</v>
      </c>
      <c r="F31" s="21">
        <f t="shared" si="0"/>
        <v>3.5463620883000173</v>
      </c>
      <c r="G31" s="21">
        <v>2.5011557783000171</v>
      </c>
      <c r="H31" s="21">
        <v>0.49504896000000004</v>
      </c>
      <c r="I31" s="21">
        <v>0.55015734999999999</v>
      </c>
      <c r="J31" s="22">
        <f t="shared" si="1"/>
        <v>0.47633023803983127</v>
      </c>
      <c r="K31" s="22">
        <f t="shared" si="2"/>
        <v>0.5706093673143956</v>
      </c>
      <c r="L31" s="23">
        <f t="shared" si="3"/>
        <v>0.6753835616122722</v>
      </c>
      <c r="M31" s="4"/>
    </row>
    <row r="32" spans="1:13" x14ac:dyDescent="0.25">
      <c r="A32" s="17"/>
      <c r="B32" s="18">
        <v>462</v>
      </c>
      <c r="C32" s="19" t="s">
        <v>228</v>
      </c>
      <c r="D32" s="20">
        <v>1.208364</v>
      </c>
      <c r="E32" s="21">
        <v>2.1598799999999998</v>
      </c>
      <c r="F32" s="21">
        <f t="shared" si="0"/>
        <v>1.7114863635113593</v>
      </c>
      <c r="G32" s="21">
        <v>1.5279753635113593</v>
      </c>
      <c r="H32" s="21">
        <v>9.0910999999999992E-2</v>
      </c>
      <c r="I32" s="21">
        <v>9.2600000000000002E-2</v>
      </c>
      <c r="J32" s="22">
        <f t="shared" si="1"/>
        <v>0.70743530358693973</v>
      </c>
      <c r="K32" s="22">
        <f t="shared" si="2"/>
        <v>0.74952606788866016</v>
      </c>
      <c r="L32" s="23">
        <f t="shared" si="3"/>
        <v>0.79239882007859674</v>
      </c>
      <c r="M32" s="4"/>
    </row>
    <row r="33" spans="1:13" x14ac:dyDescent="0.25">
      <c r="A33" s="17"/>
      <c r="B33" s="18">
        <v>463</v>
      </c>
      <c r="C33" s="19" t="s">
        <v>229</v>
      </c>
      <c r="D33" s="20">
        <v>0.72445300000000001</v>
      </c>
      <c r="E33" s="21">
        <v>1.8790810000000002</v>
      </c>
      <c r="F33" s="21">
        <f t="shared" si="0"/>
        <v>1.4019372335432652</v>
      </c>
      <c r="G33" s="21">
        <v>0.93785984354326501</v>
      </c>
      <c r="H33" s="21">
        <v>0.15297674999999999</v>
      </c>
      <c r="I33" s="21">
        <v>0.31110063999999998</v>
      </c>
      <c r="J33" s="22">
        <f t="shared" si="1"/>
        <v>0.49910559658857967</v>
      </c>
      <c r="K33" s="22">
        <f t="shared" si="2"/>
        <v>0.58051600412290105</v>
      </c>
      <c r="L33" s="23">
        <f t="shared" si="3"/>
        <v>0.74607599860956764</v>
      </c>
      <c r="M33" s="4"/>
    </row>
    <row r="34" spans="1:13" ht="15.75" thickBot="1" x14ac:dyDescent="0.3">
      <c r="A34" s="24"/>
      <c r="B34" s="25">
        <v>464</v>
      </c>
      <c r="C34" s="26" t="s">
        <v>230</v>
      </c>
      <c r="D34" s="27">
        <v>0.93671400000000005</v>
      </c>
      <c r="E34" s="28">
        <v>0.95171399999999995</v>
      </c>
      <c r="F34" s="28">
        <f t="shared" si="0"/>
        <v>0.46204002770036762</v>
      </c>
      <c r="G34" s="28">
        <v>0.36251398770036758</v>
      </c>
      <c r="H34" s="28">
        <v>5.2225610000000006E-2</v>
      </c>
      <c r="I34" s="28">
        <v>4.7300430000000004E-2</v>
      </c>
      <c r="J34" s="29">
        <f t="shared" si="1"/>
        <v>0.38090643586242046</v>
      </c>
      <c r="K34" s="29">
        <f t="shared" si="2"/>
        <v>0.43578175554879683</v>
      </c>
      <c r="L34" s="30">
        <f t="shared" si="3"/>
        <v>0.48548201213848663</v>
      </c>
      <c r="M34" s="4"/>
    </row>
    <row r="35" spans="1:13" x14ac:dyDescent="0.25">
      <c r="A35" t="s">
        <v>232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1670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1672</v>
      </c>
      <c r="N2" s="72" t="s">
        <v>1692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109.09925599999998</v>
      </c>
      <c r="E6" s="14">
        <f ca="1">SUM(E7:OFFSET(E7,50,0))</f>
        <v>118.99075899999998</v>
      </c>
      <c r="F6" s="14">
        <f ca="1">SUM(F7:OFFSET(F7,50,0))</f>
        <v>84.006313470866331</v>
      </c>
      <c r="G6" s="14">
        <f ca="1">SUM(G7:OFFSET(G7,50,0))</f>
        <v>61.191172600866317</v>
      </c>
      <c r="H6" s="14">
        <f ca="1">SUM(H7:OFFSET(H7,50,0))</f>
        <v>13.506781290000001</v>
      </c>
      <c r="I6" s="14">
        <f ca="1">SUM(I7:OFFSET(I7,50,0))</f>
        <v>9.3083595799999976</v>
      </c>
      <c r="J6" s="15">
        <f ca="1">IFERROR(G6/E6,0)</f>
        <v>0.51425146889655793</v>
      </c>
      <c r="K6" s="15">
        <f ca="1">IFERROR(SUM(G6,H6)/E6,0)</f>
        <v>0.62776264744110366</v>
      </c>
      <c r="L6" s="16">
        <f ca="1">IFERROR(SUM(G6,H6,I6)/E6,0)</f>
        <v>0.70599023131591532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5.6929879999999997</v>
      </c>
      <c r="E7" s="21">
        <v>7.915368</v>
      </c>
      <c r="F7" s="21">
        <f t="shared" ref="F7:F31" si="0">SUM(G7,H7,I7)</f>
        <v>6.189731773176355</v>
      </c>
      <c r="G7" s="21">
        <v>3.9436901431763545</v>
      </c>
      <c r="H7" s="21">
        <v>1.40315802</v>
      </c>
      <c r="I7" s="21">
        <v>0.84288361000000001</v>
      </c>
      <c r="J7" s="22">
        <f t="shared" ref="J7:J31" si="1">IFERROR(G7/E7,0)</f>
        <v>0.49823206491174565</v>
      </c>
      <c r="K7" s="22">
        <f t="shared" ref="K7:K31" si="2">IFERROR(SUM(G7,H7)/E7,0)</f>
        <v>0.67550215772360234</v>
      </c>
      <c r="L7" s="23">
        <f t="shared" ref="L7:L31" si="3">IFERROR(SUM(G7,H7,I7)/E7,0)</f>
        <v>0.78198913470306819</v>
      </c>
      <c r="M7" s="4"/>
      <c r="N7" t="s">
        <v>270</v>
      </c>
      <c r="O7" s="5">
        <v>5.8008823000918532</v>
      </c>
      <c r="P7" s="71">
        <v>0.86905046409103115</v>
      </c>
    </row>
    <row r="8" spans="1:16" x14ac:dyDescent="0.25">
      <c r="A8" s="17"/>
      <c r="B8" s="55">
        <v>2</v>
      </c>
      <c r="C8" s="19" t="s">
        <v>250</v>
      </c>
      <c r="D8" s="20">
        <v>6.6691420000000008</v>
      </c>
      <c r="E8" s="21">
        <v>6.6691419999999999</v>
      </c>
      <c r="F8" s="21">
        <f t="shared" si="0"/>
        <v>4.5270269097330091</v>
      </c>
      <c r="G8" s="21">
        <v>3.5182792097330093</v>
      </c>
      <c r="H8" s="21">
        <v>0.52622136999999991</v>
      </c>
      <c r="I8" s="21">
        <v>0.48252633000000011</v>
      </c>
      <c r="J8" s="22">
        <f t="shared" si="1"/>
        <v>0.52754600362880399</v>
      </c>
      <c r="K8" s="22">
        <f t="shared" si="2"/>
        <v>0.60644991210758592</v>
      </c>
      <c r="L8" s="23">
        <f t="shared" si="3"/>
        <v>0.67880199727836188</v>
      </c>
      <c r="M8" s="4"/>
      <c r="N8" t="s">
        <v>267</v>
      </c>
      <c r="O8" s="5">
        <v>1.0639197635369988</v>
      </c>
      <c r="P8" s="71">
        <v>0.79249616648516241</v>
      </c>
    </row>
    <row r="9" spans="1:16" x14ac:dyDescent="0.25">
      <c r="A9" s="17"/>
      <c r="B9" s="55">
        <v>3</v>
      </c>
      <c r="C9" s="19" t="s">
        <v>251</v>
      </c>
      <c r="D9" s="20">
        <v>4.1026440000000006</v>
      </c>
      <c r="E9" s="21">
        <v>4.1026440000000006</v>
      </c>
      <c r="F9" s="21">
        <f t="shared" si="0"/>
        <v>2.7654688285699094</v>
      </c>
      <c r="G9" s="21">
        <v>2.1929588585699094</v>
      </c>
      <c r="H9" s="21">
        <v>0.28480559</v>
      </c>
      <c r="I9" s="21">
        <v>0.28770437999999998</v>
      </c>
      <c r="J9" s="22">
        <f t="shared" si="1"/>
        <v>0.53452331193491542</v>
      </c>
      <c r="K9" s="22">
        <f t="shared" si="2"/>
        <v>0.60394332254270877</v>
      </c>
      <c r="L9" s="23">
        <f t="shared" si="3"/>
        <v>0.67406989945262352</v>
      </c>
      <c r="M9" s="4"/>
      <c r="N9" t="s">
        <v>273</v>
      </c>
      <c r="O9" s="5">
        <v>1.7114863635113593</v>
      </c>
      <c r="P9" s="71">
        <v>0.79239882007859674</v>
      </c>
    </row>
    <row r="10" spans="1:16" x14ac:dyDescent="0.25">
      <c r="A10" s="17"/>
      <c r="B10" s="55">
        <v>4</v>
      </c>
      <c r="C10" s="19" t="s">
        <v>252</v>
      </c>
      <c r="D10" s="20">
        <v>9.7080640000000002</v>
      </c>
      <c r="E10" s="21">
        <v>9.7137740000000008</v>
      </c>
      <c r="F10" s="21">
        <f t="shared" si="0"/>
        <v>5.6154364044396461</v>
      </c>
      <c r="G10" s="21">
        <v>4.384248054439646</v>
      </c>
      <c r="H10" s="21">
        <v>0.59664976000000003</v>
      </c>
      <c r="I10" s="21">
        <v>0.63453859000000001</v>
      </c>
      <c r="J10" s="22">
        <f t="shared" si="1"/>
        <v>0.45134342784170661</v>
      </c>
      <c r="K10" s="22">
        <f t="shared" si="2"/>
        <v>0.51276649162721366</v>
      </c>
      <c r="L10" s="23">
        <f t="shared" si="3"/>
        <v>0.57809008161396858</v>
      </c>
      <c r="M10" s="4"/>
      <c r="N10" t="s">
        <v>261</v>
      </c>
      <c r="O10" s="5">
        <v>3.6360242890598742</v>
      </c>
      <c r="P10" s="71">
        <v>0.78525821218024849</v>
      </c>
    </row>
    <row r="11" spans="1:16" x14ac:dyDescent="0.25">
      <c r="A11" s="17"/>
      <c r="B11" s="55">
        <v>5</v>
      </c>
      <c r="C11" s="19" t="s">
        <v>253</v>
      </c>
      <c r="D11" s="20">
        <v>3.8291859999999995</v>
      </c>
      <c r="E11" s="21">
        <v>3.8291859999999995</v>
      </c>
      <c r="F11" s="21">
        <f t="shared" si="0"/>
        <v>2.9175006884005454</v>
      </c>
      <c r="G11" s="21">
        <v>2.2996095384005457</v>
      </c>
      <c r="H11" s="21">
        <v>0.24323119999999998</v>
      </c>
      <c r="I11" s="21">
        <v>0.37465994999999996</v>
      </c>
      <c r="J11" s="22">
        <f t="shared" si="1"/>
        <v>0.60054788103804468</v>
      </c>
      <c r="K11" s="22">
        <f t="shared" si="2"/>
        <v>0.66406822191466952</v>
      </c>
      <c r="L11" s="23">
        <f t="shared" si="3"/>
        <v>0.7619114580489289</v>
      </c>
      <c r="M11" s="4"/>
      <c r="N11" t="s">
        <v>249</v>
      </c>
      <c r="O11" s="5">
        <v>6.189731773176355</v>
      </c>
      <c r="P11" s="71">
        <v>0.78198913470306819</v>
      </c>
    </row>
    <row r="12" spans="1:16" x14ac:dyDescent="0.25">
      <c r="A12" s="17"/>
      <c r="B12" s="55">
        <v>6</v>
      </c>
      <c r="C12" s="19" t="s">
        <v>254</v>
      </c>
      <c r="D12" s="20">
        <v>11.055570999999999</v>
      </c>
      <c r="E12" s="21">
        <v>10.868082000000001</v>
      </c>
      <c r="F12" s="21">
        <f t="shared" si="0"/>
        <v>7.6666960031336258</v>
      </c>
      <c r="G12" s="21">
        <v>5.946147533133626</v>
      </c>
      <c r="H12" s="21">
        <v>0.86640935999999991</v>
      </c>
      <c r="I12" s="21">
        <v>0.85413910999999998</v>
      </c>
      <c r="J12" s="22">
        <f t="shared" si="1"/>
        <v>0.5471202308865194</v>
      </c>
      <c r="K12" s="22">
        <f t="shared" si="2"/>
        <v>0.62684077035245267</v>
      </c>
      <c r="L12" s="23">
        <f t="shared" si="3"/>
        <v>0.70543229275723396</v>
      </c>
      <c r="M12" s="4"/>
      <c r="N12" t="s">
        <v>264</v>
      </c>
      <c r="O12" s="5">
        <v>3.1520541252596455</v>
      </c>
      <c r="P12" s="71">
        <v>0.77627527875602187</v>
      </c>
    </row>
    <row r="13" spans="1:16" x14ac:dyDescent="0.25">
      <c r="A13" s="17"/>
      <c r="B13" s="55">
        <v>7</v>
      </c>
      <c r="C13" s="19" t="s">
        <v>255</v>
      </c>
      <c r="D13" s="20">
        <v>0.93671400000000005</v>
      </c>
      <c r="E13" s="21">
        <v>0.95171399999999995</v>
      </c>
      <c r="F13" s="21">
        <f t="shared" si="0"/>
        <v>0.46204002770036762</v>
      </c>
      <c r="G13" s="21">
        <v>0.36251398770036758</v>
      </c>
      <c r="H13" s="21">
        <v>5.2225610000000006E-2</v>
      </c>
      <c r="I13" s="21">
        <v>4.7300430000000004E-2</v>
      </c>
      <c r="J13" s="22">
        <f t="shared" si="1"/>
        <v>0.38090643586242046</v>
      </c>
      <c r="K13" s="22">
        <f t="shared" si="2"/>
        <v>0.43578175554879683</v>
      </c>
      <c r="L13" s="23">
        <f t="shared" si="3"/>
        <v>0.48548201213848663</v>
      </c>
      <c r="M13" s="4"/>
      <c r="N13" t="s">
        <v>253</v>
      </c>
      <c r="O13" s="5">
        <v>2.9175006884005454</v>
      </c>
      <c r="P13" s="71">
        <v>0.7619114580489289</v>
      </c>
    </row>
    <row r="14" spans="1:16" x14ac:dyDescent="0.25">
      <c r="A14" s="17"/>
      <c r="B14" s="55">
        <v>8</v>
      </c>
      <c r="C14" s="19" t="s">
        <v>256</v>
      </c>
      <c r="D14" s="20">
        <v>5.3865490000000005</v>
      </c>
      <c r="E14" s="21">
        <v>5.3865489999999987</v>
      </c>
      <c r="F14" s="21">
        <f t="shared" si="0"/>
        <v>3.8394574750149579</v>
      </c>
      <c r="G14" s="21">
        <v>3.0067832450149581</v>
      </c>
      <c r="H14" s="21">
        <v>0.38864521000000007</v>
      </c>
      <c r="I14" s="21">
        <v>0.44402902</v>
      </c>
      <c r="J14" s="22">
        <f t="shared" si="1"/>
        <v>0.55820215225276126</v>
      </c>
      <c r="K14" s="22">
        <f t="shared" si="2"/>
        <v>0.63035321037921666</v>
      </c>
      <c r="L14" s="23">
        <f t="shared" si="3"/>
        <v>0.71278614099954518</v>
      </c>
      <c r="M14" s="4"/>
      <c r="N14" t="s">
        <v>257</v>
      </c>
      <c r="O14" s="5">
        <v>0.90043910122632087</v>
      </c>
      <c r="P14" s="71">
        <v>0.74457991129458223</v>
      </c>
    </row>
    <row r="15" spans="1:16" x14ac:dyDescent="0.25">
      <c r="A15" s="17"/>
      <c r="B15" s="55">
        <v>9</v>
      </c>
      <c r="C15" s="19" t="s">
        <v>257</v>
      </c>
      <c r="D15" s="20">
        <v>1.204434</v>
      </c>
      <c r="E15" s="21">
        <v>1.2093250000000002</v>
      </c>
      <c r="F15" s="21">
        <f t="shared" si="0"/>
        <v>0.90043910122632087</v>
      </c>
      <c r="G15" s="21">
        <v>0.71008950122632086</v>
      </c>
      <c r="H15" s="21">
        <v>8.7148320000000001E-2</v>
      </c>
      <c r="I15" s="21">
        <v>0.10320128000000001</v>
      </c>
      <c r="J15" s="22">
        <f t="shared" si="1"/>
        <v>0.58717838565011127</v>
      </c>
      <c r="K15" s="22">
        <f t="shared" si="2"/>
        <v>0.65924199138058071</v>
      </c>
      <c r="L15" s="23">
        <f t="shared" si="3"/>
        <v>0.74457991129458223</v>
      </c>
      <c r="M15" s="4"/>
      <c r="N15" t="s">
        <v>271</v>
      </c>
      <c r="O15" s="5">
        <v>0.76668794018086917</v>
      </c>
      <c r="P15" s="71">
        <v>0.74378097375127739</v>
      </c>
    </row>
    <row r="16" spans="1:16" x14ac:dyDescent="0.25">
      <c r="A16" s="17"/>
      <c r="B16" s="55">
        <v>10</v>
      </c>
      <c r="C16" s="19" t="s">
        <v>258</v>
      </c>
      <c r="D16" s="20">
        <v>2.7895700000000003</v>
      </c>
      <c r="E16" s="21">
        <v>3.1545390000000006</v>
      </c>
      <c r="F16" s="21">
        <f t="shared" si="0"/>
        <v>2.182819794399288</v>
      </c>
      <c r="G16" s="21">
        <v>1.5955156843992881</v>
      </c>
      <c r="H16" s="21">
        <v>0.24307502</v>
      </c>
      <c r="I16" s="21">
        <v>0.34422908999999996</v>
      </c>
      <c r="J16" s="22">
        <f t="shared" si="1"/>
        <v>0.5057841048721502</v>
      </c>
      <c r="K16" s="22">
        <f t="shared" si="2"/>
        <v>0.58283974438080743</v>
      </c>
      <c r="L16" s="23">
        <f t="shared" si="3"/>
        <v>0.69196158120070395</v>
      </c>
      <c r="M16" s="4"/>
      <c r="N16" t="s">
        <v>268</v>
      </c>
      <c r="O16" s="5">
        <v>2.0822040071510299</v>
      </c>
      <c r="P16" s="71">
        <v>0.74001451706203558</v>
      </c>
    </row>
    <row r="17" spans="1:16" x14ac:dyDescent="0.25">
      <c r="A17" s="17"/>
      <c r="B17" s="55">
        <v>11</v>
      </c>
      <c r="C17" s="19" t="s">
        <v>259</v>
      </c>
      <c r="D17" s="20">
        <v>4.0580430000000005</v>
      </c>
      <c r="E17" s="21">
        <v>4.0580430000000005</v>
      </c>
      <c r="F17" s="21">
        <f t="shared" si="0"/>
        <v>2.6831091665082121</v>
      </c>
      <c r="G17" s="21">
        <v>2.3280822765082121</v>
      </c>
      <c r="H17" s="21">
        <v>0.27676239000000002</v>
      </c>
      <c r="I17" s="21">
        <v>7.8264500000000001E-2</v>
      </c>
      <c r="J17" s="22">
        <f t="shared" si="1"/>
        <v>0.57369581261416203</v>
      </c>
      <c r="K17" s="22">
        <f t="shared" si="2"/>
        <v>0.64189676317087119</v>
      </c>
      <c r="L17" s="23">
        <f t="shared" si="3"/>
        <v>0.66118302997484546</v>
      </c>
      <c r="M17" s="4"/>
      <c r="N17" t="s">
        <v>269</v>
      </c>
      <c r="O17" s="5">
        <v>4.0210198136259283</v>
      </c>
      <c r="P17" s="71">
        <v>0.71514966467203478</v>
      </c>
    </row>
    <row r="18" spans="1:16" x14ac:dyDescent="0.25">
      <c r="A18" s="17"/>
      <c r="B18" s="55">
        <v>12</v>
      </c>
      <c r="C18" s="19" t="s">
        <v>260</v>
      </c>
      <c r="D18" s="20">
        <v>4.2691440000000007</v>
      </c>
      <c r="E18" s="21">
        <v>4.2691440000000007</v>
      </c>
      <c r="F18" s="21">
        <f t="shared" si="0"/>
        <v>2.7471945708222556</v>
      </c>
      <c r="G18" s="21">
        <v>2.0840594908222556</v>
      </c>
      <c r="H18" s="21">
        <v>0.34589987999999999</v>
      </c>
      <c r="I18" s="21">
        <v>0.31723519999999999</v>
      </c>
      <c r="J18" s="22">
        <f t="shared" si="1"/>
        <v>0.48816800061610832</v>
      </c>
      <c r="K18" s="22">
        <f t="shared" si="2"/>
        <v>0.56919124087223461</v>
      </c>
      <c r="L18" s="23">
        <f t="shared" si="3"/>
        <v>0.64350009529363617</v>
      </c>
      <c r="M18" s="4"/>
      <c r="N18" t="s">
        <v>256</v>
      </c>
      <c r="O18" s="5">
        <v>3.8394574750149579</v>
      </c>
      <c r="P18" s="71">
        <v>0.71278614099954518</v>
      </c>
    </row>
    <row r="19" spans="1:16" x14ac:dyDescent="0.25">
      <c r="A19" s="17"/>
      <c r="B19" s="55">
        <v>13</v>
      </c>
      <c r="C19" s="19" t="s">
        <v>261</v>
      </c>
      <c r="D19" s="20">
        <v>3.2805800000000001</v>
      </c>
      <c r="E19" s="21">
        <v>4.6303549999999998</v>
      </c>
      <c r="F19" s="21">
        <f t="shared" si="0"/>
        <v>3.6360242890598742</v>
      </c>
      <c r="G19" s="21">
        <v>2.6086246990598738</v>
      </c>
      <c r="H19" s="21">
        <v>0.42449325999999998</v>
      </c>
      <c r="I19" s="21">
        <v>0.60290633000000005</v>
      </c>
      <c r="J19" s="22">
        <f t="shared" si="1"/>
        <v>0.56337466545434933</v>
      </c>
      <c r="K19" s="22">
        <f t="shared" si="2"/>
        <v>0.65505084579041439</v>
      </c>
      <c r="L19" s="23">
        <f t="shared" si="3"/>
        <v>0.78525821218024849</v>
      </c>
      <c r="M19" s="4"/>
      <c r="N19" t="s">
        <v>254</v>
      </c>
      <c r="O19" s="5">
        <v>7.6666960031336258</v>
      </c>
      <c r="P19" s="71">
        <v>0.70543229275723396</v>
      </c>
    </row>
    <row r="20" spans="1:16" x14ac:dyDescent="0.25">
      <c r="A20" s="17"/>
      <c r="B20" s="55">
        <v>14</v>
      </c>
      <c r="C20" s="19" t="s">
        <v>262</v>
      </c>
      <c r="D20" s="20">
        <v>2.7240489999999999</v>
      </c>
      <c r="E20" s="21">
        <v>2.7253989999999999</v>
      </c>
      <c r="F20" s="21">
        <f t="shared" si="0"/>
        <v>1.7068301127306116</v>
      </c>
      <c r="G20" s="21">
        <v>1.2888128127306118</v>
      </c>
      <c r="H20" s="21">
        <v>0.22147057000000001</v>
      </c>
      <c r="I20" s="21">
        <v>0.19654672999999998</v>
      </c>
      <c r="J20" s="22">
        <f t="shared" si="1"/>
        <v>0.47288958891179306</v>
      </c>
      <c r="K20" s="22">
        <f t="shared" si="2"/>
        <v>0.55415129407863284</v>
      </c>
      <c r="L20" s="23">
        <f t="shared" si="3"/>
        <v>0.62626797497563169</v>
      </c>
      <c r="M20" s="4"/>
      <c r="N20" t="s">
        <v>263</v>
      </c>
      <c r="O20" s="5">
        <v>10.049443097079855</v>
      </c>
      <c r="P20" s="71">
        <v>0.69962121571525826</v>
      </c>
    </row>
    <row r="21" spans="1:16" x14ac:dyDescent="0.25">
      <c r="A21" s="17"/>
      <c r="B21" s="55">
        <v>15</v>
      </c>
      <c r="C21" s="19" t="s">
        <v>263</v>
      </c>
      <c r="D21" s="20">
        <v>12.841775</v>
      </c>
      <c r="E21" s="21">
        <v>14.36412</v>
      </c>
      <c r="F21" s="21">
        <f t="shared" si="0"/>
        <v>10.049443097079855</v>
      </c>
      <c r="G21" s="21">
        <v>4.5995264870798565</v>
      </c>
      <c r="H21" s="21">
        <v>4.4881000499999999</v>
      </c>
      <c r="I21" s="21">
        <v>0.96181655999999993</v>
      </c>
      <c r="J21" s="22">
        <f t="shared" si="1"/>
        <v>0.32020941673279368</v>
      </c>
      <c r="K21" s="22">
        <f t="shared" si="2"/>
        <v>0.63266155790120493</v>
      </c>
      <c r="L21" s="23">
        <f t="shared" si="3"/>
        <v>0.69962121571525826</v>
      </c>
      <c r="M21" s="4"/>
      <c r="N21" t="s">
        <v>258</v>
      </c>
      <c r="O21" s="5">
        <v>2.182819794399288</v>
      </c>
      <c r="P21" s="71">
        <v>0.69196158120070395</v>
      </c>
    </row>
    <row r="22" spans="1:16" x14ac:dyDescent="0.25">
      <c r="A22" s="17"/>
      <c r="B22" s="55">
        <v>16</v>
      </c>
      <c r="C22" s="19" t="s">
        <v>264</v>
      </c>
      <c r="D22" s="20">
        <v>4.0604849999999999</v>
      </c>
      <c r="E22" s="21">
        <v>4.0604849999999999</v>
      </c>
      <c r="F22" s="21">
        <f t="shared" si="0"/>
        <v>3.1520541252596455</v>
      </c>
      <c r="G22" s="21">
        <v>2.3921864352596458</v>
      </c>
      <c r="H22" s="21">
        <v>0.42418035000000004</v>
      </c>
      <c r="I22" s="21">
        <v>0.33568733999999995</v>
      </c>
      <c r="J22" s="22">
        <f t="shared" si="1"/>
        <v>0.58913810425593149</v>
      </c>
      <c r="K22" s="22">
        <f t="shared" si="2"/>
        <v>0.69360354372929489</v>
      </c>
      <c r="L22" s="23">
        <f t="shared" si="3"/>
        <v>0.77627527875602187</v>
      </c>
      <c r="M22" s="4"/>
      <c r="N22" t="s">
        <v>250</v>
      </c>
      <c r="O22" s="5">
        <v>4.5270269097330091</v>
      </c>
      <c r="P22" s="71">
        <v>0.67880199727836188</v>
      </c>
    </row>
    <row r="23" spans="1:16" x14ac:dyDescent="0.25">
      <c r="A23" s="17"/>
      <c r="B23" s="55">
        <v>17</v>
      </c>
      <c r="C23" s="19" t="s">
        <v>265</v>
      </c>
      <c r="D23" s="20">
        <v>4.2571060000000003</v>
      </c>
      <c r="E23" s="21">
        <v>4.4919859999999998</v>
      </c>
      <c r="F23" s="21">
        <f t="shared" si="0"/>
        <v>2.8417164574901839</v>
      </c>
      <c r="G23" s="21">
        <v>1.8381396874901839</v>
      </c>
      <c r="H23" s="21">
        <v>0.56969048999999994</v>
      </c>
      <c r="I23" s="21">
        <v>0.43388628000000001</v>
      </c>
      <c r="J23" s="22">
        <f t="shared" si="1"/>
        <v>0.40920423338144507</v>
      </c>
      <c r="K23" s="22">
        <f t="shared" si="2"/>
        <v>0.5360279790476159</v>
      </c>
      <c r="L23" s="23">
        <f t="shared" si="3"/>
        <v>0.6326191705606794</v>
      </c>
      <c r="M23" s="4"/>
      <c r="N23" t="s">
        <v>272</v>
      </c>
      <c r="O23" s="5">
        <v>3.5463620883000173</v>
      </c>
      <c r="P23" s="71">
        <v>0.6753835616122722</v>
      </c>
    </row>
    <row r="24" spans="1:16" x14ac:dyDescent="0.25">
      <c r="A24" s="17"/>
      <c r="B24" s="55">
        <v>18</v>
      </c>
      <c r="C24" s="19" t="s">
        <v>266</v>
      </c>
      <c r="D24" s="20">
        <v>1.7112700000000001</v>
      </c>
      <c r="E24" s="21">
        <v>1.6955209999999998</v>
      </c>
      <c r="F24" s="21">
        <f t="shared" si="0"/>
        <v>1.130762369723596</v>
      </c>
      <c r="G24" s="21">
        <v>0.879952959723596</v>
      </c>
      <c r="H24" s="21">
        <v>0.11432967999999999</v>
      </c>
      <c r="I24" s="21">
        <v>0.13647972999999999</v>
      </c>
      <c r="J24" s="22">
        <f t="shared" si="1"/>
        <v>0.51898676555677936</v>
      </c>
      <c r="K24" s="22">
        <f t="shared" si="2"/>
        <v>0.58641717780174707</v>
      </c>
      <c r="L24" s="23">
        <f t="shared" si="3"/>
        <v>0.6669114506535726</v>
      </c>
      <c r="M24" s="4"/>
      <c r="N24" t="s">
        <v>251</v>
      </c>
      <c r="O24" s="5">
        <v>2.7654688285699094</v>
      </c>
      <c r="P24" s="71">
        <v>0.67406989945262352</v>
      </c>
    </row>
    <row r="25" spans="1:16" x14ac:dyDescent="0.25">
      <c r="A25" s="17"/>
      <c r="B25" s="55">
        <v>19</v>
      </c>
      <c r="C25" s="19" t="s">
        <v>267</v>
      </c>
      <c r="D25" s="20">
        <v>1.3424920000000002</v>
      </c>
      <c r="E25" s="21">
        <v>1.3424920000000002</v>
      </c>
      <c r="F25" s="21">
        <f t="shared" si="0"/>
        <v>1.0639197635369988</v>
      </c>
      <c r="G25" s="21">
        <v>0.85400536353699863</v>
      </c>
      <c r="H25" s="21">
        <v>9.0594400000000019E-2</v>
      </c>
      <c r="I25" s="21">
        <v>0.11932</v>
      </c>
      <c r="J25" s="22">
        <f t="shared" si="1"/>
        <v>0.63613441535368442</v>
      </c>
      <c r="K25" s="22">
        <f t="shared" si="2"/>
        <v>0.70361667968002684</v>
      </c>
      <c r="L25" s="23">
        <f t="shared" si="3"/>
        <v>0.79249616648516241</v>
      </c>
      <c r="M25" s="4"/>
      <c r="N25" t="s">
        <v>266</v>
      </c>
      <c r="O25" s="5">
        <v>1.130762369723596</v>
      </c>
      <c r="P25" s="71">
        <v>0.6669114506535726</v>
      </c>
    </row>
    <row r="26" spans="1:16" x14ac:dyDescent="0.25">
      <c r="A26" s="17"/>
      <c r="B26" s="55">
        <v>20</v>
      </c>
      <c r="C26" s="19" t="s">
        <v>268</v>
      </c>
      <c r="D26" s="20">
        <v>2.6676820000000006</v>
      </c>
      <c r="E26" s="21">
        <v>2.8137340000000006</v>
      </c>
      <c r="F26" s="21">
        <f t="shared" si="0"/>
        <v>2.0822040071510299</v>
      </c>
      <c r="G26" s="21">
        <v>1.62278886715103</v>
      </c>
      <c r="H26" s="21">
        <v>0.24245528</v>
      </c>
      <c r="I26" s="21">
        <v>0.21695985999999998</v>
      </c>
      <c r="J26" s="22">
        <f t="shared" si="1"/>
        <v>0.57673854996635421</v>
      </c>
      <c r="K26" s="22">
        <f t="shared" si="2"/>
        <v>0.66290706482952177</v>
      </c>
      <c r="L26" s="23">
        <f t="shared" si="3"/>
        <v>0.74001451706203558</v>
      </c>
      <c r="M26" s="4"/>
      <c r="N26" t="s">
        <v>259</v>
      </c>
      <c r="O26" s="5">
        <v>2.6831091665082121</v>
      </c>
      <c r="P26" s="71">
        <v>0.66118302997484546</v>
      </c>
    </row>
    <row r="27" spans="1:16" x14ac:dyDescent="0.25">
      <c r="A27" s="17"/>
      <c r="B27" s="55">
        <v>21</v>
      </c>
      <c r="C27" s="19" t="s">
        <v>269</v>
      </c>
      <c r="D27" s="20">
        <v>5.513128</v>
      </c>
      <c r="E27" s="21">
        <v>5.6226269999999996</v>
      </c>
      <c r="F27" s="21">
        <f t="shared" si="0"/>
        <v>4.0210198136259283</v>
      </c>
      <c r="G27" s="21">
        <v>3.1186574536259286</v>
      </c>
      <c r="H27" s="21">
        <v>0.48527938000000004</v>
      </c>
      <c r="I27" s="21">
        <v>0.41708297999999999</v>
      </c>
      <c r="J27" s="22">
        <f t="shared" si="1"/>
        <v>0.55466198515852627</v>
      </c>
      <c r="K27" s="22">
        <f t="shared" si="2"/>
        <v>0.64097028553128799</v>
      </c>
      <c r="L27" s="23">
        <f t="shared" si="3"/>
        <v>0.71514966467203478</v>
      </c>
      <c r="M27" s="4"/>
      <c r="N27" t="s">
        <v>260</v>
      </c>
      <c r="O27" s="5">
        <v>2.7471945708222556</v>
      </c>
      <c r="P27" s="71">
        <v>0.64350009529363617</v>
      </c>
    </row>
    <row r="28" spans="1:16" x14ac:dyDescent="0.25">
      <c r="A28" s="17"/>
      <c r="B28" s="55">
        <v>22</v>
      </c>
      <c r="C28" s="19" t="s">
        <v>270</v>
      </c>
      <c r="D28" s="20">
        <v>3.5085919999999997</v>
      </c>
      <c r="E28" s="21">
        <v>6.6749659999999995</v>
      </c>
      <c r="F28" s="21">
        <f t="shared" si="0"/>
        <v>5.8008823000918532</v>
      </c>
      <c r="G28" s="21">
        <v>5.0189547000918537</v>
      </c>
      <c r="H28" s="21">
        <v>0.37862129999999999</v>
      </c>
      <c r="I28" s="21">
        <v>0.40330630000000001</v>
      </c>
      <c r="J28" s="22">
        <f t="shared" si="1"/>
        <v>0.75190715579552825</v>
      </c>
      <c r="K28" s="22">
        <f t="shared" si="2"/>
        <v>0.80862973685436812</v>
      </c>
      <c r="L28" s="23">
        <f t="shared" si="3"/>
        <v>0.86905046409103115</v>
      </c>
      <c r="M28" s="4"/>
      <c r="N28" t="s">
        <v>265</v>
      </c>
      <c r="O28" s="5">
        <v>2.8417164574901839</v>
      </c>
      <c r="P28" s="71">
        <v>0.6326191705606794</v>
      </c>
    </row>
    <row r="29" spans="1:16" x14ac:dyDescent="0.25">
      <c r="A29" s="17"/>
      <c r="B29" s="55">
        <v>23</v>
      </c>
      <c r="C29" s="19" t="s">
        <v>271</v>
      </c>
      <c r="D29" s="20">
        <v>1.0307979999999999</v>
      </c>
      <c r="E29" s="21">
        <v>1.0307979999999999</v>
      </c>
      <c r="F29" s="21">
        <f t="shared" si="0"/>
        <v>0.76668794018086917</v>
      </c>
      <c r="G29" s="21">
        <v>0.5684144701808691</v>
      </c>
      <c r="H29" s="21">
        <v>0.16737484000000002</v>
      </c>
      <c r="I29" s="21">
        <v>3.089863E-2</v>
      </c>
      <c r="J29" s="22">
        <f t="shared" si="1"/>
        <v>0.55143148335645698</v>
      </c>
      <c r="K29" s="22">
        <f t="shared" si="2"/>
        <v>0.71380552754358195</v>
      </c>
      <c r="L29" s="23">
        <f t="shared" si="3"/>
        <v>0.74378097375127739</v>
      </c>
      <c r="M29" s="4"/>
      <c r="N29" t="s">
        <v>262</v>
      </c>
      <c r="O29" s="5">
        <v>1.7068301127306116</v>
      </c>
      <c r="P29" s="71">
        <v>0.62626797497563169</v>
      </c>
    </row>
    <row r="30" spans="1:16" x14ac:dyDescent="0.25">
      <c r="A30" s="17"/>
      <c r="B30" s="55">
        <v>24</v>
      </c>
      <c r="C30" s="19" t="s">
        <v>272</v>
      </c>
      <c r="D30" s="20">
        <v>5.2508859999999995</v>
      </c>
      <c r="E30" s="21">
        <v>5.2508859999999995</v>
      </c>
      <c r="F30" s="21">
        <f t="shared" si="0"/>
        <v>3.5463620883000173</v>
      </c>
      <c r="G30" s="21">
        <v>2.5011557783000171</v>
      </c>
      <c r="H30" s="21">
        <v>0.49504896000000004</v>
      </c>
      <c r="I30" s="21">
        <v>0.55015734999999999</v>
      </c>
      <c r="J30" s="22">
        <f t="shared" si="1"/>
        <v>0.47633023803983127</v>
      </c>
      <c r="K30" s="22">
        <f t="shared" si="2"/>
        <v>0.5706093673143956</v>
      </c>
      <c r="L30" s="23">
        <f t="shared" si="3"/>
        <v>0.6753835616122722</v>
      </c>
      <c r="M30" s="4"/>
      <c r="N30" t="s">
        <v>252</v>
      </c>
      <c r="O30" s="5">
        <v>5.6154364044396461</v>
      </c>
      <c r="P30" s="71">
        <v>0.57809008161396858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1.208364</v>
      </c>
      <c r="E31" s="28">
        <v>2.1598799999999998</v>
      </c>
      <c r="F31" s="28">
        <f t="shared" si="0"/>
        <v>1.7114863635113593</v>
      </c>
      <c r="G31" s="28">
        <v>1.5279753635113593</v>
      </c>
      <c r="H31" s="28">
        <v>9.0910999999999992E-2</v>
      </c>
      <c r="I31" s="28">
        <v>9.2600000000000002E-2</v>
      </c>
      <c r="J31" s="29">
        <f t="shared" si="1"/>
        <v>0.70743530358693973</v>
      </c>
      <c r="K31" s="29">
        <f t="shared" si="2"/>
        <v>0.74952606788866016</v>
      </c>
      <c r="L31" s="30">
        <f t="shared" si="3"/>
        <v>0.79239882007859674</v>
      </c>
      <c r="M31" s="4"/>
      <c r="N31" t="s">
        <v>255</v>
      </c>
      <c r="O31" s="5">
        <v>0.46204002770036762</v>
      </c>
      <c r="P31" s="71">
        <v>0.48548201213848663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1" workbookViewId="0">
      <selection activeCell="A18" sqref="A18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1670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109.09925599999998</v>
      </c>
      <c r="E6" s="14">
        <v>118.99075899999998</v>
      </c>
      <c r="F6" s="14">
        <v>84.006313470866331</v>
      </c>
      <c r="G6" s="14">
        <v>61.191172600866317</v>
      </c>
      <c r="H6" s="14">
        <v>13.506781290000001</v>
      </c>
      <c r="I6" s="14">
        <v>9.3083595799999976</v>
      </c>
      <c r="J6" s="15">
        <v>0.51425146889655793</v>
      </c>
      <c r="K6" s="15">
        <v>0.62776264744110366</v>
      </c>
      <c r="L6" s="16">
        <v>0.70599023131591532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105.39458099999993</v>
      </c>
      <c r="E7" s="38">
        <f ca="1">SUM(E8:OFFSET(E6,MATCH("PROYECTOS",$A$8:$A$50,0),0))</f>
        <v>108.20061799999995</v>
      </c>
      <c r="F7" s="38">
        <f ca="1">SUM(F8:OFFSET(F6,MATCH("PROYECTOS",$A$8:$A$50,0),0))</f>
        <v>75.57223361886075</v>
      </c>
      <c r="G7" s="38">
        <f ca="1">SUM(G8:OFFSET(G6,MATCH("PROYECTOS",$A$8:$A$50,0),0))</f>
        <v>54.693052678860745</v>
      </c>
      <c r="H7" s="38">
        <f ca="1">SUM(H8:OFFSET(H6,MATCH("PROYECTOS",$A$8:$A$50,0),0))</f>
        <v>12.651736699999995</v>
      </c>
      <c r="I7" s="38">
        <f ca="1">SUM(I8:OFFSET(I6,MATCH("PROYECTOS",$A$8:$A$50,0),0))</f>
        <v>8.2274442400000005</v>
      </c>
      <c r="J7" s="39">
        <f ca="1">IFERROR(G7/E7,0)</f>
        <v>0.50547819125081861</v>
      </c>
      <c r="K7" s="39">
        <f ca="1">IFERROR(SUM(G7,H7)/E7,0)</f>
        <v>0.62240669807321036</v>
      </c>
      <c r="L7" s="40">
        <f ca="1">IFERROR(SUM(G7,H7,I7)/E7,0)</f>
        <v>0.69844548964462261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1.618047</v>
      </c>
      <c r="E8" s="21">
        <v>3.0445019999999996</v>
      </c>
      <c r="F8" s="21">
        <f t="shared" ref="F8:F13" si="0">SUM(G8,H8,I8)</f>
        <v>1.676078594798011</v>
      </c>
      <c r="G8" s="21">
        <v>0.85141557479801122</v>
      </c>
      <c r="H8" s="21">
        <v>0.50334106000000001</v>
      </c>
      <c r="I8" s="21">
        <v>0.32132195999999996</v>
      </c>
      <c r="J8" s="22">
        <f t="shared" ref="J8:J14" si="1">IFERROR(G8/E8,0)</f>
        <v>0.27965676317440796</v>
      </c>
      <c r="K8" s="22">
        <f t="shared" ref="K8:K14" si="2">IFERROR(SUM(G8,H8)/E8,0)</f>
        <v>0.44498464274223215</v>
      </c>
      <c r="L8" s="23">
        <f t="shared" ref="L8:L14" si="3">IFERROR(SUM(G8,H8,I8)/E8,0)</f>
        <v>0.5505263569536204</v>
      </c>
      <c r="M8" s="4"/>
    </row>
    <row r="9" spans="1:13" ht="38.25" x14ac:dyDescent="0.25">
      <c r="A9" s="17"/>
      <c r="B9" s="19">
        <v>3000391</v>
      </c>
      <c r="C9" s="19" t="s">
        <v>1675</v>
      </c>
      <c r="D9" s="20">
        <v>2.84626</v>
      </c>
      <c r="E9" s="21">
        <v>1.7737230000000002</v>
      </c>
      <c r="F9" s="21">
        <f t="shared" si="0"/>
        <v>1.1451572014854587</v>
      </c>
      <c r="G9" s="21">
        <v>0.78000795148545876</v>
      </c>
      <c r="H9" s="21">
        <v>0.35333458000000001</v>
      </c>
      <c r="I9" s="21">
        <v>1.1814670000000001E-2</v>
      </c>
      <c r="J9" s="22">
        <f t="shared" si="1"/>
        <v>0.4397574770612202</v>
      </c>
      <c r="K9" s="22">
        <f t="shared" si="2"/>
        <v>0.63896252768073636</v>
      </c>
      <c r="L9" s="23">
        <f t="shared" si="3"/>
        <v>0.64562347192062042</v>
      </c>
      <c r="M9" s="4"/>
    </row>
    <row r="10" spans="1:13" ht="51" x14ac:dyDescent="0.25">
      <c r="A10" s="17"/>
      <c r="B10" s="19">
        <v>3000392</v>
      </c>
      <c r="C10" s="19" t="s">
        <v>1676</v>
      </c>
      <c r="D10" s="20">
        <v>1.20346</v>
      </c>
      <c r="E10" s="21">
        <v>0.64073600000000008</v>
      </c>
      <c r="F10" s="21">
        <f t="shared" si="0"/>
        <v>0.56152390045115486</v>
      </c>
      <c r="G10" s="21">
        <v>3.2342380451154895E-2</v>
      </c>
      <c r="H10" s="21">
        <v>0.52580649999999995</v>
      </c>
      <c r="I10" s="21">
        <v>3.3750199999999998E-3</v>
      </c>
      <c r="J10" s="22">
        <f t="shared" si="1"/>
        <v>5.0476920995784366E-2</v>
      </c>
      <c r="K10" s="22">
        <f t="shared" si="2"/>
        <v>0.87110585397286056</v>
      </c>
      <c r="L10" s="23">
        <f t="shared" si="3"/>
        <v>0.8763732651999494</v>
      </c>
      <c r="M10" s="4"/>
    </row>
    <row r="11" spans="1:13" ht="25.5" x14ac:dyDescent="0.25">
      <c r="A11" s="17"/>
      <c r="B11" s="19">
        <v>3000545</v>
      </c>
      <c r="C11" s="19" t="s">
        <v>1677</v>
      </c>
      <c r="D11" s="20">
        <v>1.9863900000000001</v>
      </c>
      <c r="E11" s="21">
        <v>2.264532</v>
      </c>
      <c r="F11" s="21">
        <f t="shared" si="0"/>
        <v>2.1106677644130891</v>
      </c>
      <c r="G11" s="21">
        <v>0.12898320441308897</v>
      </c>
      <c r="H11" s="21">
        <v>1.9445969000000001</v>
      </c>
      <c r="I11" s="21">
        <v>3.7087660000000001E-2</v>
      </c>
      <c r="J11" s="22">
        <f t="shared" si="1"/>
        <v>5.6957995918401227E-2</v>
      </c>
      <c r="K11" s="22">
        <f t="shared" si="2"/>
        <v>0.91567710432578964</v>
      </c>
      <c r="L11" s="23">
        <f t="shared" si="3"/>
        <v>0.93205473113786386</v>
      </c>
      <c r="M11" s="4"/>
    </row>
    <row r="12" spans="1:13" ht="38.25" x14ac:dyDescent="0.25">
      <c r="A12" s="17"/>
      <c r="B12" s="19">
        <v>3000546</v>
      </c>
      <c r="C12" s="19" t="s">
        <v>1678</v>
      </c>
      <c r="D12" s="20">
        <v>97.227312999999938</v>
      </c>
      <c r="E12" s="21">
        <v>99.562035999999949</v>
      </c>
      <c r="F12" s="21">
        <f t="shared" si="0"/>
        <v>69.233446605048954</v>
      </c>
      <c r="G12" s="21">
        <v>52.785080515048953</v>
      </c>
      <c r="H12" s="21">
        <v>8.6005960299999966</v>
      </c>
      <c r="I12" s="21">
        <v>7.8477700600000002</v>
      </c>
      <c r="J12" s="22">
        <f t="shared" si="1"/>
        <v>0.5301727710253834</v>
      </c>
      <c r="K12" s="22">
        <f t="shared" si="2"/>
        <v>0.61655706342776062</v>
      </c>
      <c r="L12" s="23">
        <f t="shared" si="3"/>
        <v>0.69537998002621193</v>
      </c>
      <c r="M12" s="4"/>
    </row>
    <row r="13" spans="1:13" ht="25.5" x14ac:dyDescent="0.25">
      <c r="A13" s="17"/>
      <c r="B13" s="19">
        <v>3000567</v>
      </c>
      <c r="C13" s="19" t="s">
        <v>1679</v>
      </c>
      <c r="D13" s="20">
        <v>0.51311099999999998</v>
      </c>
      <c r="E13" s="21">
        <v>0.91508899999999993</v>
      </c>
      <c r="F13" s="21">
        <f t="shared" si="0"/>
        <v>0.84535955266407781</v>
      </c>
      <c r="G13" s="21">
        <v>0.11522305266407784</v>
      </c>
      <c r="H13" s="21">
        <v>0.72406163000000001</v>
      </c>
      <c r="I13" s="21">
        <v>6.0748700000000004E-3</v>
      </c>
      <c r="J13" s="22">
        <f t="shared" si="1"/>
        <v>0.12591458608296882</v>
      </c>
      <c r="K13" s="22">
        <f t="shared" si="2"/>
        <v>0.91716180903068212</v>
      </c>
      <c r="L13" s="23">
        <f t="shared" si="3"/>
        <v>0.92380036549896005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3.7046750000000515</v>
      </c>
      <c r="E14" s="45">
        <f t="shared" ref="E14:I14" ca="1" si="4">OFFSET(E14,-MATCH("PROYECTOS",$A$8:$A$50,0)-1,0)-(OFFSET(E14,-MATCH("PROYECTOS",$A$8:$A$50,0),0))</f>
        <v>10.790141000000034</v>
      </c>
      <c r="F14" s="45">
        <f t="shared" ca="1" si="4"/>
        <v>8.4340798520055813</v>
      </c>
      <c r="G14" s="45">
        <f t="shared" ca="1" si="4"/>
        <v>6.4981199220055714</v>
      </c>
      <c r="H14" s="45">
        <f t="shared" ca="1" si="4"/>
        <v>0.85504459000000566</v>
      </c>
      <c r="I14" s="45">
        <f t="shared" ca="1" si="4"/>
        <v>1.0809153399999971</v>
      </c>
      <c r="J14" s="46">
        <f t="shared" ca="1" si="1"/>
        <v>0.60222752622097808</v>
      </c>
      <c r="K14" s="46">
        <f t="shared" ca="1" si="2"/>
        <v>0.68147066030050529</v>
      </c>
      <c r="L14" s="47">
        <f t="shared" ca="1" si="3"/>
        <v>0.78164686189045607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1693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83"/>
      <c r="B19" s="84"/>
      <c r="C19" s="84"/>
      <c r="D19" s="103"/>
    </row>
    <row r="20" spans="1:4" ht="15.75" thickBot="1" x14ac:dyDescent="0.3">
      <c r="A20" s="73"/>
      <c r="B20" s="74">
        <v>3000001</v>
      </c>
      <c r="C20" s="74" t="s">
        <v>275</v>
      </c>
      <c r="D20" s="75">
        <v>0.5505263569536204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1670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1674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109.09925599999998</v>
      </c>
      <c r="I6" s="14">
        <v>118.99075899999998</v>
      </c>
      <c r="J6" s="14">
        <v>84.006313470866331</v>
      </c>
      <c r="K6" s="14">
        <v>61.191172600866317</v>
      </c>
      <c r="L6" s="14">
        <v>13.506781290000001</v>
      </c>
      <c r="M6" s="14">
        <v>9.3083595799999976</v>
      </c>
      <c r="N6" s="15">
        <v>0.51425146889655793</v>
      </c>
      <c r="O6" s="15">
        <v>0.62776264744110366</v>
      </c>
      <c r="P6" s="16">
        <v>0.70599023131591532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SUM(H8:OFFSET(H6,MATCH("PROYECTOS",$A$8:$A$21,0),0))</f>
        <v>105.39458099999999</v>
      </c>
      <c r="I7" s="37">
        <f ca="1">SUM(I8:OFFSET(I6,MATCH("PROYECTOS",$A$8:$A$21,0),0))</f>
        <v>108.20061799999998</v>
      </c>
      <c r="J7" s="37">
        <f ca="1">SUM(J8:OFFSET(J6,MATCH("PROYECTOS",$A$8:$A$21,0),0))</f>
        <v>75.57223361886075</v>
      </c>
      <c r="K7" s="37">
        <f ca="1">SUM(K8:OFFSET(K6,MATCH("PROYECTOS",$A$8:$A$21,0),0))</f>
        <v>54.693052678860745</v>
      </c>
      <c r="L7" s="37">
        <f ca="1">SUM(L8:OFFSET(L6,MATCH("PROYECTOS",$A$8:$A$21,0),0))</f>
        <v>12.651736699999997</v>
      </c>
      <c r="M7" s="37">
        <f ca="1">SUM(M8:OFFSET(M6,MATCH("PROYECTOS",$A$8:$A$21,0),0))</f>
        <v>8.2274442399999987</v>
      </c>
      <c r="N7" s="39">
        <f ca="1">IFERROR(K7/I7,0)</f>
        <v>0.5054781912508185</v>
      </c>
      <c r="O7" s="39">
        <f ca="1">IFERROR(SUM(K7,L7)/I7,0)</f>
        <v>0.62240669807321025</v>
      </c>
      <c r="P7" s="40">
        <f ca="1">IFERROR(SUM(K7,L7,M7)/I7,0)</f>
        <v>0.6984454896446225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1.618047</v>
      </c>
      <c r="I8" s="21">
        <v>3.0445019999999996</v>
      </c>
      <c r="J8" s="21">
        <f t="shared" ref="J8:J20" si="0">SUM(K8,L8,M8)</f>
        <v>1.676078594798011</v>
      </c>
      <c r="K8" s="21">
        <v>0.85141557479801122</v>
      </c>
      <c r="L8" s="21">
        <v>0.50334106000000001</v>
      </c>
      <c r="M8" s="21">
        <v>0.32132195999999996</v>
      </c>
      <c r="N8" s="22">
        <f t="shared" ref="N8:N21" si="1">IFERROR(K8/I8,0)</f>
        <v>0.27965676317440796</v>
      </c>
      <c r="O8" s="22">
        <f t="shared" ref="O8:O21" si="2">IFERROR(SUM(K8,L8)/I8,0)</f>
        <v>0.44498464274223215</v>
      </c>
      <c r="P8" s="23">
        <f t="shared" ref="P8:P21" si="3">IFERROR(SUM(K8,L8,M8)/I8,0)</f>
        <v>0.5505263569536204</v>
      </c>
      <c r="Q8" s="70">
        <v>20</v>
      </c>
      <c r="R8" s="21">
        <v>18</v>
      </c>
      <c r="S8" s="23">
        <f>IFERROR(R8/Q8,0)</f>
        <v>0.9</v>
      </c>
    </row>
    <row r="9" spans="1:19" ht="25.5" x14ac:dyDescent="0.25">
      <c r="A9" s="17"/>
      <c r="B9" s="19">
        <v>5003152</v>
      </c>
      <c r="C9" s="19" t="s">
        <v>1680</v>
      </c>
      <c r="D9" s="68">
        <v>3000545</v>
      </c>
      <c r="E9" s="19" t="s">
        <v>1677</v>
      </c>
      <c r="F9" s="69">
        <v>408</v>
      </c>
      <c r="G9" s="19" t="s">
        <v>857</v>
      </c>
      <c r="H9" s="20">
        <v>0.83350000000000002</v>
      </c>
      <c r="I9" s="21">
        <v>0.77761800000000003</v>
      </c>
      <c r="J9" s="21">
        <f t="shared" si="0"/>
        <v>0.77381799969692433</v>
      </c>
      <c r="K9" s="21">
        <v>5.5199999696924351E-2</v>
      </c>
      <c r="L9" s="21">
        <v>0.71861799999999998</v>
      </c>
      <c r="M9" s="21">
        <v>0</v>
      </c>
      <c r="N9" s="22">
        <f t="shared" si="1"/>
        <v>7.0986010736536903E-2</v>
      </c>
      <c r="O9" s="22">
        <f t="shared" si="2"/>
        <v>0.99511328145300693</v>
      </c>
      <c r="P9" s="23">
        <f t="shared" si="3"/>
        <v>0.99511328145300693</v>
      </c>
      <c r="Q9" s="70">
        <v>21</v>
      </c>
      <c r="R9" s="21">
        <v>21</v>
      </c>
      <c r="S9" s="23">
        <f t="shared" ref="S9:S20" si="4">IFERROR(R9/Q9,0)</f>
        <v>1</v>
      </c>
    </row>
    <row r="10" spans="1:19" ht="51" x14ac:dyDescent="0.25">
      <c r="A10" s="17"/>
      <c r="B10" s="19">
        <v>5003154</v>
      </c>
      <c r="C10" s="19" t="s">
        <v>1681</v>
      </c>
      <c r="D10" s="68">
        <v>3000391</v>
      </c>
      <c r="E10" s="19" t="s">
        <v>1675</v>
      </c>
      <c r="F10" s="69">
        <v>240</v>
      </c>
      <c r="G10" s="19" t="s">
        <v>1082</v>
      </c>
      <c r="H10" s="20">
        <v>1.3829600000000002</v>
      </c>
      <c r="I10" s="21">
        <v>0.89327899999999993</v>
      </c>
      <c r="J10" s="21">
        <f t="shared" si="0"/>
        <v>0.47089617062021782</v>
      </c>
      <c r="K10" s="21">
        <v>0.48211576062021777</v>
      </c>
      <c r="L10" s="21">
        <v>-2.3034259999999997E-2</v>
      </c>
      <c r="M10" s="21">
        <v>1.1814670000000001E-2</v>
      </c>
      <c r="N10" s="22">
        <f t="shared" si="1"/>
        <v>0.53971464751798459</v>
      </c>
      <c r="O10" s="22">
        <f t="shared" si="2"/>
        <v>0.51392845977596902</v>
      </c>
      <c r="P10" s="23">
        <f t="shared" si="3"/>
        <v>0.52715464106983134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5003155</v>
      </c>
      <c r="C11" s="19" t="s">
        <v>1682</v>
      </c>
      <c r="D11" s="68">
        <v>3000391</v>
      </c>
      <c r="E11" s="19" t="s">
        <v>1675</v>
      </c>
      <c r="F11" s="69">
        <v>240</v>
      </c>
      <c r="G11" s="19" t="s">
        <v>1082</v>
      </c>
      <c r="H11" s="20">
        <v>0.59244000000000008</v>
      </c>
      <c r="I11" s="21">
        <v>6.7860000000000004E-2</v>
      </c>
      <c r="J11" s="21">
        <f t="shared" si="0"/>
        <v>4.6952551097159831E-2</v>
      </c>
      <c r="K11" s="21">
        <v>3.9527651097159833E-2</v>
      </c>
      <c r="L11" s="21">
        <v>7.4248999999999999E-3</v>
      </c>
      <c r="M11" s="21">
        <v>0</v>
      </c>
      <c r="N11" s="22">
        <f t="shared" si="1"/>
        <v>0.58248822719068416</v>
      </c>
      <c r="O11" s="22">
        <f t="shared" si="2"/>
        <v>0.69190319919186305</v>
      </c>
      <c r="P11" s="23">
        <f t="shared" si="3"/>
        <v>0.69190319919186305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5003156</v>
      </c>
      <c r="C12" s="19" t="s">
        <v>1683</v>
      </c>
      <c r="D12" s="68">
        <v>3000391</v>
      </c>
      <c r="E12" s="19" t="s">
        <v>1675</v>
      </c>
      <c r="F12" s="69">
        <v>240</v>
      </c>
      <c r="G12" s="19" t="s">
        <v>1082</v>
      </c>
      <c r="H12" s="20">
        <v>0.52886</v>
      </c>
      <c r="I12" s="21">
        <v>0.18436</v>
      </c>
      <c r="J12" s="21">
        <f t="shared" si="0"/>
        <v>5.4131597014241667E-2</v>
      </c>
      <c r="K12" s="21">
        <v>4.3027647014241666E-2</v>
      </c>
      <c r="L12" s="21">
        <v>1.110395E-2</v>
      </c>
      <c r="M12" s="21">
        <v>0</v>
      </c>
      <c r="N12" s="22">
        <f t="shared" si="1"/>
        <v>0.23338927649295763</v>
      </c>
      <c r="O12" s="22">
        <f t="shared" si="2"/>
        <v>0.29361899009677622</v>
      </c>
      <c r="P12" s="23">
        <f t="shared" si="3"/>
        <v>0.29361899009677622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5003158</v>
      </c>
      <c r="C13" s="19" t="s">
        <v>1684</v>
      </c>
      <c r="D13" s="68">
        <v>3000391</v>
      </c>
      <c r="E13" s="19" t="s">
        <v>1675</v>
      </c>
      <c r="F13" s="69">
        <v>86</v>
      </c>
      <c r="G13" s="19" t="s">
        <v>500</v>
      </c>
      <c r="H13" s="20">
        <v>0.34200000000000003</v>
      </c>
      <c r="I13" s="21">
        <v>0.62822400000000012</v>
      </c>
      <c r="J13" s="21">
        <f t="shared" si="0"/>
        <v>0.57317688275383949</v>
      </c>
      <c r="K13" s="21">
        <v>0.21533689275383949</v>
      </c>
      <c r="L13" s="21">
        <v>0.35783999</v>
      </c>
      <c r="M13" s="21">
        <v>0</v>
      </c>
      <c r="N13" s="22">
        <f t="shared" si="1"/>
        <v>0.34277087910337628</v>
      </c>
      <c r="O13" s="22">
        <f t="shared" si="2"/>
        <v>0.91237660890675842</v>
      </c>
      <c r="P13" s="23">
        <f t="shared" si="3"/>
        <v>0.91237660890675842</v>
      </c>
      <c r="Q13" s="70">
        <v>30</v>
      </c>
      <c r="R13" s="21">
        <v>30</v>
      </c>
      <c r="S13" s="23">
        <f t="shared" si="4"/>
        <v>1</v>
      </c>
    </row>
    <row r="14" spans="1:19" ht="51" x14ac:dyDescent="0.25">
      <c r="A14" s="17"/>
      <c r="B14" s="19">
        <v>5003160</v>
      </c>
      <c r="C14" s="19" t="s">
        <v>1685</v>
      </c>
      <c r="D14" s="68">
        <v>3000392</v>
      </c>
      <c r="E14" s="19" t="s">
        <v>1676</v>
      </c>
      <c r="F14" s="69">
        <v>408</v>
      </c>
      <c r="G14" s="19" t="s">
        <v>857</v>
      </c>
      <c r="H14" s="20">
        <v>0.94020999999999999</v>
      </c>
      <c r="I14" s="21">
        <v>0.6341</v>
      </c>
      <c r="J14" s="21">
        <f t="shared" si="0"/>
        <v>0.55933119052149582</v>
      </c>
      <c r="K14" s="21">
        <v>3.0149670521495864E-2</v>
      </c>
      <c r="L14" s="21">
        <v>0.52580649999999995</v>
      </c>
      <c r="M14" s="21">
        <v>3.3750199999999998E-3</v>
      </c>
      <c r="N14" s="22">
        <f t="shared" si="1"/>
        <v>4.7547185809014139E-2</v>
      </c>
      <c r="O14" s="22">
        <f t="shared" si="2"/>
        <v>0.8767641862821256</v>
      </c>
      <c r="P14" s="23">
        <f t="shared" si="3"/>
        <v>0.88208672215974737</v>
      </c>
      <c r="Q14" s="70">
        <v>320</v>
      </c>
      <c r="R14" s="21">
        <v>320</v>
      </c>
      <c r="S14" s="23">
        <f t="shared" si="4"/>
        <v>1</v>
      </c>
    </row>
    <row r="15" spans="1:19" ht="51" x14ac:dyDescent="0.25">
      <c r="A15" s="17"/>
      <c r="B15" s="19">
        <v>5003161</v>
      </c>
      <c r="C15" s="19" t="s">
        <v>1686</v>
      </c>
      <c r="D15" s="68">
        <v>3000392</v>
      </c>
      <c r="E15" s="19" t="s">
        <v>1676</v>
      </c>
      <c r="F15" s="69">
        <v>408</v>
      </c>
      <c r="G15" s="19" t="s">
        <v>857</v>
      </c>
      <c r="H15" s="20">
        <v>0.26324999999999998</v>
      </c>
      <c r="I15" s="21">
        <v>6.6359999999999995E-3</v>
      </c>
      <c r="J15" s="21">
        <f t="shared" si="0"/>
        <v>2.1927099296590313E-3</v>
      </c>
      <c r="K15" s="21">
        <v>2.1927099296590313E-3</v>
      </c>
      <c r="L15" s="21">
        <v>0</v>
      </c>
      <c r="M15" s="21">
        <v>0</v>
      </c>
      <c r="N15" s="22">
        <f t="shared" si="1"/>
        <v>0.33042645112402524</v>
      </c>
      <c r="O15" s="22">
        <f t="shared" si="2"/>
        <v>0.33042645112402524</v>
      </c>
      <c r="P15" s="23">
        <f t="shared" si="3"/>
        <v>0.33042645112402524</v>
      </c>
      <c r="Q15" s="70">
        <v>320</v>
      </c>
      <c r="R15" s="21">
        <v>320</v>
      </c>
      <c r="S15" s="23">
        <f t="shared" si="4"/>
        <v>1</v>
      </c>
    </row>
    <row r="16" spans="1:19" ht="25.5" x14ac:dyDescent="0.25">
      <c r="A16" s="17"/>
      <c r="B16" s="19">
        <v>5004211</v>
      </c>
      <c r="C16" s="19" t="s">
        <v>1687</v>
      </c>
      <c r="D16" s="68">
        <v>3000545</v>
      </c>
      <c r="E16" s="19" t="s">
        <v>1677</v>
      </c>
      <c r="F16" s="69">
        <v>544</v>
      </c>
      <c r="G16" s="19" t="s">
        <v>1087</v>
      </c>
      <c r="H16" s="20">
        <v>0.75518000000000007</v>
      </c>
      <c r="I16" s="21">
        <v>1.293509</v>
      </c>
      <c r="J16" s="21">
        <f t="shared" si="0"/>
        <v>1.2571168021518924</v>
      </c>
      <c r="K16" s="21">
        <v>3.6455552151892334E-2</v>
      </c>
      <c r="L16" s="21">
        <v>1.1954949500000001</v>
      </c>
      <c r="M16" s="21">
        <v>2.5166299999999999E-2</v>
      </c>
      <c r="N16" s="22">
        <f t="shared" si="1"/>
        <v>2.8183454581214615E-2</v>
      </c>
      <c r="O16" s="22">
        <f t="shared" si="2"/>
        <v>0.95240968725528186</v>
      </c>
      <c r="P16" s="23">
        <f t="shared" si="3"/>
        <v>0.97186552405270654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5004213</v>
      </c>
      <c r="C17" s="19" t="s">
        <v>1688</v>
      </c>
      <c r="D17" s="68">
        <v>3000545</v>
      </c>
      <c r="E17" s="19" t="s">
        <v>1677</v>
      </c>
      <c r="F17" s="69">
        <v>236</v>
      </c>
      <c r="G17" s="19" t="s">
        <v>1427</v>
      </c>
      <c r="H17" s="20">
        <v>0.39771000000000006</v>
      </c>
      <c r="I17" s="21">
        <v>0.19340499999999999</v>
      </c>
      <c r="J17" s="21">
        <f t="shared" si="0"/>
        <v>7.9732962564272286E-2</v>
      </c>
      <c r="K17" s="21">
        <v>3.7327652564272285E-2</v>
      </c>
      <c r="L17" s="21">
        <v>3.0483949999999999E-2</v>
      </c>
      <c r="M17" s="21">
        <v>1.1921360000000001E-2</v>
      </c>
      <c r="N17" s="22">
        <f t="shared" si="1"/>
        <v>0.19300252094967704</v>
      </c>
      <c r="O17" s="22">
        <f t="shared" si="2"/>
        <v>0.35061969734118703</v>
      </c>
      <c r="P17" s="23">
        <f t="shared" si="3"/>
        <v>0.41225905516544187</v>
      </c>
      <c r="Q17" s="70">
        <v>1</v>
      </c>
      <c r="R17" s="21">
        <v>1</v>
      </c>
      <c r="S17" s="23">
        <f t="shared" si="4"/>
        <v>1</v>
      </c>
    </row>
    <row r="18" spans="1:19" ht="51" x14ac:dyDescent="0.25">
      <c r="A18" s="17"/>
      <c r="B18" s="19">
        <v>5004214</v>
      </c>
      <c r="C18" s="19" t="s">
        <v>1689</v>
      </c>
      <c r="D18" s="68">
        <v>3000546</v>
      </c>
      <c r="E18" s="19" t="s">
        <v>1678</v>
      </c>
      <c r="F18" s="69">
        <v>236</v>
      </c>
      <c r="G18" s="19" t="s">
        <v>1427</v>
      </c>
      <c r="H18" s="20">
        <v>92.350144</v>
      </c>
      <c r="I18" s="21">
        <v>95.146612999999974</v>
      </c>
      <c r="J18" s="21">
        <f t="shared" si="0"/>
        <v>67.783307312817712</v>
      </c>
      <c r="K18" s="21">
        <v>51.697542412817711</v>
      </c>
      <c r="L18" s="21">
        <v>8.4182022499999984</v>
      </c>
      <c r="M18" s="21">
        <v>7.667562649999998</v>
      </c>
      <c r="N18" s="22">
        <f t="shared" si="1"/>
        <v>0.54334611377934938</v>
      </c>
      <c r="O18" s="22">
        <f t="shared" si="2"/>
        <v>0.63182222432676327</v>
      </c>
      <c r="P18" s="23">
        <f t="shared" si="3"/>
        <v>0.71240904090635082</v>
      </c>
      <c r="Q18" s="70">
        <v>774.5</v>
      </c>
      <c r="R18" s="21">
        <v>762</v>
      </c>
      <c r="S18" s="23">
        <f t="shared" si="4"/>
        <v>0.98386055519690119</v>
      </c>
    </row>
    <row r="19" spans="1:19" ht="38.25" x14ac:dyDescent="0.25">
      <c r="A19" s="17"/>
      <c r="B19" s="19">
        <v>5004215</v>
      </c>
      <c r="C19" s="19" t="s">
        <v>1690</v>
      </c>
      <c r="D19" s="68">
        <v>3000546</v>
      </c>
      <c r="E19" s="19" t="s">
        <v>1678</v>
      </c>
      <c r="F19" s="69">
        <v>236</v>
      </c>
      <c r="G19" s="19" t="s">
        <v>1427</v>
      </c>
      <c r="H19" s="20">
        <v>4.8771689999999994</v>
      </c>
      <c r="I19" s="21">
        <v>4.4154229999999988</v>
      </c>
      <c r="J19" s="21">
        <f t="shared" si="0"/>
        <v>1.450139292231243</v>
      </c>
      <c r="K19" s="21">
        <v>1.0875381022312431</v>
      </c>
      <c r="L19" s="21">
        <v>0.18239378000000003</v>
      </c>
      <c r="M19" s="21">
        <v>0.18020741000000001</v>
      </c>
      <c r="N19" s="22">
        <f t="shared" si="1"/>
        <v>0.24630439761518735</v>
      </c>
      <c r="O19" s="22">
        <f t="shared" si="2"/>
        <v>0.28761273432494316</v>
      </c>
      <c r="P19" s="23">
        <f t="shared" si="3"/>
        <v>0.32842590443344694</v>
      </c>
      <c r="Q19" s="70">
        <v>75.5</v>
      </c>
      <c r="R19" s="21">
        <v>64</v>
      </c>
      <c r="S19" s="23">
        <f t="shared" si="4"/>
        <v>0.84768211920529801</v>
      </c>
    </row>
    <row r="20" spans="1:19" ht="25.5" x14ac:dyDescent="0.25">
      <c r="A20" s="17"/>
      <c r="B20" s="19">
        <v>5004282</v>
      </c>
      <c r="C20" s="19" t="s">
        <v>1691</v>
      </c>
      <c r="D20" s="68">
        <v>3000567</v>
      </c>
      <c r="E20" s="19" t="s">
        <v>1679</v>
      </c>
      <c r="F20" s="69">
        <v>236</v>
      </c>
      <c r="G20" s="19" t="s">
        <v>1427</v>
      </c>
      <c r="H20" s="20">
        <v>0.51311099999999998</v>
      </c>
      <c r="I20" s="21">
        <v>0.91508899999999993</v>
      </c>
      <c r="J20" s="21">
        <f t="shared" si="0"/>
        <v>0.84535955266407781</v>
      </c>
      <c r="K20" s="21">
        <v>0.11522305266407784</v>
      </c>
      <c r="L20" s="21">
        <v>0.72406163000000001</v>
      </c>
      <c r="M20" s="21">
        <v>6.0748700000000004E-3</v>
      </c>
      <c r="N20" s="22">
        <f t="shared" si="1"/>
        <v>0.12591458608296882</v>
      </c>
      <c r="O20" s="22">
        <f t="shared" si="2"/>
        <v>0.91716180903068212</v>
      </c>
      <c r="P20" s="23">
        <f t="shared" si="3"/>
        <v>0.92380036549896005</v>
      </c>
      <c r="Q20" s="70">
        <v>20</v>
      </c>
      <c r="R20" s="21">
        <v>13</v>
      </c>
      <c r="S20" s="23">
        <f t="shared" si="4"/>
        <v>0.65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3.7046749999999946</v>
      </c>
      <c r="I21" s="44">
        <f t="shared" ref="I21:M21" ca="1" si="5">OFFSET(I21,-MATCH("PROYECTOS",$A$8:$A$21,0)-1,0)-(OFFSET(I21,-MATCH("PROYECTOS",$A$8:$A$21,0),0))</f>
        <v>10.790141000000006</v>
      </c>
      <c r="J21" s="44">
        <f t="shared" ca="1" si="5"/>
        <v>8.4340798520055813</v>
      </c>
      <c r="K21" s="44">
        <f t="shared" ca="1" si="5"/>
        <v>6.4981199220055714</v>
      </c>
      <c r="L21" s="44">
        <f t="shared" ca="1" si="5"/>
        <v>0.85504459000000388</v>
      </c>
      <c r="M21" s="44">
        <f t="shared" ca="1" si="5"/>
        <v>1.0809153399999989</v>
      </c>
      <c r="N21" s="46">
        <f t="shared" ca="1" si="1"/>
        <v>0.60222752622097975</v>
      </c>
      <c r="O21" s="46">
        <f t="shared" ca="1" si="2"/>
        <v>0.68147066030050685</v>
      </c>
      <c r="P21" s="47">
        <f t="shared" ca="1" si="3"/>
        <v>0.78164686189045818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872.67892599999993</v>
      </c>
      <c r="E6" s="14">
        <v>1672.0071929999995</v>
      </c>
      <c r="F6" s="14">
        <v>528.50459261766264</v>
      </c>
      <c r="G6" s="14">
        <v>384.32396717766261</v>
      </c>
      <c r="H6" s="14">
        <v>59.480042459999986</v>
      </c>
      <c r="I6" s="14">
        <v>84.700582980000007</v>
      </c>
      <c r="J6" s="15">
        <v>0.22985784318791669</v>
      </c>
      <c r="K6" s="15">
        <v>0.26543187822138919</v>
      </c>
      <c r="L6" s="16">
        <v>0.31608990369795786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582.77067199999988</v>
      </c>
      <c r="E7" s="38">
        <f ca="1">SUM(E8:OFFSET(E6,MATCH("GOBIERNOS REGIONALES",$A$8:$A$50,0),0))</f>
        <v>15.164747000000002</v>
      </c>
      <c r="F7" s="38">
        <f ca="1">SUM(F8:OFFSET(F6,MATCH("GOBIERNOS REGIONALES",$A$8:$A$50,0),0))</f>
        <v>5.3816387254737528</v>
      </c>
      <c r="G7" s="38">
        <f ca="1">SUM(G8:OFFSET(G6,MATCH("GOBIERNOS REGIONALES",$A$8:$A$50,0),0))</f>
        <v>4.1877739654737525</v>
      </c>
      <c r="H7" s="38">
        <f ca="1">SUM(H8:OFFSET(H6,MATCH("GOBIERNOS REGIONALES",$A$8:$A$50,0),0))</f>
        <v>0.60941563999999993</v>
      </c>
      <c r="I7" s="38">
        <f ca="1">SUM(I8:OFFSET(I6,MATCH("GOBIERNOS REGIONALES",$A$8:$A$50,0),0))</f>
        <v>0.58444912000000004</v>
      </c>
      <c r="J7" s="39">
        <f ca="1">IFERROR(G7/E7,0)</f>
        <v>0.27615191769923703</v>
      </c>
      <c r="K7" s="39">
        <f ca="1">IFERROR(SUM(G7,H7)/E7,0)</f>
        <v>0.31633825513038571</v>
      </c>
      <c r="L7" s="40">
        <f ca="1">IFERROR(SUM(G7,H7,I7)/E7,0)</f>
        <v>0.35487824000451523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582.77067199999988</v>
      </c>
      <c r="E8" s="21">
        <v>15.164747000000002</v>
      </c>
      <c r="F8" s="21">
        <f t="shared" ref="F8:F18" si="0">SUM(G8,H8,I8)</f>
        <v>5.3816387254737528</v>
      </c>
      <c r="G8" s="21">
        <v>4.1877739654737525</v>
      </c>
      <c r="H8" s="21">
        <v>0.60941563999999993</v>
      </c>
      <c r="I8" s="21">
        <v>0.58444912000000004</v>
      </c>
      <c r="J8" s="22">
        <f t="shared" ref="J8:J18" si="1">IFERROR(G8/E8,0)</f>
        <v>0.27615191769923703</v>
      </c>
      <c r="K8" s="22">
        <f t="shared" ref="K8:K18" si="2">IFERROR(SUM(G8,H8)/E8,0)</f>
        <v>0.31633825513038571</v>
      </c>
      <c r="L8" s="23">
        <f t="shared" ref="L8:L18" si="3">IFERROR(SUM(G8,H8,I8)/E8,0)</f>
        <v>0.35487824000451523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50.234560999999999</v>
      </c>
      <c r="F9" s="38">
        <f ca="1">SUM(F10:OFFSET(F8,(MATCH("GOBIERNOS LOCALES",$A$8:$A$50,0)-MATCH("GOBIERNOS REGIONALES",$A$8:$A$50,0)),0))</f>
        <v>31.997675449361267</v>
      </c>
      <c r="G9" s="38">
        <f ca="1">SUM(G10:OFFSET(G8,(MATCH("GOBIERNOS LOCALES",$A$8:$A$50,0)-MATCH("GOBIERNOS REGIONALES",$A$8:$A$50,0)),0))</f>
        <v>24.591128199361265</v>
      </c>
      <c r="H9" s="38">
        <f ca="1">SUM(H10:OFFSET(H8,(MATCH("GOBIERNOS LOCALES",$A$8:$A$50,0)-MATCH("GOBIERNOS REGIONALES",$A$8:$A$50,0)),0))</f>
        <v>4.6850510600000002</v>
      </c>
      <c r="I9" s="38">
        <f ca="1">SUM(I10:OFFSET(I8,(MATCH("GOBIERNOS LOCALES",$A$8:$A$50,0)-MATCH("GOBIERNOS REGIONALES",$A$8:$A$50,0)),0))</f>
        <v>2.7214961899999999</v>
      </c>
      <c r="J9" s="39">
        <f t="shared" ca="1" si="1"/>
        <v>0.48952608940608172</v>
      </c>
      <c r="K9" s="39">
        <f t="shared" ca="1" si="2"/>
        <v>0.58278959100212435</v>
      </c>
      <c r="L9" s="40">
        <f t="shared" ca="1" si="3"/>
        <v>0.63696536433076945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0.88736499999999996</v>
      </c>
      <c r="F10" s="21">
        <f t="shared" si="0"/>
        <v>0.1919821971654892</v>
      </c>
      <c r="G10" s="21">
        <v>0.1894821971654892</v>
      </c>
      <c r="H10" s="21">
        <v>0</v>
      </c>
      <c r="I10" s="21">
        <v>2.5000000000000001E-3</v>
      </c>
      <c r="J10" s="22">
        <f t="shared" si="1"/>
        <v>0.21353354838819336</v>
      </c>
      <c r="K10" s="22">
        <f t="shared" si="2"/>
        <v>0.21353354838819336</v>
      </c>
      <c r="L10" s="23">
        <f t="shared" si="3"/>
        <v>0.21635087834824362</v>
      </c>
      <c r="M10" s="4"/>
    </row>
    <row r="11" spans="1:13" x14ac:dyDescent="0.25">
      <c r="A11" s="17"/>
      <c r="B11" s="18">
        <v>444</v>
      </c>
      <c r="C11" s="19" t="s">
        <v>210</v>
      </c>
      <c r="D11" s="20">
        <v>5.8884419999999995</v>
      </c>
      <c r="E11" s="21">
        <v>6.4515970000000005</v>
      </c>
      <c r="F11" s="21">
        <f t="shared" si="0"/>
        <v>5.044608733616414</v>
      </c>
      <c r="G11" s="21">
        <v>3.5679024736164138</v>
      </c>
      <c r="H11" s="21">
        <v>0.88337400999999993</v>
      </c>
      <c r="I11" s="21">
        <v>0.59333225000000001</v>
      </c>
      <c r="J11" s="22">
        <f t="shared" si="1"/>
        <v>0.55302624662024202</v>
      </c>
      <c r="K11" s="22">
        <f t="shared" si="2"/>
        <v>0.68994955568619887</v>
      </c>
      <c r="L11" s="23">
        <f t="shared" si="3"/>
        <v>0.7819162811341771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10.249549999999999</v>
      </c>
      <c r="F12" s="21">
        <f t="shared" si="0"/>
        <v>7.7059266662344346</v>
      </c>
      <c r="G12" s="21">
        <v>6.6714867262344342</v>
      </c>
      <c r="H12" s="21">
        <v>0.81642408</v>
      </c>
      <c r="I12" s="21">
        <v>0.21801586000000003</v>
      </c>
      <c r="J12" s="22">
        <f t="shared" si="1"/>
        <v>0.65090533011053509</v>
      </c>
      <c r="K12" s="22">
        <f t="shared" si="2"/>
        <v>0.7305599568990282</v>
      </c>
      <c r="L12" s="23">
        <f t="shared" si="3"/>
        <v>0.75183073073787976</v>
      </c>
      <c r="M12" s="4"/>
    </row>
    <row r="13" spans="1:13" x14ac:dyDescent="0.25">
      <c r="A13" s="17"/>
      <c r="B13" s="18">
        <v>453</v>
      </c>
      <c r="C13" s="19" t="s">
        <v>219</v>
      </c>
      <c r="D13" s="20">
        <v>2.1770110000000003</v>
      </c>
      <c r="E13" s="21">
        <v>0.249807</v>
      </c>
      <c r="F13" s="21">
        <f t="shared" si="0"/>
        <v>3.2386049628257751E-2</v>
      </c>
      <c r="G13" s="21">
        <v>3.2386049628257751E-2</v>
      </c>
      <c r="H13" s="21">
        <v>0</v>
      </c>
      <c r="I13" s="21">
        <v>0</v>
      </c>
      <c r="J13" s="22">
        <f t="shared" si="1"/>
        <v>0.12964428390020197</v>
      </c>
      <c r="K13" s="22">
        <f t="shared" si="2"/>
        <v>0.12964428390020197</v>
      </c>
      <c r="L13" s="23">
        <f t="shared" si="3"/>
        <v>0.12964428390020197</v>
      </c>
      <c r="M13" s="4"/>
    </row>
    <row r="14" spans="1:13" x14ac:dyDescent="0.25">
      <c r="A14" s="17"/>
      <c r="B14" s="18">
        <v>454</v>
      </c>
      <c r="C14" s="19" t="s">
        <v>220</v>
      </c>
      <c r="D14" s="20">
        <v>2.4087239999999999</v>
      </c>
      <c r="E14" s="21">
        <v>11.984256</v>
      </c>
      <c r="F14" s="21">
        <f t="shared" si="0"/>
        <v>3.1849974527541551</v>
      </c>
      <c r="G14" s="21">
        <v>1.2130153527541552</v>
      </c>
      <c r="H14" s="21">
        <v>0.83939077999999989</v>
      </c>
      <c r="I14" s="21">
        <v>1.13259132</v>
      </c>
      <c r="J14" s="22">
        <f t="shared" si="1"/>
        <v>0.1012174099713954</v>
      </c>
      <c r="K14" s="22">
        <f t="shared" si="2"/>
        <v>0.17125853559488008</v>
      </c>
      <c r="L14" s="23">
        <f t="shared" si="3"/>
        <v>0.26576513825757353</v>
      </c>
      <c r="M14" s="4"/>
    </row>
    <row r="15" spans="1:13" x14ac:dyDescent="0.25">
      <c r="A15" s="17"/>
      <c r="B15" s="18">
        <v>457</v>
      </c>
      <c r="C15" s="19" t="s">
        <v>223</v>
      </c>
      <c r="D15" s="20">
        <v>0</v>
      </c>
      <c r="E15" s="21">
        <v>2.0724580000000001</v>
      </c>
      <c r="F15" s="21">
        <f t="shared" si="0"/>
        <v>2.8E-3</v>
      </c>
      <c r="G15" s="21">
        <v>0</v>
      </c>
      <c r="H15" s="21">
        <v>0</v>
      </c>
      <c r="I15" s="21">
        <v>2.8E-3</v>
      </c>
      <c r="J15" s="22">
        <f t="shared" si="1"/>
        <v>0</v>
      </c>
      <c r="K15" s="22">
        <f t="shared" si="2"/>
        <v>0</v>
      </c>
      <c r="L15" s="23">
        <f t="shared" si="3"/>
        <v>1.3510527113215322E-3</v>
      </c>
      <c r="M15" s="4"/>
    </row>
    <row r="16" spans="1:13" x14ac:dyDescent="0.25">
      <c r="A16" s="17"/>
      <c r="B16" s="18">
        <v>461</v>
      </c>
      <c r="C16" s="19" t="s">
        <v>227</v>
      </c>
      <c r="D16" s="20">
        <v>0</v>
      </c>
      <c r="E16" s="21">
        <v>0.19740099999999999</v>
      </c>
      <c r="F16" s="21">
        <f t="shared" si="0"/>
        <v>0.17451599683094024</v>
      </c>
      <c r="G16" s="21">
        <v>0.16797299683094025</v>
      </c>
      <c r="H16" s="21">
        <v>6.5430000000000002E-3</v>
      </c>
      <c r="I16" s="21">
        <v>0</v>
      </c>
      <c r="J16" s="22">
        <f t="shared" si="1"/>
        <v>0.8509227249656296</v>
      </c>
      <c r="K16" s="22">
        <f t="shared" si="2"/>
        <v>0.88406845371067144</v>
      </c>
      <c r="L16" s="23">
        <f t="shared" si="3"/>
        <v>0.88406845371067144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14</v>
      </c>
      <c r="E17" s="21">
        <v>18.142126999999999</v>
      </c>
      <c r="F17" s="21">
        <f t="shared" si="0"/>
        <v>15.660458353131574</v>
      </c>
      <c r="G17" s="21">
        <v>12.748882403131574</v>
      </c>
      <c r="H17" s="21">
        <v>2.1393191900000001</v>
      </c>
      <c r="I17" s="21">
        <v>0.7722567600000001</v>
      </c>
      <c r="J17" s="22">
        <f t="shared" si="1"/>
        <v>0.7027225861185723</v>
      </c>
      <c r="K17" s="22">
        <f t="shared" si="2"/>
        <v>0.82064256264613156</v>
      </c>
      <c r="L17" s="23">
        <f t="shared" si="3"/>
        <v>0.86320960894671139</v>
      </c>
      <c r="M17" s="4"/>
    </row>
    <row r="18" spans="1:13" ht="15.75" thickBot="1" x14ac:dyDescent="0.3">
      <c r="A18" s="41" t="s">
        <v>232</v>
      </c>
      <c r="B18" s="58"/>
      <c r="C18" s="43"/>
      <c r="D18" s="44">
        <v>265.43407700000017</v>
      </c>
      <c r="E18" s="45">
        <v>1606.6078850000013</v>
      </c>
      <c r="F18" s="45">
        <f t="shared" si="0"/>
        <v>491.12527844282772</v>
      </c>
      <c r="G18" s="45">
        <v>355.54506501282759</v>
      </c>
      <c r="H18" s="45">
        <v>54.185575759999992</v>
      </c>
      <c r="I18" s="45">
        <v>81.394637670000094</v>
      </c>
      <c r="J18" s="46">
        <f t="shared" si="1"/>
        <v>0.22130170549538122</v>
      </c>
      <c r="K18" s="46">
        <f t="shared" si="2"/>
        <v>0.25502840151492678</v>
      </c>
      <c r="L18" s="47">
        <f t="shared" si="3"/>
        <v>0.30569081792028385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1695</v>
      </c>
      <c r="N2" s="72" t="s">
        <v>1701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872.67892599999993</v>
      </c>
      <c r="E6" s="14">
        <f ca="1">SUM(E7:OFFSET(E7,50,0))</f>
        <v>1672.0071929999995</v>
      </c>
      <c r="F6" s="14">
        <f ca="1">SUM(F7:OFFSET(F7,50,0))</f>
        <v>528.50459261766264</v>
      </c>
      <c r="G6" s="14">
        <f ca="1">SUM(G7:OFFSET(G7,50,0))</f>
        <v>384.32396717766261</v>
      </c>
      <c r="H6" s="14">
        <f ca="1">SUM(H7:OFFSET(H7,50,0))</f>
        <v>59.480042459999986</v>
      </c>
      <c r="I6" s="14">
        <f ca="1">SUM(I7:OFFSET(I7,50,0))</f>
        <v>84.700582980000007</v>
      </c>
      <c r="J6" s="15">
        <f ca="1">IFERROR(G6/E6,0)</f>
        <v>0.22985784318791669</v>
      </c>
      <c r="K6" s="15">
        <f ca="1">IFERROR(SUM(G6,H6)/E6,0)</f>
        <v>0.26543187822138919</v>
      </c>
      <c r="L6" s="16">
        <f ca="1">IFERROR(SUM(G6,H6,I6)/E6,0)</f>
        <v>0.31608990369795786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9.2209389999999996</v>
      </c>
      <c r="E7" s="21">
        <v>35.339795000000002</v>
      </c>
      <c r="F7" s="21">
        <f t="shared" ref="F7:F31" si="0">SUM(G7,H7,I7)</f>
        <v>7.213295480070312</v>
      </c>
      <c r="G7" s="21">
        <v>4.4329348700703122</v>
      </c>
      <c r="H7" s="21">
        <v>1.0282433000000002</v>
      </c>
      <c r="I7" s="21">
        <v>1.75211731</v>
      </c>
      <c r="J7" s="22">
        <f t="shared" ref="J7:J31" si="1">IFERROR(G7/E7,0)</f>
        <v>0.12543748117583342</v>
      </c>
      <c r="K7" s="22">
        <f t="shared" ref="K7:K31" si="2">IFERROR(SUM(G7,H7)/E7,0)</f>
        <v>0.15453338566537558</v>
      </c>
      <c r="L7" s="23">
        <f t="shared" ref="L7:L31" si="3">IFERROR(SUM(G7,H7,I7)/E7,0)</f>
        <v>0.20411254451448604</v>
      </c>
      <c r="M7" s="4"/>
      <c r="N7" t="s">
        <v>273</v>
      </c>
      <c r="O7" s="5">
        <v>38.774946323699616</v>
      </c>
      <c r="P7" s="71">
        <v>0.57362826428145697</v>
      </c>
    </row>
    <row r="8" spans="1:16" x14ac:dyDescent="0.25">
      <c r="A8" s="17"/>
      <c r="B8" s="55">
        <v>2</v>
      </c>
      <c r="C8" s="19" t="s">
        <v>250</v>
      </c>
      <c r="D8" s="20">
        <v>9.2585510000000006</v>
      </c>
      <c r="E8" s="21">
        <v>62.654506000000012</v>
      </c>
      <c r="F8" s="21">
        <f t="shared" si="0"/>
        <v>16.174677352260126</v>
      </c>
      <c r="G8" s="21">
        <v>10.621537342260126</v>
      </c>
      <c r="H8" s="21">
        <v>2.69891704</v>
      </c>
      <c r="I8" s="21">
        <v>2.8542229699999995</v>
      </c>
      <c r="J8" s="22">
        <f t="shared" si="1"/>
        <v>0.16952551413078135</v>
      </c>
      <c r="K8" s="22">
        <f t="shared" si="2"/>
        <v>0.2126016983081811</v>
      </c>
      <c r="L8" s="23">
        <f t="shared" si="3"/>
        <v>0.25815664961527462</v>
      </c>
      <c r="M8" s="4"/>
      <c r="N8" t="s">
        <v>256</v>
      </c>
      <c r="O8" s="5">
        <v>57.162300182808991</v>
      </c>
      <c r="P8" s="71">
        <v>0.44815498920734742</v>
      </c>
    </row>
    <row r="9" spans="1:16" x14ac:dyDescent="0.25">
      <c r="A9" s="17"/>
      <c r="B9" s="55">
        <v>3</v>
      </c>
      <c r="C9" s="19" t="s">
        <v>251</v>
      </c>
      <c r="D9" s="20">
        <v>9.0364529999999998</v>
      </c>
      <c r="E9" s="21">
        <v>65.353442000000001</v>
      </c>
      <c r="F9" s="21">
        <f t="shared" si="0"/>
        <v>13.20756912846028</v>
      </c>
      <c r="G9" s="21">
        <v>8.8408416984602809</v>
      </c>
      <c r="H9" s="21">
        <v>1.5203566699999997</v>
      </c>
      <c r="I9" s="21">
        <v>2.8463707599999997</v>
      </c>
      <c r="J9" s="22">
        <f t="shared" si="1"/>
        <v>0.13527736914698818</v>
      </c>
      <c r="K9" s="22">
        <f t="shared" si="2"/>
        <v>0.15854097429880251</v>
      </c>
      <c r="L9" s="23">
        <f t="shared" si="3"/>
        <v>0.20209446854322194</v>
      </c>
      <c r="M9" s="4"/>
      <c r="N9" t="s">
        <v>262</v>
      </c>
      <c r="O9" s="5">
        <v>35.434199971177804</v>
      </c>
      <c r="P9" s="71">
        <v>0.41983728347518801</v>
      </c>
    </row>
    <row r="10" spans="1:16" x14ac:dyDescent="0.25">
      <c r="A10" s="17"/>
      <c r="B10" s="55">
        <v>4</v>
      </c>
      <c r="C10" s="19" t="s">
        <v>252</v>
      </c>
      <c r="D10" s="20">
        <v>31.679084999999993</v>
      </c>
      <c r="E10" s="21">
        <v>106.44806599999997</v>
      </c>
      <c r="F10" s="21">
        <f t="shared" si="0"/>
        <v>39.989622955010681</v>
      </c>
      <c r="G10" s="21">
        <v>33.10830194501068</v>
      </c>
      <c r="H10" s="21">
        <v>3.6802956599999996</v>
      </c>
      <c r="I10" s="21">
        <v>3.2010253500000005</v>
      </c>
      <c r="J10" s="22">
        <f t="shared" si="1"/>
        <v>0.31102774516364334</v>
      </c>
      <c r="K10" s="22">
        <f t="shared" si="2"/>
        <v>0.34560137151773795</v>
      </c>
      <c r="L10" s="23">
        <f t="shared" si="3"/>
        <v>0.37567261160959647</v>
      </c>
      <c r="M10" s="4"/>
      <c r="N10" t="s">
        <v>265</v>
      </c>
      <c r="O10" s="5">
        <v>6.2489918495279477</v>
      </c>
      <c r="P10" s="71">
        <v>0.3799741301994059</v>
      </c>
    </row>
    <row r="11" spans="1:16" x14ac:dyDescent="0.25">
      <c r="A11" s="17"/>
      <c r="B11" s="55">
        <v>5</v>
      </c>
      <c r="C11" s="19" t="s">
        <v>253</v>
      </c>
      <c r="D11" s="20">
        <v>28.333386000000004</v>
      </c>
      <c r="E11" s="21">
        <v>81.32710899999995</v>
      </c>
      <c r="F11" s="21">
        <f t="shared" si="0"/>
        <v>22.656774443875371</v>
      </c>
      <c r="G11" s="21">
        <v>15.06775913387537</v>
      </c>
      <c r="H11" s="21">
        <v>4.2456980399999997</v>
      </c>
      <c r="I11" s="21">
        <v>3.3433172699999996</v>
      </c>
      <c r="J11" s="22">
        <f t="shared" si="1"/>
        <v>0.18527351235214054</v>
      </c>
      <c r="K11" s="22">
        <f t="shared" si="2"/>
        <v>0.23747871295751313</v>
      </c>
      <c r="L11" s="23">
        <f t="shared" si="3"/>
        <v>0.27858821889113733</v>
      </c>
      <c r="M11" s="4"/>
      <c r="N11" t="s">
        <v>252</v>
      </c>
      <c r="O11" s="5">
        <v>39.989622955010681</v>
      </c>
      <c r="P11" s="71">
        <v>0.37567261160959647</v>
      </c>
    </row>
    <row r="12" spans="1:16" x14ac:dyDescent="0.25">
      <c r="A12" s="17"/>
      <c r="B12" s="55">
        <v>6</v>
      </c>
      <c r="C12" s="19" t="s">
        <v>254</v>
      </c>
      <c r="D12" s="20">
        <v>8.9058890000000002</v>
      </c>
      <c r="E12" s="21">
        <v>87.012821999999957</v>
      </c>
      <c r="F12" s="21">
        <f t="shared" si="0"/>
        <v>15.064763679522729</v>
      </c>
      <c r="G12" s="21">
        <v>12.662485479522729</v>
      </c>
      <c r="H12" s="21">
        <v>0.89545149999999973</v>
      </c>
      <c r="I12" s="21">
        <v>1.5068267</v>
      </c>
      <c r="J12" s="22">
        <f t="shared" si="1"/>
        <v>0.1455243628292246</v>
      </c>
      <c r="K12" s="22">
        <f t="shared" si="2"/>
        <v>0.15581539212143627</v>
      </c>
      <c r="L12" s="23">
        <f t="shared" si="3"/>
        <v>0.17313268703689136</v>
      </c>
      <c r="M12" s="4"/>
      <c r="N12" t="s">
        <v>268</v>
      </c>
      <c r="O12" s="5">
        <v>45.585915065191529</v>
      </c>
      <c r="P12" s="71">
        <v>0.36949978025147112</v>
      </c>
    </row>
    <row r="13" spans="1:16" x14ac:dyDescent="0.25">
      <c r="A13" s="17"/>
      <c r="B13" s="55">
        <v>7</v>
      </c>
      <c r="C13" s="19" t="s">
        <v>255</v>
      </c>
      <c r="D13" s="20">
        <v>24.235424000000002</v>
      </c>
      <c r="E13" s="21">
        <v>34.739696999999985</v>
      </c>
      <c r="F13" s="21">
        <f t="shared" si="0"/>
        <v>12.204810152449172</v>
      </c>
      <c r="G13" s="21">
        <v>10.477700562449172</v>
      </c>
      <c r="H13" s="21">
        <v>0.54855841999999999</v>
      </c>
      <c r="I13" s="21">
        <v>1.1785511700000002</v>
      </c>
      <c r="J13" s="22">
        <f t="shared" si="1"/>
        <v>0.30160598586824683</v>
      </c>
      <c r="K13" s="22">
        <f t="shared" si="2"/>
        <v>0.31739652140458152</v>
      </c>
      <c r="L13" s="23">
        <f t="shared" si="3"/>
        <v>0.35132172144302748</v>
      </c>
      <c r="M13" s="4"/>
      <c r="N13" t="s">
        <v>260</v>
      </c>
      <c r="O13" s="5">
        <v>20.963693093615706</v>
      </c>
      <c r="P13" s="71">
        <v>0.3667004381003644</v>
      </c>
    </row>
    <row r="14" spans="1:16" x14ac:dyDescent="0.25">
      <c r="A14" s="17"/>
      <c r="B14" s="55">
        <v>8</v>
      </c>
      <c r="C14" s="19" t="s">
        <v>256</v>
      </c>
      <c r="D14" s="20">
        <v>70.080635999999984</v>
      </c>
      <c r="E14" s="21">
        <v>127.55029299999998</v>
      </c>
      <c r="F14" s="21">
        <f t="shared" si="0"/>
        <v>57.162300182808991</v>
      </c>
      <c r="G14" s="21">
        <v>41.292730742808999</v>
      </c>
      <c r="H14" s="21">
        <v>4.4920253799999967</v>
      </c>
      <c r="I14" s="21">
        <v>11.377544060000002</v>
      </c>
      <c r="J14" s="22">
        <f t="shared" si="1"/>
        <v>0.32373685525605972</v>
      </c>
      <c r="K14" s="22">
        <f t="shared" si="2"/>
        <v>0.35895453507746156</v>
      </c>
      <c r="L14" s="23">
        <f t="shared" si="3"/>
        <v>0.44815498920734742</v>
      </c>
      <c r="M14" s="4"/>
      <c r="N14" t="s">
        <v>255</v>
      </c>
      <c r="O14" s="5">
        <v>12.204810152449172</v>
      </c>
      <c r="P14" s="71">
        <v>0.35132172144302748</v>
      </c>
    </row>
    <row r="15" spans="1:16" x14ac:dyDescent="0.25">
      <c r="A15" s="17"/>
      <c r="B15" s="55">
        <v>9</v>
      </c>
      <c r="C15" s="19" t="s">
        <v>257</v>
      </c>
      <c r="D15" s="20">
        <v>4.0370809999999997</v>
      </c>
      <c r="E15" s="21">
        <v>26.679803</v>
      </c>
      <c r="F15" s="21">
        <f t="shared" si="0"/>
        <v>8.2420100638870668</v>
      </c>
      <c r="G15" s="21">
        <v>6.4322894738870673</v>
      </c>
      <c r="H15" s="21">
        <v>0.96165349</v>
      </c>
      <c r="I15" s="21">
        <v>0.84806709999999996</v>
      </c>
      <c r="J15" s="22">
        <f t="shared" si="1"/>
        <v>0.24109209029343534</v>
      </c>
      <c r="K15" s="22">
        <f t="shared" si="2"/>
        <v>0.27713634032031897</v>
      </c>
      <c r="L15" s="23">
        <f t="shared" si="3"/>
        <v>0.30892319796690654</v>
      </c>
      <c r="M15" s="4"/>
      <c r="N15" t="s">
        <v>272</v>
      </c>
      <c r="O15" s="5">
        <v>5.3969552076479186</v>
      </c>
      <c r="P15" s="71">
        <v>0.34445140521625911</v>
      </c>
    </row>
    <row r="16" spans="1:16" x14ac:dyDescent="0.25">
      <c r="A16" s="17"/>
      <c r="B16" s="55">
        <v>10</v>
      </c>
      <c r="C16" s="19" t="s">
        <v>258</v>
      </c>
      <c r="D16" s="20">
        <v>0.28129599999999999</v>
      </c>
      <c r="E16" s="21">
        <v>36.704279999999997</v>
      </c>
      <c r="F16" s="21">
        <f t="shared" si="0"/>
        <v>8.7070652356478142</v>
      </c>
      <c r="G16" s="21">
        <v>3.5956398756478132</v>
      </c>
      <c r="H16" s="21">
        <v>1.3444816700000002</v>
      </c>
      <c r="I16" s="21">
        <v>3.7669436899999997</v>
      </c>
      <c r="J16" s="22">
        <f t="shared" si="1"/>
        <v>9.796241407399392E-2</v>
      </c>
      <c r="K16" s="22">
        <f t="shared" si="2"/>
        <v>0.13459252015426576</v>
      </c>
      <c r="L16" s="23">
        <f t="shared" si="3"/>
        <v>0.2372220688063576</v>
      </c>
      <c r="M16" s="4"/>
      <c r="N16" t="s">
        <v>263</v>
      </c>
      <c r="O16" s="5">
        <v>73.537297309106108</v>
      </c>
      <c r="P16" s="71">
        <v>0.31905775644486695</v>
      </c>
    </row>
    <row r="17" spans="1:16" x14ac:dyDescent="0.25">
      <c r="A17" s="17"/>
      <c r="B17" s="55">
        <v>11</v>
      </c>
      <c r="C17" s="19" t="s">
        <v>259</v>
      </c>
      <c r="D17" s="20">
        <v>17.226386999999995</v>
      </c>
      <c r="E17" s="21">
        <v>69.939421999999979</v>
      </c>
      <c r="F17" s="21">
        <f t="shared" si="0"/>
        <v>15.177975582073667</v>
      </c>
      <c r="G17" s="21">
        <v>11.421334742073668</v>
      </c>
      <c r="H17" s="21">
        <v>1.2261595200000004</v>
      </c>
      <c r="I17" s="21">
        <v>2.5304813200000003</v>
      </c>
      <c r="J17" s="22">
        <f t="shared" si="1"/>
        <v>0.1633032475171681</v>
      </c>
      <c r="K17" s="22">
        <f t="shared" si="2"/>
        <v>0.18083498405339513</v>
      </c>
      <c r="L17" s="23">
        <f t="shared" si="3"/>
        <v>0.21701602827191899</v>
      </c>
      <c r="M17" s="4"/>
      <c r="N17" t="s">
        <v>264</v>
      </c>
      <c r="O17" s="5">
        <v>17.306272897760703</v>
      </c>
      <c r="P17" s="71">
        <v>0.31706449329695074</v>
      </c>
    </row>
    <row r="18" spans="1:16" x14ac:dyDescent="0.25">
      <c r="A18" s="17"/>
      <c r="B18" s="55">
        <v>12</v>
      </c>
      <c r="C18" s="19" t="s">
        <v>260</v>
      </c>
      <c r="D18" s="20">
        <v>4.6998069999999998</v>
      </c>
      <c r="E18" s="21">
        <v>57.168442999999989</v>
      </c>
      <c r="F18" s="21">
        <f t="shared" si="0"/>
        <v>20.963693093615706</v>
      </c>
      <c r="G18" s="21">
        <v>15.150730933615705</v>
      </c>
      <c r="H18" s="21">
        <v>1.91893998</v>
      </c>
      <c r="I18" s="21">
        <v>3.8940221800000008</v>
      </c>
      <c r="J18" s="22">
        <f t="shared" si="1"/>
        <v>0.26501912836100344</v>
      </c>
      <c r="K18" s="22">
        <f t="shared" si="2"/>
        <v>0.29858554856244218</v>
      </c>
      <c r="L18" s="23">
        <f t="shared" si="3"/>
        <v>0.3667004381003644</v>
      </c>
      <c r="M18" s="4"/>
      <c r="N18" t="s">
        <v>261</v>
      </c>
      <c r="O18" s="5">
        <v>26.01407777579017</v>
      </c>
      <c r="P18" s="71">
        <v>0.30911482933725726</v>
      </c>
    </row>
    <row r="19" spans="1:16" x14ac:dyDescent="0.25">
      <c r="A19" s="17"/>
      <c r="B19" s="55">
        <v>13</v>
      </c>
      <c r="C19" s="19" t="s">
        <v>261</v>
      </c>
      <c r="D19" s="20">
        <v>23.370011000000005</v>
      </c>
      <c r="E19" s="21">
        <v>84.156679999999994</v>
      </c>
      <c r="F19" s="21">
        <f t="shared" si="0"/>
        <v>26.01407777579017</v>
      </c>
      <c r="G19" s="21">
        <v>18.584049925790168</v>
      </c>
      <c r="H19" s="21">
        <v>3.6226096500000002</v>
      </c>
      <c r="I19" s="21">
        <v>3.8074181999999999</v>
      </c>
      <c r="J19" s="22">
        <f t="shared" si="1"/>
        <v>0.22082679504217811</v>
      </c>
      <c r="K19" s="22">
        <f t="shared" si="2"/>
        <v>0.26387280933361645</v>
      </c>
      <c r="L19" s="23">
        <f t="shared" si="3"/>
        <v>0.30911482933725726</v>
      </c>
      <c r="M19" s="4"/>
      <c r="N19" t="s">
        <v>257</v>
      </c>
      <c r="O19" s="5">
        <v>8.2420100638870668</v>
      </c>
      <c r="P19" s="71">
        <v>0.30892319796690654</v>
      </c>
    </row>
    <row r="20" spans="1:16" x14ac:dyDescent="0.25">
      <c r="A20" s="17"/>
      <c r="B20" s="55">
        <v>14</v>
      </c>
      <c r="C20" s="19" t="s">
        <v>262</v>
      </c>
      <c r="D20" s="20">
        <v>31.709848000000004</v>
      </c>
      <c r="E20" s="21">
        <v>84.399841000000023</v>
      </c>
      <c r="F20" s="21">
        <f t="shared" si="0"/>
        <v>35.434199971177804</v>
      </c>
      <c r="G20" s="21">
        <v>26.804923401177803</v>
      </c>
      <c r="H20" s="21">
        <v>4.7166356499999997</v>
      </c>
      <c r="I20" s="21">
        <v>3.9126409199999999</v>
      </c>
      <c r="J20" s="22">
        <f t="shared" si="1"/>
        <v>0.31759447747274544</v>
      </c>
      <c r="K20" s="22">
        <f t="shared" si="2"/>
        <v>0.37347889140191382</v>
      </c>
      <c r="L20" s="23">
        <f t="shared" si="3"/>
        <v>0.41983728347518801</v>
      </c>
      <c r="M20" s="4"/>
      <c r="N20" t="s">
        <v>270</v>
      </c>
      <c r="O20" s="5">
        <v>16.309399108400179</v>
      </c>
      <c r="P20" s="71">
        <v>0.29214101520432684</v>
      </c>
    </row>
    <row r="21" spans="1:16" x14ac:dyDescent="0.25">
      <c r="A21" s="17"/>
      <c r="B21" s="55">
        <v>15</v>
      </c>
      <c r="C21" s="19" t="s">
        <v>263</v>
      </c>
      <c r="D21" s="20">
        <v>316.67010100000005</v>
      </c>
      <c r="E21" s="21">
        <v>230.48271299999982</v>
      </c>
      <c r="F21" s="21">
        <f t="shared" si="0"/>
        <v>73.537297309106108</v>
      </c>
      <c r="G21" s="21">
        <v>54.581653949106112</v>
      </c>
      <c r="H21" s="21">
        <v>10.436778909999999</v>
      </c>
      <c r="I21" s="21">
        <v>8.5188644499999988</v>
      </c>
      <c r="J21" s="22">
        <f t="shared" si="1"/>
        <v>0.23681452391228211</v>
      </c>
      <c r="K21" s="22">
        <f t="shared" si="2"/>
        <v>0.28209678727231124</v>
      </c>
      <c r="L21" s="23">
        <f t="shared" si="3"/>
        <v>0.31905775644486695</v>
      </c>
      <c r="M21" s="4"/>
      <c r="N21" t="s">
        <v>253</v>
      </c>
      <c r="O21" s="5">
        <v>22.656774443875371</v>
      </c>
      <c r="P21" s="71">
        <v>0.27858821889113733</v>
      </c>
    </row>
    <row r="22" spans="1:16" x14ac:dyDescent="0.25">
      <c r="A22" s="17"/>
      <c r="B22" s="55">
        <v>16</v>
      </c>
      <c r="C22" s="19" t="s">
        <v>264</v>
      </c>
      <c r="D22" s="20">
        <v>148.925197</v>
      </c>
      <c r="E22" s="21">
        <v>54.582816000000022</v>
      </c>
      <c r="F22" s="21">
        <f t="shared" si="0"/>
        <v>17.306272897760703</v>
      </c>
      <c r="G22" s="21">
        <v>12.408443377760705</v>
      </c>
      <c r="H22" s="21">
        <v>1.9004388199999998</v>
      </c>
      <c r="I22" s="21">
        <v>2.9973907</v>
      </c>
      <c r="J22" s="22">
        <f t="shared" si="1"/>
        <v>0.2273324149813139</v>
      </c>
      <c r="K22" s="22">
        <f t="shared" si="2"/>
        <v>0.26214994473280195</v>
      </c>
      <c r="L22" s="23">
        <f t="shared" si="3"/>
        <v>0.31706449329695074</v>
      </c>
      <c r="M22" s="4"/>
      <c r="N22" t="s">
        <v>250</v>
      </c>
      <c r="O22" s="5">
        <v>16.174677352260126</v>
      </c>
      <c r="P22" s="71">
        <v>0.25815664961527462</v>
      </c>
    </row>
    <row r="23" spans="1:16" x14ac:dyDescent="0.25">
      <c r="A23" s="17"/>
      <c r="B23" s="55">
        <v>17</v>
      </c>
      <c r="C23" s="19" t="s">
        <v>265</v>
      </c>
      <c r="D23" s="20">
        <v>2.6461599999999996</v>
      </c>
      <c r="E23" s="21">
        <v>16.445835000000002</v>
      </c>
      <c r="F23" s="21">
        <f t="shared" si="0"/>
        <v>6.2489918495279477</v>
      </c>
      <c r="G23" s="21">
        <v>3.2339911795279477</v>
      </c>
      <c r="H23" s="21">
        <v>1.1426084599999999</v>
      </c>
      <c r="I23" s="21">
        <v>1.8723922099999999</v>
      </c>
      <c r="J23" s="22">
        <f t="shared" si="1"/>
        <v>0.1966449973216895</v>
      </c>
      <c r="K23" s="22">
        <f t="shared" si="2"/>
        <v>0.26612206917605258</v>
      </c>
      <c r="L23" s="23">
        <f t="shared" si="3"/>
        <v>0.3799741301994059</v>
      </c>
      <c r="M23" s="4"/>
      <c r="N23" t="s">
        <v>258</v>
      </c>
      <c r="O23" s="5">
        <v>8.7070652356478142</v>
      </c>
      <c r="P23" s="71">
        <v>0.2372220688063576</v>
      </c>
    </row>
    <row r="24" spans="1:16" x14ac:dyDescent="0.25">
      <c r="A24" s="17"/>
      <c r="B24" s="55">
        <v>18</v>
      </c>
      <c r="C24" s="19" t="s">
        <v>266</v>
      </c>
      <c r="D24" s="20">
        <v>1.6358979999999999</v>
      </c>
      <c r="E24" s="21">
        <v>6.1452569999999991</v>
      </c>
      <c r="F24" s="21">
        <f t="shared" si="0"/>
        <v>0.12626342123099268</v>
      </c>
      <c r="G24" s="21">
        <v>8.3114821230992675E-2</v>
      </c>
      <c r="H24" s="21">
        <v>1.9622000000000001E-2</v>
      </c>
      <c r="I24" s="21">
        <v>2.3526600000000002E-2</v>
      </c>
      <c r="J24" s="22">
        <f t="shared" si="1"/>
        <v>1.3525035849760668E-2</v>
      </c>
      <c r="K24" s="22">
        <f t="shared" si="2"/>
        <v>1.6718067483750914E-2</v>
      </c>
      <c r="L24" s="23">
        <f t="shared" si="3"/>
        <v>2.0546483447477087E-2</v>
      </c>
      <c r="M24" s="4"/>
      <c r="N24" t="s">
        <v>259</v>
      </c>
      <c r="O24" s="5">
        <v>15.177975582073667</v>
      </c>
      <c r="P24" s="71">
        <v>0.21701602827191899</v>
      </c>
    </row>
    <row r="25" spans="1:16" x14ac:dyDescent="0.25">
      <c r="A25" s="17"/>
      <c r="B25" s="55">
        <v>19</v>
      </c>
      <c r="C25" s="19" t="s">
        <v>267</v>
      </c>
      <c r="D25" s="20">
        <v>1.982593</v>
      </c>
      <c r="E25" s="21">
        <v>25.64368</v>
      </c>
      <c r="F25" s="21">
        <f t="shared" si="0"/>
        <v>3.3302574552544275</v>
      </c>
      <c r="G25" s="21">
        <v>3.0039174952544272</v>
      </c>
      <c r="H25" s="21">
        <v>0.16945025</v>
      </c>
      <c r="I25" s="21">
        <v>0.15688971000000002</v>
      </c>
      <c r="J25" s="22">
        <f t="shared" si="1"/>
        <v>0.11714065591422242</v>
      </c>
      <c r="K25" s="22">
        <f t="shared" si="2"/>
        <v>0.12374853161692968</v>
      </c>
      <c r="L25" s="23">
        <f t="shared" si="3"/>
        <v>0.12986659696480488</v>
      </c>
      <c r="M25" s="4"/>
      <c r="N25" t="s">
        <v>269</v>
      </c>
      <c r="O25" s="5">
        <v>22.524446029473097</v>
      </c>
      <c r="P25" s="71">
        <v>0.2093396909615986</v>
      </c>
    </row>
    <row r="26" spans="1:16" x14ac:dyDescent="0.25">
      <c r="A26" s="17"/>
      <c r="B26" s="55">
        <v>20</v>
      </c>
      <c r="C26" s="19" t="s">
        <v>268</v>
      </c>
      <c r="D26" s="20">
        <v>31.608637999999999</v>
      </c>
      <c r="E26" s="21">
        <v>123.37196800000001</v>
      </c>
      <c r="F26" s="21">
        <f t="shared" si="0"/>
        <v>45.585915065191529</v>
      </c>
      <c r="G26" s="21">
        <v>31.234802245191531</v>
      </c>
      <c r="H26" s="21">
        <v>5.4811971499999999</v>
      </c>
      <c r="I26" s="21">
        <v>8.8699156699999993</v>
      </c>
      <c r="J26" s="22">
        <f t="shared" si="1"/>
        <v>0.25317584497956236</v>
      </c>
      <c r="K26" s="22">
        <f t="shared" si="2"/>
        <v>0.29760406671304401</v>
      </c>
      <c r="L26" s="23">
        <f t="shared" si="3"/>
        <v>0.36949978025147112</v>
      </c>
      <c r="M26" s="4"/>
      <c r="N26" t="s">
        <v>249</v>
      </c>
      <c r="O26" s="5">
        <v>7.213295480070312</v>
      </c>
      <c r="P26" s="71">
        <v>0.20411254451448604</v>
      </c>
    </row>
    <row r="27" spans="1:16" x14ac:dyDescent="0.25">
      <c r="A27" s="17"/>
      <c r="B27" s="55">
        <v>21</v>
      </c>
      <c r="C27" s="19" t="s">
        <v>269</v>
      </c>
      <c r="D27" s="20">
        <v>28.255515999999993</v>
      </c>
      <c r="E27" s="21">
        <v>107.59758899999999</v>
      </c>
      <c r="F27" s="21">
        <f t="shared" si="0"/>
        <v>22.524446029473097</v>
      </c>
      <c r="G27" s="21">
        <v>16.174111139473098</v>
      </c>
      <c r="H27" s="21">
        <v>2.63035416</v>
      </c>
      <c r="I27" s="21">
        <v>3.719980730000001</v>
      </c>
      <c r="J27" s="22">
        <f t="shared" si="1"/>
        <v>0.15032038626323774</v>
      </c>
      <c r="K27" s="22">
        <f t="shared" si="2"/>
        <v>0.17476660466316862</v>
      </c>
      <c r="L27" s="23">
        <f t="shared" si="3"/>
        <v>0.2093396909615986</v>
      </c>
      <c r="M27" s="4"/>
      <c r="N27" t="s">
        <v>251</v>
      </c>
      <c r="O27" s="5">
        <v>13.20756912846028</v>
      </c>
      <c r="P27" s="71">
        <v>0.20209446854322194</v>
      </c>
    </row>
    <row r="28" spans="1:16" x14ac:dyDescent="0.25">
      <c r="A28" s="17"/>
      <c r="B28" s="55">
        <v>22</v>
      </c>
      <c r="C28" s="19" t="s">
        <v>270</v>
      </c>
      <c r="D28" s="20">
        <v>9.163549999999999</v>
      </c>
      <c r="E28" s="21">
        <v>55.82714600000002</v>
      </c>
      <c r="F28" s="21">
        <f t="shared" si="0"/>
        <v>16.309399108400179</v>
      </c>
      <c r="G28" s="21">
        <v>10.77416764840018</v>
      </c>
      <c r="H28" s="21">
        <v>1.7785192999999997</v>
      </c>
      <c r="I28" s="21">
        <v>3.7567121600000002</v>
      </c>
      <c r="J28" s="22">
        <f t="shared" si="1"/>
        <v>0.19299155375773958</v>
      </c>
      <c r="K28" s="22">
        <f t="shared" si="2"/>
        <v>0.22484916116614978</v>
      </c>
      <c r="L28" s="23">
        <f t="shared" si="3"/>
        <v>0.29214101520432684</v>
      </c>
      <c r="M28" s="4"/>
      <c r="N28" t="s">
        <v>254</v>
      </c>
      <c r="O28" s="5">
        <v>15.064763679522729</v>
      </c>
      <c r="P28" s="71">
        <v>0.17313268703689136</v>
      </c>
    </row>
    <row r="29" spans="1:16" x14ac:dyDescent="0.25">
      <c r="A29" s="17"/>
      <c r="B29" s="55">
        <v>23</v>
      </c>
      <c r="C29" s="19" t="s">
        <v>271</v>
      </c>
      <c r="D29" s="20">
        <v>0</v>
      </c>
      <c r="E29" s="21">
        <v>9.171778999999999</v>
      </c>
      <c r="F29" s="21">
        <f t="shared" si="0"/>
        <v>1.1510128537201909</v>
      </c>
      <c r="G29" s="21">
        <v>0.27359889372019097</v>
      </c>
      <c r="H29" s="21">
        <v>2.735686E-2</v>
      </c>
      <c r="I29" s="21">
        <v>0.85005710000000001</v>
      </c>
      <c r="J29" s="22">
        <f t="shared" si="1"/>
        <v>2.9830515292637447E-2</v>
      </c>
      <c r="K29" s="22">
        <f t="shared" si="2"/>
        <v>3.2813236529160919E-2</v>
      </c>
      <c r="L29" s="23">
        <f t="shared" si="3"/>
        <v>0.12549504885804499</v>
      </c>
      <c r="M29" s="4"/>
      <c r="N29" t="s">
        <v>267</v>
      </c>
      <c r="O29" s="5">
        <v>3.3302574552544275</v>
      </c>
      <c r="P29" s="71">
        <v>0.12986659696480488</v>
      </c>
    </row>
    <row r="30" spans="1:16" x14ac:dyDescent="0.25">
      <c r="A30" s="17"/>
      <c r="B30" s="55">
        <v>24</v>
      </c>
      <c r="C30" s="19" t="s">
        <v>272</v>
      </c>
      <c r="D30" s="20">
        <v>7.9557889999999993</v>
      </c>
      <c r="E30" s="21">
        <v>15.668262999999996</v>
      </c>
      <c r="F30" s="21">
        <f t="shared" si="0"/>
        <v>5.3969552076479186</v>
      </c>
      <c r="G30" s="21">
        <v>3.4495626776479185</v>
      </c>
      <c r="H30" s="21">
        <v>-0.24847132000000002</v>
      </c>
      <c r="I30" s="21">
        <v>2.1958638499999998</v>
      </c>
      <c r="J30" s="22">
        <f t="shared" si="1"/>
        <v>0.22016241861959551</v>
      </c>
      <c r="K30" s="22">
        <f t="shared" si="2"/>
        <v>0.20430416298526002</v>
      </c>
      <c r="L30" s="23">
        <f t="shared" si="3"/>
        <v>0.34445140521625911</v>
      </c>
      <c r="M30" s="4"/>
      <c r="N30" t="s">
        <v>271</v>
      </c>
      <c r="O30" s="5">
        <v>1.1510128537201909</v>
      </c>
      <c r="P30" s="71">
        <v>0.12549504885804499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51.760690999999994</v>
      </c>
      <c r="E31" s="28">
        <v>67.595947999999993</v>
      </c>
      <c r="F31" s="28">
        <f t="shared" si="0"/>
        <v>38.774946323699616</v>
      </c>
      <c r="G31" s="28">
        <v>30.61334362369962</v>
      </c>
      <c r="H31" s="28">
        <v>3.2421618999999993</v>
      </c>
      <c r="I31" s="28">
        <v>4.9194407999999985</v>
      </c>
      <c r="J31" s="29">
        <f t="shared" si="1"/>
        <v>0.45288725921411183</v>
      </c>
      <c r="K31" s="29">
        <f t="shared" si="2"/>
        <v>0.50085110905907593</v>
      </c>
      <c r="L31" s="30">
        <f t="shared" si="3"/>
        <v>0.57362826428145697</v>
      </c>
      <c r="M31" s="4"/>
      <c r="N31" t="s">
        <v>266</v>
      </c>
      <c r="O31" s="5">
        <v>0.12626342123099268</v>
      </c>
      <c r="P31" s="71">
        <v>2.0546483447477087E-2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872.67892599999993</v>
      </c>
      <c r="E6" s="14">
        <v>1672.0071929999995</v>
      </c>
      <c r="F6" s="14">
        <v>528.50459261766264</v>
      </c>
      <c r="G6" s="14">
        <v>384.32396717766261</v>
      </c>
      <c r="H6" s="14">
        <v>59.480042459999986</v>
      </c>
      <c r="I6" s="14">
        <v>84.700582980000007</v>
      </c>
      <c r="J6" s="15">
        <v>0.22985784318791669</v>
      </c>
      <c r="K6" s="15">
        <v>0.26543187822138919</v>
      </c>
      <c r="L6" s="16">
        <v>0.31608990369795786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8.0231950000000012</v>
      </c>
      <c r="F7" s="38">
        <f ca="1">SUM(F8:OFFSET(F6,MATCH("PROYECTOS",$A$8:$A$50,0),0))</f>
        <v>5.2604458935485168</v>
      </c>
      <c r="G7" s="38">
        <f ca="1">SUM(G8:OFFSET(G6,MATCH("PROYECTOS",$A$8:$A$50,0),0))</f>
        <v>4.0735687035485171</v>
      </c>
      <c r="H7" s="38">
        <f ca="1">SUM(H8:OFFSET(H6,MATCH("PROYECTOS",$A$8:$A$50,0),0))</f>
        <v>0.60422807000000012</v>
      </c>
      <c r="I7" s="38">
        <f ca="1">SUM(I8:OFFSET(I6,MATCH("PROYECTOS",$A$8:$A$50,0),0))</f>
        <v>0.58264912000000002</v>
      </c>
      <c r="J7" s="39">
        <f ca="1">IFERROR(G7/E7,0)</f>
        <v>0.50772400565466957</v>
      </c>
      <c r="K7" s="39">
        <f ca="1">IFERROR(SUM(G7,H7)/E7,0)</f>
        <v>0.58303416202005764</v>
      </c>
      <c r="L7" s="40">
        <f ca="1">IFERROR(SUM(G7,H7,I7)/E7,0)</f>
        <v>0.65565474770942456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306.19663200000002</v>
      </c>
      <c r="E8" s="21">
        <v>7.0714460000000008</v>
      </c>
      <c r="F8" s="21">
        <f t="shared" ref="F8:F9" si="0">SUM(G8,H8,I8)</f>
        <v>4.6731662719798628</v>
      </c>
      <c r="G8" s="21">
        <v>3.616467511979863</v>
      </c>
      <c r="H8" s="21">
        <v>0.54035282000000007</v>
      </c>
      <c r="I8" s="21">
        <v>0.51634594</v>
      </c>
      <c r="J8" s="22">
        <f t="shared" ref="J8:J10" si="1">IFERROR(G8/E8,0)</f>
        <v>0.51141838769324732</v>
      </c>
      <c r="K8" s="22">
        <f t="shared" ref="K8:K10" si="2">IFERROR(SUM(G8,H8)/E8,0)</f>
        <v>0.58783172946238471</v>
      </c>
      <c r="L8" s="23">
        <f t="shared" ref="L8:L10" si="3">IFERROR(SUM(G8,H8,I8)/E8,0)</f>
        <v>0.66085016727552781</v>
      </c>
      <c r="M8" s="4"/>
    </row>
    <row r="9" spans="1:13" ht="38.25" x14ac:dyDescent="0.25">
      <c r="A9" s="17"/>
      <c r="B9" s="19">
        <v>3000410</v>
      </c>
      <c r="C9" s="19" t="s">
        <v>1698</v>
      </c>
      <c r="D9" s="20">
        <v>1.666485</v>
      </c>
      <c r="E9" s="21">
        <v>0.95174899999999996</v>
      </c>
      <c r="F9" s="21">
        <f t="shared" si="0"/>
        <v>0.5872796215686541</v>
      </c>
      <c r="G9" s="21">
        <v>0.45710119156865403</v>
      </c>
      <c r="H9" s="21">
        <v>6.3875250000000008E-2</v>
      </c>
      <c r="I9" s="21">
        <v>6.6303179999999989E-2</v>
      </c>
      <c r="J9" s="22">
        <f t="shared" si="1"/>
        <v>0.48027493758191925</v>
      </c>
      <c r="K9" s="22">
        <f t="shared" si="2"/>
        <v>0.54738848327516409</v>
      </c>
      <c r="L9" s="23">
        <f t="shared" si="3"/>
        <v>0.61705304819721807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564.81580899999994</v>
      </c>
      <c r="E10" s="45">
        <f t="shared" ref="E10:I10" ca="1" si="4">OFFSET(E10,-MATCH("PROYECTOS",$A$8:$A$50,0)-1,0)-(OFFSET(E10,-MATCH("PROYECTOS",$A$8:$A$50,0),0))</f>
        <v>1663.9839979999995</v>
      </c>
      <c r="F10" s="45">
        <f t="shared" ca="1" si="4"/>
        <v>523.2441467241141</v>
      </c>
      <c r="G10" s="45">
        <f t="shared" ca="1" si="4"/>
        <v>380.25039847411409</v>
      </c>
      <c r="H10" s="45">
        <f t="shared" ca="1" si="4"/>
        <v>58.875814389999988</v>
      </c>
      <c r="I10" s="45">
        <f t="shared" ca="1" si="4"/>
        <v>84.117933860000008</v>
      </c>
      <c r="J10" s="46">
        <f t="shared" ca="1" si="1"/>
        <v>0.22851806203133584</v>
      </c>
      <c r="K10" s="46">
        <f t="shared" ca="1" si="2"/>
        <v>0.26390050228362488</v>
      </c>
      <c r="L10" s="47">
        <f t="shared" ca="1" si="3"/>
        <v>0.31445263136726048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1702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519.42586400000005</v>
      </c>
      <c r="E6" s="14">
        <v>681.60405900000001</v>
      </c>
      <c r="F6" s="14">
        <v>432.63616564450405</v>
      </c>
      <c r="G6" s="14">
        <v>309.12321440450398</v>
      </c>
      <c r="H6" s="14">
        <v>44.518391019999989</v>
      </c>
      <c r="I6" s="14">
        <v>78.994560220000054</v>
      </c>
      <c r="J6" s="15">
        <v>0.45352314195139493</v>
      </c>
      <c r="K6" s="15">
        <v>0.51883729381444887</v>
      </c>
      <c r="L6" s="16">
        <v>0.63473237861763376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339.23465800000014</v>
      </c>
      <c r="E7" s="38">
        <f ca="1">SUM(E8:OFFSET(E6,MATCH("GOBIERNOS REGIONALES",$A$8:$A$50,0),0))</f>
        <v>443.95797400000004</v>
      </c>
      <c r="F7" s="38">
        <f ca="1">SUM(F8:OFFSET(F6,MATCH("GOBIERNOS REGIONALES",$A$8:$A$50,0),0))</f>
        <v>295.46267178518309</v>
      </c>
      <c r="G7" s="38">
        <f ca="1">SUM(G8:OFFSET(G6,MATCH("GOBIERNOS REGIONALES",$A$8:$A$50,0),0))</f>
        <v>206.32758464518309</v>
      </c>
      <c r="H7" s="38">
        <f ca="1">SUM(H8:OFFSET(H6,MATCH("GOBIERNOS REGIONALES",$A$8:$A$50,0),0))</f>
        <v>28.821641100000004</v>
      </c>
      <c r="I7" s="38">
        <f ca="1">SUM(I8:OFFSET(I6,MATCH("GOBIERNOS REGIONALES",$A$8:$A$50,0),0))</f>
        <v>60.313446039999995</v>
      </c>
      <c r="J7" s="39">
        <f ca="1">IFERROR(G7/E7,0)</f>
        <v>0.4647457568701831</v>
      </c>
      <c r="K7" s="39">
        <f ca="1">IFERROR(SUM(G7,H7)/E7,0)</f>
        <v>0.52966550781039257</v>
      </c>
      <c r="L7" s="40">
        <f ca="1">IFERROR(SUM(G7,H7,I7)/E7,0)</f>
        <v>0.66551946150016228</v>
      </c>
      <c r="M7" s="4"/>
    </row>
    <row r="8" spans="1:13" x14ac:dyDescent="0.25">
      <c r="A8" s="17"/>
      <c r="B8" s="18">
        <v>11</v>
      </c>
      <c r="C8" s="19" t="s">
        <v>111</v>
      </c>
      <c r="D8" s="20">
        <v>69.082985000000008</v>
      </c>
      <c r="E8" s="21">
        <v>59.708679000000004</v>
      </c>
      <c r="F8" s="21">
        <f t="shared" ref="F8:F39" si="0">SUM(G8,H8,I8)</f>
        <v>53.772259849030021</v>
      </c>
      <c r="G8" s="21">
        <v>47.50786895903002</v>
      </c>
      <c r="H8" s="21">
        <v>2.7838399999999958E-3</v>
      </c>
      <c r="I8" s="21">
        <v>6.2616070499999994</v>
      </c>
      <c r="J8" s="22">
        <f t="shared" ref="J8:J39" si="1">IFERROR(G8/E8,0)</f>
        <v>0.79566102875982259</v>
      </c>
      <c r="K8" s="22">
        <f t="shared" ref="K8:K39" si="2">IFERROR(SUM(G8,H8)/E8,0)</f>
        <v>0.79570765246757535</v>
      </c>
      <c r="L8" s="23">
        <f t="shared" ref="L8:L39" si="3">IFERROR(SUM(G8,H8,I8)/E8,0)</f>
        <v>0.90057694709725566</v>
      </c>
      <c r="M8" s="4"/>
    </row>
    <row r="9" spans="1:13" x14ac:dyDescent="0.25">
      <c r="A9" s="17"/>
      <c r="B9" s="18">
        <v>131</v>
      </c>
      <c r="C9" s="19" t="s">
        <v>143</v>
      </c>
      <c r="D9" s="20">
        <v>0.39127999999999996</v>
      </c>
      <c r="E9" s="21">
        <v>0.39201999999999998</v>
      </c>
      <c r="F9" s="21">
        <f t="shared" si="0"/>
        <v>0.14159318242521385</v>
      </c>
      <c r="G9" s="21">
        <v>8.1265022425213829E-2</v>
      </c>
      <c r="H9" s="21">
        <v>1.898673E-2</v>
      </c>
      <c r="I9" s="21">
        <v>4.1341429999999998E-2</v>
      </c>
      <c r="J9" s="22">
        <f t="shared" si="1"/>
        <v>0.20729815424012507</v>
      </c>
      <c r="K9" s="22">
        <f t="shared" si="2"/>
        <v>0.25573121887968431</v>
      </c>
      <c r="L9" s="23">
        <f t="shared" si="3"/>
        <v>0.36118867003013583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116.38797100000008</v>
      </c>
      <c r="E10" s="21">
        <v>135.05520400000006</v>
      </c>
      <c r="F10" s="21">
        <f t="shared" si="0"/>
        <v>127.95251355974723</v>
      </c>
      <c r="G10" s="21">
        <v>77.806992619747234</v>
      </c>
      <c r="H10" s="21">
        <v>10.014564330000002</v>
      </c>
      <c r="I10" s="21">
        <v>40.130956609999998</v>
      </c>
      <c r="J10" s="22">
        <f t="shared" si="1"/>
        <v>0.57611251040535394</v>
      </c>
      <c r="K10" s="22">
        <f t="shared" si="2"/>
        <v>0.65026414642820574</v>
      </c>
      <c r="L10" s="23">
        <f t="shared" si="3"/>
        <v>0.94740898366083826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96.020700000000033</v>
      </c>
      <c r="E11" s="21">
        <v>161.665887</v>
      </c>
      <c r="F11" s="21">
        <f t="shared" si="0"/>
        <v>57.846271589999631</v>
      </c>
      <c r="G11" s="21">
        <v>40.606611909999629</v>
      </c>
      <c r="H11" s="21">
        <v>10.75660562</v>
      </c>
      <c r="I11" s="21">
        <v>6.4830540599999997</v>
      </c>
      <c r="J11" s="22">
        <f t="shared" si="1"/>
        <v>0.25117613037312952</v>
      </c>
      <c r="K11" s="22">
        <f t="shared" si="2"/>
        <v>0.31771215612109704</v>
      </c>
      <c r="L11" s="23">
        <f t="shared" si="3"/>
        <v>0.35781371483768637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57.351722000000038</v>
      </c>
      <c r="E12" s="21">
        <v>87.136183999999957</v>
      </c>
      <c r="F12" s="21">
        <f t="shared" si="0"/>
        <v>55.750033603981002</v>
      </c>
      <c r="G12" s="21">
        <v>40.324846133980998</v>
      </c>
      <c r="H12" s="21">
        <v>8.0287005800000024</v>
      </c>
      <c r="I12" s="21">
        <v>7.3964868900000003</v>
      </c>
      <c r="J12" s="22">
        <f t="shared" si="1"/>
        <v>0.4627795742579342</v>
      </c>
      <c r="K12" s="22">
        <f t="shared" si="2"/>
        <v>0.55491925964971134</v>
      </c>
      <c r="L12" s="23">
        <f t="shared" si="3"/>
        <v>0.63980347824252926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180.02160600000005</v>
      </c>
      <c r="E13" s="38">
        <f ca="1">SUM(E14:OFFSET(E12,(MATCH("GOBIERNOS LOCALES",$A$8:$A$50,0)-MATCH("GOBIERNOS REGIONALES",$A$8:$A$50,0)),0))</f>
        <v>237.06412999999995</v>
      </c>
      <c r="F13" s="38">
        <f ca="1">SUM(F14:OFFSET(F12,(MATCH("GOBIERNOS LOCALES",$A$8:$A$50,0)-MATCH("GOBIERNOS REGIONALES",$A$8:$A$50,0)),0))</f>
        <v>136.79093128091822</v>
      </c>
      <c r="G13" s="38">
        <f ca="1">SUM(G14:OFFSET(G12,(MATCH("GOBIERNOS LOCALES",$A$8:$A$50,0)-MATCH("GOBIERNOS REGIONALES",$A$8:$A$50,0)),0))</f>
        <v>102.54637923091822</v>
      </c>
      <c r="H13" s="38">
        <f ca="1">SUM(H14:OFFSET(H12,(MATCH("GOBIERNOS LOCALES",$A$8:$A$50,0)-MATCH("GOBIERNOS REGIONALES",$A$8:$A$50,0)),0))</f>
        <v>15.608412560000001</v>
      </c>
      <c r="I13" s="38">
        <f ca="1">SUM(I14:OFFSET(I12,(MATCH("GOBIERNOS LOCALES",$A$8:$A$50,0)-MATCH("GOBIERNOS REGIONALES",$A$8:$A$50,0)),0))</f>
        <v>18.636139489999998</v>
      </c>
      <c r="J13" s="39">
        <f t="shared" ca="1" si="1"/>
        <v>0.43256809552300568</v>
      </c>
      <c r="K13" s="39">
        <f t="shared" ca="1" si="2"/>
        <v>0.49840856054822907</v>
      </c>
      <c r="L13" s="40">
        <f t="shared" ca="1" si="3"/>
        <v>0.57702078876681273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0.74464200000000014</v>
      </c>
      <c r="E14" s="21">
        <v>2.3469289999999998</v>
      </c>
      <c r="F14" s="21">
        <f t="shared" si="0"/>
        <v>0.82263979406422849</v>
      </c>
      <c r="G14" s="21">
        <v>0.5775310240642284</v>
      </c>
      <c r="H14" s="21">
        <v>0.13781267999999999</v>
      </c>
      <c r="I14" s="21">
        <v>0.10729609000000001</v>
      </c>
      <c r="J14" s="22">
        <f t="shared" si="1"/>
        <v>0.2460794613148623</v>
      </c>
      <c r="K14" s="22">
        <f t="shared" si="2"/>
        <v>0.30479989128952278</v>
      </c>
      <c r="L14" s="23">
        <f t="shared" si="3"/>
        <v>0.35051754614827657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2.2378679999999989</v>
      </c>
      <c r="E15" s="21">
        <v>5.2649999999999997</v>
      </c>
      <c r="F15" s="21">
        <f t="shared" si="0"/>
        <v>2.8310734101430173</v>
      </c>
      <c r="G15" s="21">
        <v>1.8167126501430175</v>
      </c>
      <c r="H15" s="21">
        <v>0.45747311000000013</v>
      </c>
      <c r="I15" s="21">
        <v>0.55688764999999996</v>
      </c>
      <c r="J15" s="22">
        <f t="shared" si="1"/>
        <v>0.34505463440513157</v>
      </c>
      <c r="K15" s="22">
        <f t="shared" si="2"/>
        <v>0.43194411398727783</v>
      </c>
      <c r="L15" s="23">
        <f t="shared" si="3"/>
        <v>0.53771574741557782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2.9766140000000001</v>
      </c>
      <c r="E16" s="21">
        <v>5.8430039999999988</v>
      </c>
      <c r="F16" s="21">
        <f t="shared" si="0"/>
        <v>4.312828066902112</v>
      </c>
      <c r="G16" s="21">
        <v>2.6935949669021122</v>
      </c>
      <c r="H16" s="21">
        <v>1.16818921</v>
      </c>
      <c r="I16" s="21">
        <v>0.45104388999999989</v>
      </c>
      <c r="J16" s="22">
        <f t="shared" si="1"/>
        <v>0.46099488668878419</v>
      </c>
      <c r="K16" s="22">
        <f t="shared" si="2"/>
        <v>0.66092444518301086</v>
      </c>
      <c r="L16" s="23">
        <f t="shared" si="3"/>
        <v>0.73811828075115349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9.8945959999999982</v>
      </c>
      <c r="E17" s="21">
        <v>15.912368000000001</v>
      </c>
      <c r="F17" s="21">
        <f t="shared" si="0"/>
        <v>10.498407736675386</v>
      </c>
      <c r="G17" s="21">
        <v>7.9846659766753874</v>
      </c>
      <c r="H17" s="21">
        <v>1.4197574499999996</v>
      </c>
      <c r="I17" s="21">
        <v>1.09398431</v>
      </c>
      <c r="J17" s="22">
        <f t="shared" si="1"/>
        <v>0.50178992697223868</v>
      </c>
      <c r="K17" s="22">
        <f t="shared" si="2"/>
        <v>0.59101344480440532</v>
      </c>
      <c r="L17" s="23">
        <f t="shared" si="3"/>
        <v>0.65976401103062632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5.3269389999999994</v>
      </c>
      <c r="E18" s="21">
        <v>9.2114709999999995</v>
      </c>
      <c r="F18" s="21">
        <f t="shared" si="0"/>
        <v>5.2517635960143698</v>
      </c>
      <c r="G18" s="21">
        <v>3.5927877060143696</v>
      </c>
      <c r="H18" s="21">
        <v>0.60137346000000014</v>
      </c>
      <c r="I18" s="21">
        <v>1.0576024300000002</v>
      </c>
      <c r="J18" s="22">
        <f t="shared" si="1"/>
        <v>0.39003408967084302</v>
      </c>
      <c r="K18" s="22">
        <f t="shared" si="2"/>
        <v>0.45531936929664868</v>
      </c>
      <c r="L18" s="23">
        <f t="shared" si="3"/>
        <v>0.57013300004031608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8.9767909999999986</v>
      </c>
      <c r="E19" s="21">
        <v>12.841649</v>
      </c>
      <c r="F19" s="21">
        <f t="shared" si="0"/>
        <v>7.4966016467250451</v>
      </c>
      <c r="G19" s="21">
        <v>4.801748916725046</v>
      </c>
      <c r="H19" s="21">
        <v>1.0264026799999995</v>
      </c>
      <c r="I19" s="21">
        <v>1.6684500500000001</v>
      </c>
      <c r="J19" s="22">
        <f t="shared" si="1"/>
        <v>0.37391996282759682</v>
      </c>
      <c r="K19" s="22">
        <f t="shared" si="2"/>
        <v>0.4538476014042313</v>
      </c>
      <c r="L19" s="23">
        <f t="shared" si="3"/>
        <v>0.58377250824446647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6.4795349999999976</v>
      </c>
      <c r="E20" s="21">
        <v>8.6395999999999979</v>
      </c>
      <c r="F20" s="21">
        <f t="shared" si="0"/>
        <v>6.4257861621037815</v>
      </c>
      <c r="G20" s="21">
        <v>4.3318002621037817</v>
      </c>
      <c r="H20" s="21">
        <v>1.1278272600000001</v>
      </c>
      <c r="I20" s="21">
        <v>0.96615863999999985</v>
      </c>
      <c r="J20" s="22">
        <f t="shared" si="1"/>
        <v>0.50138898352976791</v>
      </c>
      <c r="K20" s="22">
        <f t="shared" si="2"/>
        <v>0.63193058962264259</v>
      </c>
      <c r="L20" s="23">
        <f t="shared" si="3"/>
        <v>0.74375968356217681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1.6979450000000003</v>
      </c>
      <c r="E21" s="21">
        <v>3.2924339999999996</v>
      </c>
      <c r="F21" s="21">
        <f t="shared" si="0"/>
        <v>1.5975354540768698</v>
      </c>
      <c r="G21" s="21">
        <v>1.3412305240768698</v>
      </c>
      <c r="H21" s="21">
        <v>3.0096309999999994E-2</v>
      </c>
      <c r="I21" s="21">
        <v>0.22620862</v>
      </c>
      <c r="J21" s="22">
        <f t="shared" si="1"/>
        <v>0.40736747466368955</v>
      </c>
      <c r="K21" s="22">
        <f t="shared" si="2"/>
        <v>0.41650852654202636</v>
      </c>
      <c r="L21" s="23">
        <f t="shared" si="3"/>
        <v>0.48521411638832246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3.1997999999999993</v>
      </c>
      <c r="E22" s="21">
        <v>6.0080769999999983</v>
      </c>
      <c r="F22" s="21">
        <f t="shared" si="0"/>
        <v>2.4891096715571983</v>
      </c>
      <c r="G22" s="21">
        <v>1.8389157015571982</v>
      </c>
      <c r="H22" s="21">
        <v>0.31359629999999988</v>
      </c>
      <c r="I22" s="21">
        <v>0.33659767000000007</v>
      </c>
      <c r="J22" s="22">
        <f t="shared" si="1"/>
        <v>0.30607392374585057</v>
      </c>
      <c r="K22" s="22">
        <f t="shared" si="2"/>
        <v>0.35826970951890241</v>
      </c>
      <c r="L22" s="23">
        <f t="shared" si="3"/>
        <v>0.41429390328339649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5.6123760000000011</v>
      </c>
      <c r="E23" s="21">
        <v>6.4609999999999994</v>
      </c>
      <c r="F23" s="21">
        <f t="shared" si="0"/>
        <v>4.274655536299913</v>
      </c>
      <c r="G23" s="21">
        <v>3.1224713062999139</v>
      </c>
      <c r="H23" s="21">
        <v>0.57721992999999983</v>
      </c>
      <c r="I23" s="21">
        <v>0.57496429999999987</v>
      </c>
      <c r="J23" s="22">
        <f t="shared" si="1"/>
        <v>0.48327988025072188</v>
      </c>
      <c r="K23" s="22">
        <f t="shared" si="2"/>
        <v>0.57261898100911834</v>
      </c>
      <c r="L23" s="23">
        <f t="shared" si="3"/>
        <v>0.6616089670793861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48.462094000000008</v>
      </c>
      <c r="E24" s="21">
        <v>45.885822999999995</v>
      </c>
      <c r="F24" s="21">
        <f t="shared" si="0"/>
        <v>20.847694123117684</v>
      </c>
      <c r="G24" s="21">
        <v>19.137595453117683</v>
      </c>
      <c r="H24" s="21">
        <v>0.80017164999999979</v>
      </c>
      <c r="I24" s="21">
        <v>0.90992702000000003</v>
      </c>
      <c r="J24" s="22">
        <f t="shared" si="1"/>
        <v>0.41706989658042498</v>
      </c>
      <c r="K24" s="22">
        <f t="shared" si="2"/>
        <v>0.43450821625489172</v>
      </c>
      <c r="L24" s="23">
        <f t="shared" si="3"/>
        <v>0.45433845924737332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14.661619000000002</v>
      </c>
      <c r="E25" s="21">
        <v>21.698872999999999</v>
      </c>
      <c r="F25" s="21">
        <f t="shared" si="0"/>
        <v>12.942509959508062</v>
      </c>
      <c r="G25" s="21">
        <v>9.7594745695080611</v>
      </c>
      <c r="H25" s="21">
        <v>1.4954279400000003</v>
      </c>
      <c r="I25" s="21">
        <v>1.6876074500000007</v>
      </c>
      <c r="J25" s="22">
        <f t="shared" si="1"/>
        <v>0.4497687308233963</v>
      </c>
      <c r="K25" s="22">
        <f t="shared" si="2"/>
        <v>0.51868604003111418</v>
      </c>
      <c r="L25" s="23">
        <f t="shared" si="3"/>
        <v>0.59646000783119302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15.746498999999998</v>
      </c>
      <c r="E26" s="21">
        <v>21.539929999999995</v>
      </c>
      <c r="F26" s="21">
        <f t="shared" si="0"/>
        <v>12.431600504309117</v>
      </c>
      <c r="G26" s="21">
        <v>9.1549439143091149</v>
      </c>
      <c r="H26" s="21">
        <v>1.1948372500000002</v>
      </c>
      <c r="I26" s="21">
        <v>2.08181934</v>
      </c>
      <c r="J26" s="22">
        <f t="shared" si="1"/>
        <v>0.42502199005795827</v>
      </c>
      <c r="K26" s="22">
        <f t="shared" si="2"/>
        <v>0.48049279474488166</v>
      </c>
      <c r="L26" s="23">
        <f t="shared" si="3"/>
        <v>0.57714210326166893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5.840622999999999</v>
      </c>
      <c r="E27" s="21">
        <v>6.5648679999999988</v>
      </c>
      <c r="F27" s="21">
        <f t="shared" si="0"/>
        <v>4.2856057709226798</v>
      </c>
      <c r="G27" s="21">
        <v>3.4121763709226798</v>
      </c>
      <c r="H27" s="21">
        <v>0.37220128999999991</v>
      </c>
      <c r="I27" s="21">
        <v>0.50122811</v>
      </c>
      <c r="J27" s="22">
        <f t="shared" si="1"/>
        <v>0.51976313475346048</v>
      </c>
      <c r="K27" s="22">
        <f t="shared" si="2"/>
        <v>0.57645906375005262</v>
      </c>
      <c r="L27" s="23">
        <f t="shared" si="3"/>
        <v>0.65280913049930034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1.1117009999999998</v>
      </c>
      <c r="E28" s="21">
        <v>1.6857690000000001</v>
      </c>
      <c r="F28" s="21">
        <f t="shared" si="0"/>
        <v>0.88471092342471547</v>
      </c>
      <c r="G28" s="21">
        <v>0.56518439342471538</v>
      </c>
      <c r="H28" s="21">
        <v>0.10122542000000001</v>
      </c>
      <c r="I28" s="21">
        <v>0.21830111000000002</v>
      </c>
      <c r="J28" s="22">
        <f t="shared" si="1"/>
        <v>0.33526799545175845</v>
      </c>
      <c r="K28" s="22">
        <f t="shared" si="2"/>
        <v>0.39531502443378386</v>
      </c>
      <c r="L28" s="23">
        <f t="shared" si="3"/>
        <v>0.52481147976069997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0.46595500000000001</v>
      </c>
      <c r="E29" s="21">
        <v>1.4166659999999995</v>
      </c>
      <c r="F29" s="21">
        <f t="shared" si="0"/>
        <v>0.56244328274739497</v>
      </c>
      <c r="G29" s="21">
        <v>0.313048362747395</v>
      </c>
      <c r="H29" s="21">
        <v>9.5246540000000018E-2</v>
      </c>
      <c r="I29" s="21">
        <v>0.15414837999999997</v>
      </c>
      <c r="J29" s="22">
        <f t="shared" si="1"/>
        <v>0.22097541886894659</v>
      </c>
      <c r="K29" s="22">
        <f t="shared" si="2"/>
        <v>0.28820830227265648</v>
      </c>
      <c r="L29" s="23">
        <f t="shared" si="3"/>
        <v>0.39701897465414937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0.68796400000000002</v>
      </c>
      <c r="E30" s="21">
        <v>1.242076</v>
      </c>
      <c r="F30" s="21">
        <f t="shared" si="0"/>
        <v>0.51727025924753489</v>
      </c>
      <c r="G30" s="21">
        <v>0.33277707924753486</v>
      </c>
      <c r="H30" s="21">
        <v>5.9512609999999987E-2</v>
      </c>
      <c r="I30" s="21">
        <v>0.12498057000000001</v>
      </c>
      <c r="J30" s="22">
        <f t="shared" si="1"/>
        <v>0.26792006225668547</v>
      </c>
      <c r="K30" s="22">
        <f t="shared" si="2"/>
        <v>0.31583388556540409</v>
      </c>
      <c r="L30" s="23">
        <f t="shared" si="3"/>
        <v>0.41645620658279758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6.7288909999999973</v>
      </c>
      <c r="E31" s="21">
        <v>9.5499329999999976</v>
      </c>
      <c r="F31" s="21">
        <f t="shared" si="0"/>
        <v>4.6520691952033211</v>
      </c>
      <c r="G31" s="21">
        <v>3.4278763152033207</v>
      </c>
      <c r="H31" s="21">
        <v>0.53325210000000001</v>
      </c>
      <c r="I31" s="21">
        <v>0.69094078000000014</v>
      </c>
      <c r="J31" s="22">
        <f t="shared" si="1"/>
        <v>0.35894244652850671</v>
      </c>
      <c r="K31" s="22">
        <f t="shared" si="2"/>
        <v>0.41478075450407054</v>
      </c>
      <c r="L31" s="23">
        <f t="shared" si="3"/>
        <v>0.4871310819880435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6.4141889999999968</v>
      </c>
      <c r="E32" s="21">
        <v>8.456668999999998</v>
      </c>
      <c r="F32" s="21">
        <f t="shared" si="0"/>
        <v>5.0358695471568264</v>
      </c>
      <c r="G32" s="21">
        <v>3.7577451671568269</v>
      </c>
      <c r="H32" s="21">
        <v>0.62333555000000018</v>
      </c>
      <c r="I32" s="21">
        <v>0.65478882999999966</v>
      </c>
      <c r="J32" s="22">
        <f t="shared" si="1"/>
        <v>0.44435287311787036</v>
      </c>
      <c r="K32" s="22">
        <f t="shared" si="2"/>
        <v>0.51806222014327719</v>
      </c>
      <c r="L32" s="23">
        <f t="shared" si="3"/>
        <v>0.5954909134029992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5.5459069999999997</v>
      </c>
      <c r="E33" s="21">
        <v>7.4292300000000004</v>
      </c>
      <c r="F33" s="21">
        <f t="shared" si="0"/>
        <v>5.2419056183892794</v>
      </c>
      <c r="G33" s="21">
        <v>3.5336900183892794</v>
      </c>
      <c r="H33" s="21">
        <v>0.5844566000000001</v>
      </c>
      <c r="I33" s="21">
        <v>1.1237589999999997</v>
      </c>
      <c r="J33" s="22">
        <f t="shared" si="1"/>
        <v>0.47564687301231479</v>
      </c>
      <c r="K33" s="22">
        <f t="shared" si="2"/>
        <v>0.55431674862526525</v>
      </c>
      <c r="L33" s="23">
        <f t="shared" si="3"/>
        <v>0.70557858868136791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5.4723240000000013</v>
      </c>
      <c r="E34" s="21">
        <v>6.0911840000000019</v>
      </c>
      <c r="F34" s="21">
        <f t="shared" si="0"/>
        <v>4.3961947947663775</v>
      </c>
      <c r="G34" s="21">
        <v>3.3938315347663774</v>
      </c>
      <c r="H34" s="21">
        <v>0.56178482000000007</v>
      </c>
      <c r="I34" s="21">
        <v>0.44057844000000013</v>
      </c>
      <c r="J34" s="22">
        <f t="shared" si="1"/>
        <v>0.55717107458359105</v>
      </c>
      <c r="K34" s="22">
        <f t="shared" si="2"/>
        <v>0.64940024053884704</v>
      </c>
      <c r="L34" s="23">
        <f t="shared" si="3"/>
        <v>0.72173074968124029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4.3857800000000005</v>
      </c>
      <c r="E35" s="21">
        <v>4.5352290000000002</v>
      </c>
      <c r="F35" s="21">
        <f t="shared" si="0"/>
        <v>2.9611725689567003</v>
      </c>
      <c r="G35" s="21">
        <v>2.0994016489567002</v>
      </c>
      <c r="H35" s="21">
        <v>0.37856231999999995</v>
      </c>
      <c r="I35" s="21">
        <v>0.4832086000000001</v>
      </c>
      <c r="J35" s="22">
        <f t="shared" si="1"/>
        <v>0.46290973376574812</v>
      </c>
      <c r="K35" s="22">
        <f t="shared" si="2"/>
        <v>0.54638122329802974</v>
      </c>
      <c r="L35" s="23">
        <f t="shared" si="3"/>
        <v>0.65292680236360723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2.5374769999999991</v>
      </c>
      <c r="E36" s="21">
        <v>4.5937089999999987</v>
      </c>
      <c r="F36" s="21">
        <f t="shared" si="0"/>
        <v>2.5820326327376852</v>
      </c>
      <c r="G36" s="21">
        <v>1.5765320827376854</v>
      </c>
      <c r="H36" s="21">
        <v>0.33864596000000013</v>
      </c>
      <c r="I36" s="21">
        <v>0.66685458999999969</v>
      </c>
      <c r="J36" s="22">
        <f t="shared" si="1"/>
        <v>0.34319372052902913</v>
      </c>
      <c r="K36" s="22">
        <f t="shared" si="2"/>
        <v>0.41691322692353522</v>
      </c>
      <c r="L36" s="23">
        <f t="shared" si="3"/>
        <v>0.56208014759700409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5.1102399999999992</v>
      </c>
      <c r="E37" s="21">
        <v>7.3014539999999988</v>
      </c>
      <c r="F37" s="21">
        <f t="shared" si="0"/>
        <v>4.8578371475975448</v>
      </c>
      <c r="G37" s="21">
        <v>3.4721765375975453</v>
      </c>
      <c r="H37" s="21">
        <v>0.52679861000000006</v>
      </c>
      <c r="I37" s="21">
        <v>0.85886199999999968</v>
      </c>
      <c r="J37" s="22">
        <f t="shared" si="1"/>
        <v>0.47554590326769791</v>
      </c>
      <c r="K37" s="22">
        <f t="shared" si="2"/>
        <v>0.54769572575510939</v>
      </c>
      <c r="L37" s="23">
        <f t="shared" si="3"/>
        <v>0.66532462542358628</v>
      </c>
      <c r="M37" s="4"/>
    </row>
    <row r="38" spans="1:13" x14ac:dyDescent="0.25">
      <c r="A38" s="17"/>
      <c r="B38" s="18">
        <v>464</v>
      </c>
      <c r="C38" s="19" t="s">
        <v>230</v>
      </c>
      <c r="D38" s="20">
        <v>9.7032370000000032</v>
      </c>
      <c r="E38" s="21">
        <v>13.251185000000003</v>
      </c>
      <c r="F38" s="21">
        <f t="shared" si="0"/>
        <v>8.5916138782713727</v>
      </c>
      <c r="G38" s="21">
        <v>6.5084667482713723</v>
      </c>
      <c r="H38" s="21">
        <v>1.0832055099999998</v>
      </c>
      <c r="I38" s="21">
        <v>0.99994161999999986</v>
      </c>
      <c r="J38" s="22">
        <f t="shared" si="1"/>
        <v>0.49116111112110883</v>
      </c>
      <c r="K38" s="22">
        <f t="shared" si="2"/>
        <v>0.57290515967223843</v>
      </c>
      <c r="L38" s="23">
        <f t="shared" si="3"/>
        <v>0.64836570301232466</v>
      </c>
      <c r="M38" s="4"/>
    </row>
    <row r="39" spans="1:13" ht="15.75" thickBot="1" x14ac:dyDescent="0.3">
      <c r="A39" s="41" t="s">
        <v>232</v>
      </c>
      <c r="B39" s="58"/>
      <c r="C39" s="43"/>
      <c r="D39" s="44">
        <v>0.16960000000000003</v>
      </c>
      <c r="E39" s="45">
        <v>0.581955</v>
      </c>
      <c r="F39" s="45">
        <f t="shared" si="0"/>
        <v>0.38256257840262653</v>
      </c>
      <c r="G39" s="45">
        <v>0.24925052840262651</v>
      </c>
      <c r="H39" s="45">
        <v>8.8337360000000004E-2</v>
      </c>
      <c r="I39" s="45">
        <v>4.4974689999999998E-2</v>
      </c>
      <c r="J39" s="46">
        <f t="shared" si="1"/>
        <v>0.42829862859263435</v>
      </c>
      <c r="K39" s="46">
        <f t="shared" si="2"/>
        <v>0.58009277075139232</v>
      </c>
      <c r="L39" s="47">
        <f t="shared" si="3"/>
        <v>0.65737484582592565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H13" sqref="H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1697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872.67892599999993</v>
      </c>
      <c r="I6" s="14">
        <v>1672.0071929999995</v>
      </c>
      <c r="J6" s="14">
        <v>528.50459261766264</v>
      </c>
      <c r="K6" s="14">
        <v>384.32396717766261</v>
      </c>
      <c r="L6" s="14">
        <v>59.480042459999986</v>
      </c>
      <c r="M6" s="14">
        <v>84.700582980000007</v>
      </c>
      <c r="N6" s="15">
        <v>0.22985784318791669</v>
      </c>
      <c r="O6" s="15">
        <v>0.26543187822138919</v>
      </c>
      <c r="P6" s="16">
        <v>0.31608990369795786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SUM(H8:OFFSET(H6,MATCH("PROYECTOS",$A$8:$A$12,0),0))</f>
        <v>307.86311699999999</v>
      </c>
      <c r="I7" s="37">
        <f ca="1">SUM(I8:OFFSET(I6,MATCH("PROYECTOS",$A$8:$A$12,0),0))</f>
        <v>8.0231950000000012</v>
      </c>
      <c r="J7" s="37">
        <f ca="1">SUM(J8:OFFSET(J6,MATCH("PROYECTOS",$A$8:$A$12,0),0))</f>
        <v>5.2604458935485168</v>
      </c>
      <c r="K7" s="37">
        <f ca="1">SUM(K8:OFFSET(K6,MATCH("PROYECTOS",$A$8:$A$12,0),0))</f>
        <v>4.0735687035485171</v>
      </c>
      <c r="L7" s="37">
        <f ca="1">SUM(L8:OFFSET(L6,MATCH("PROYECTOS",$A$8:$A$12,0),0))</f>
        <v>0.60422807000000001</v>
      </c>
      <c r="M7" s="37">
        <f ca="1">SUM(M8:OFFSET(M6,MATCH("PROYECTOS",$A$8:$A$12,0),0))</f>
        <v>0.58264912000000002</v>
      </c>
      <c r="N7" s="39">
        <f ca="1">IFERROR(K7/I7,0)</f>
        <v>0.50772400565466957</v>
      </c>
      <c r="O7" s="39">
        <f ca="1">IFERROR(SUM(K7,L7)/I7,0)</f>
        <v>0.58303416202005753</v>
      </c>
      <c r="P7" s="40">
        <f ca="1">IFERROR(SUM(K7,L7,M7)/I7,0)</f>
        <v>0.65565474770942445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6.196632000000001</v>
      </c>
      <c r="I8" s="21">
        <v>7.0714460000000008</v>
      </c>
      <c r="J8" s="21">
        <f t="shared" ref="J8:J11" si="0">SUM(K8,L8,M8)</f>
        <v>4.6731662719798628</v>
      </c>
      <c r="K8" s="21">
        <v>3.616467511979863</v>
      </c>
      <c r="L8" s="21">
        <v>0.54035282000000007</v>
      </c>
      <c r="M8" s="21">
        <v>0.51634594</v>
      </c>
      <c r="N8" s="22">
        <f t="shared" ref="N8:N12" si="1">IFERROR(K8/I8,0)</f>
        <v>0.51141838769324732</v>
      </c>
      <c r="O8" s="22">
        <f t="shared" ref="O8:O12" si="2">IFERROR(SUM(K8,L8)/I8,0)</f>
        <v>0.58783172946238471</v>
      </c>
      <c r="P8" s="23">
        <f t="shared" ref="P8:P12" si="3">IFERROR(SUM(K8,L8,M8)/I8,0)</f>
        <v>0.66085016727552781</v>
      </c>
      <c r="Q8" s="70">
        <v>9</v>
      </c>
      <c r="R8" s="21">
        <v>6</v>
      </c>
      <c r="S8" s="23">
        <f>IFERROR(R8/Q8,0)</f>
        <v>0.66666666666666663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300</v>
      </c>
      <c r="I9" s="21">
        <v>0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22</v>
      </c>
      <c r="R9" s="21">
        <v>22</v>
      </c>
      <c r="S9" s="23">
        <f t="shared" ref="S9:S11" si="4">IFERROR(R9/Q9,0)</f>
        <v>1</v>
      </c>
    </row>
    <row r="10" spans="1:19" ht="38.25" x14ac:dyDescent="0.25">
      <c r="A10" s="17"/>
      <c r="B10" s="19">
        <v>5004411</v>
      </c>
      <c r="C10" s="19" t="s">
        <v>1699</v>
      </c>
      <c r="D10" s="68">
        <v>3000410</v>
      </c>
      <c r="E10" s="19" t="s">
        <v>1698</v>
      </c>
      <c r="F10" s="69">
        <v>86</v>
      </c>
      <c r="G10" s="19" t="s">
        <v>500</v>
      </c>
      <c r="H10" s="20">
        <v>0.6399999999999999</v>
      </c>
      <c r="I10" s="21">
        <v>0.68677999999999995</v>
      </c>
      <c r="J10" s="21">
        <f t="shared" si="0"/>
        <v>0.51164302143009543</v>
      </c>
      <c r="K10" s="21">
        <v>0.39834553143009543</v>
      </c>
      <c r="L10" s="21">
        <v>5.6778260000000004E-2</v>
      </c>
      <c r="M10" s="21">
        <v>5.6519229999999997E-2</v>
      </c>
      <c r="N10" s="22">
        <f t="shared" si="1"/>
        <v>0.58001912028611124</v>
      </c>
      <c r="O10" s="22">
        <f t="shared" si="2"/>
        <v>0.6626922616123001</v>
      </c>
      <c r="P10" s="23">
        <f t="shared" si="3"/>
        <v>0.74498823703383243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5004412</v>
      </c>
      <c r="C11" s="19" t="s">
        <v>1700</v>
      </c>
      <c r="D11" s="68">
        <v>3000410</v>
      </c>
      <c r="E11" s="19" t="s">
        <v>1698</v>
      </c>
      <c r="F11" s="69">
        <v>86</v>
      </c>
      <c r="G11" s="19" t="s">
        <v>500</v>
      </c>
      <c r="H11" s="20">
        <v>1.0264850000000001</v>
      </c>
      <c r="I11" s="21">
        <v>0.26496900000000001</v>
      </c>
      <c r="J11" s="21">
        <f t="shared" si="0"/>
        <v>7.5636600138558593E-2</v>
      </c>
      <c r="K11" s="21">
        <v>5.8755660138558596E-2</v>
      </c>
      <c r="L11" s="21">
        <v>7.0969900000000001E-3</v>
      </c>
      <c r="M11" s="21">
        <v>9.7839499999999996E-3</v>
      </c>
      <c r="N11" s="22">
        <f t="shared" si="1"/>
        <v>0.22174541225033342</v>
      </c>
      <c r="O11" s="22">
        <f t="shared" si="2"/>
        <v>0.24852963983922116</v>
      </c>
      <c r="P11" s="23">
        <f t="shared" si="3"/>
        <v>0.28545452539187072</v>
      </c>
      <c r="Q11" s="70">
        <v>0</v>
      </c>
      <c r="R11" s="21">
        <v>0</v>
      </c>
      <c r="S11" s="23">
        <f t="shared" si="4"/>
        <v>0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564.81580899999994</v>
      </c>
      <c r="I12" s="44">
        <f t="shared" ref="I12:M12" ca="1" si="5">OFFSET(I12,-MATCH("PROYECTOS",$A$8:$A$12,0)-1,0)-(OFFSET(I12,-MATCH("PROYECTOS",$A$8:$A$12,0),0))</f>
        <v>1663.9839979999995</v>
      </c>
      <c r="J12" s="44">
        <f t="shared" ca="1" si="5"/>
        <v>523.2441467241141</v>
      </c>
      <c r="K12" s="44">
        <f t="shared" ca="1" si="5"/>
        <v>380.25039847411409</v>
      </c>
      <c r="L12" s="44">
        <f t="shared" ca="1" si="5"/>
        <v>58.875814389999988</v>
      </c>
      <c r="M12" s="44">
        <f t="shared" ca="1" si="5"/>
        <v>84.117933860000008</v>
      </c>
      <c r="N12" s="46">
        <f t="shared" ca="1" si="1"/>
        <v>0.22851806203133584</v>
      </c>
      <c r="O12" s="46">
        <f t="shared" ca="1" si="2"/>
        <v>0.26390050228362488</v>
      </c>
      <c r="P12" s="47">
        <f t="shared" ca="1" si="3"/>
        <v>0.31445263136726048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746.03897899999993</v>
      </c>
      <c r="E6" s="14">
        <v>280.51294599999989</v>
      </c>
      <c r="F6" s="14">
        <v>180.20687949127495</v>
      </c>
      <c r="G6" s="14">
        <v>119.70341101127492</v>
      </c>
      <c r="H6" s="14">
        <v>5.7869004799999999</v>
      </c>
      <c r="I6" s="14">
        <v>54.716567999999988</v>
      </c>
      <c r="J6" s="15">
        <v>0.42673043336572059</v>
      </c>
      <c r="K6" s="15">
        <v>0.44736014248438633</v>
      </c>
      <c r="L6" s="16">
        <v>0.64241911847902733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734.58851300000003</v>
      </c>
      <c r="E7" s="38">
        <f ca="1">SUM(E8:OFFSET(E6,MATCH("GOBIERNOS REGIONALES",$A$8:$A$50,0),0))</f>
        <v>252.58828899999992</v>
      </c>
      <c r="F7" s="38">
        <f ca="1">SUM(F8:OFFSET(F6,MATCH("GOBIERNOS REGIONALES",$A$8:$A$50,0),0))</f>
        <v>164.67226267889956</v>
      </c>
      <c r="G7" s="38">
        <f ca="1">SUM(G8:OFFSET(G6,MATCH("GOBIERNOS REGIONALES",$A$8:$A$50,0),0))</f>
        <v>109.29738286889956</v>
      </c>
      <c r="H7" s="38">
        <f ca="1">SUM(H8:OFFSET(H6,MATCH("GOBIERNOS REGIONALES",$A$8:$A$50,0),0))</f>
        <v>3.10713544</v>
      </c>
      <c r="I7" s="38">
        <f ca="1">SUM(I8:OFFSET(I6,MATCH("GOBIERNOS REGIONALES",$A$8:$A$50,0),0))</f>
        <v>52.26774437000001</v>
      </c>
      <c r="J7" s="39">
        <f ca="1">IFERROR(G7/E7,0)</f>
        <v>0.43270962126395179</v>
      </c>
      <c r="K7" s="39">
        <f ca="1">IFERROR(SUM(G7,H7)/E7,0)</f>
        <v>0.44501080692976858</v>
      </c>
      <c r="L7" s="40">
        <f ca="1">IFERROR(SUM(G7,H7,I7)/E7,0)</f>
        <v>0.65193942019576212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734.58851300000003</v>
      </c>
      <c r="E8" s="21">
        <v>252.58828899999992</v>
      </c>
      <c r="F8" s="21">
        <f t="shared" ref="F8:F10" si="0">SUM(G8,H8,I8)</f>
        <v>164.67226267889956</v>
      </c>
      <c r="G8" s="21">
        <v>109.29738286889956</v>
      </c>
      <c r="H8" s="21">
        <v>3.10713544</v>
      </c>
      <c r="I8" s="21">
        <v>52.26774437000001</v>
      </c>
      <c r="J8" s="22">
        <f t="shared" ref="J8:J10" si="1">IFERROR(G8/E8,0)</f>
        <v>0.43270962126395179</v>
      </c>
      <c r="K8" s="22">
        <f t="shared" ref="K8:K10" si="2">IFERROR(SUM(G8,H8)/E8,0)</f>
        <v>0.44501080692976858</v>
      </c>
      <c r="L8" s="23">
        <f t="shared" ref="L8:L10" si="3">IFERROR(SUM(G8,H8,I8)/E8,0)</f>
        <v>0.65193942019576212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11.450466</v>
      </c>
      <c r="E10" s="45">
        <v>27.924656999999993</v>
      </c>
      <c r="F10" s="45">
        <f t="shared" si="0"/>
        <v>15.534616812375361</v>
      </c>
      <c r="G10" s="45">
        <v>10.406028142375362</v>
      </c>
      <c r="H10" s="45">
        <v>2.679765039999999</v>
      </c>
      <c r="I10" s="45">
        <v>2.4488236300000001</v>
      </c>
      <c r="J10" s="46">
        <f t="shared" si="1"/>
        <v>0.37264658765102698</v>
      </c>
      <c r="K10" s="46">
        <f t="shared" si="2"/>
        <v>0.46861070423802753</v>
      </c>
      <c r="L10" s="47">
        <f t="shared" si="3"/>
        <v>0.55630465979852017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1704</v>
      </c>
      <c r="N2" s="72" t="s">
        <v>1715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746.03897899999993</v>
      </c>
      <c r="E6" s="14">
        <f ca="1">SUM(E7:OFFSET(E7,50,0))</f>
        <v>280.51294599999989</v>
      </c>
      <c r="F6" s="14">
        <f ca="1">SUM(F7:OFFSET(F7,50,0))</f>
        <v>180.20687949127495</v>
      </c>
      <c r="G6" s="14">
        <f ca="1">SUM(G7:OFFSET(G7,50,0))</f>
        <v>119.70341101127492</v>
      </c>
      <c r="H6" s="14">
        <f ca="1">SUM(H7:OFFSET(H7,50,0))</f>
        <v>5.7869004799999999</v>
      </c>
      <c r="I6" s="14">
        <f ca="1">SUM(I7:OFFSET(I7,50,0))</f>
        <v>54.716567999999988</v>
      </c>
      <c r="J6" s="15">
        <f ca="1">IFERROR(G6/E6,0)</f>
        <v>0.42673043336572059</v>
      </c>
      <c r="K6" s="15">
        <f ca="1">IFERROR(SUM(G6,H6)/E6,0)</f>
        <v>0.44736014248438633</v>
      </c>
      <c r="L6" s="16">
        <f ca="1">IFERROR(SUM(G6,H6,I6)/E6,0)</f>
        <v>0.64241911847902733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1.402855</v>
      </c>
      <c r="F7" s="21">
        <f t="shared" ref="F7:F29" si="0">SUM(G7,H7,I7)</f>
        <v>0.79061073208436372</v>
      </c>
      <c r="G7" s="21">
        <v>0.7771007320843637</v>
      </c>
      <c r="H7" s="21">
        <v>0</v>
      </c>
      <c r="I7" s="21">
        <v>1.3509999999999999E-2</v>
      </c>
      <c r="J7" s="22">
        <f t="shared" ref="J7:J29" si="1">IFERROR(G7/E7,0)</f>
        <v>0.55394230485999174</v>
      </c>
      <c r="K7" s="22">
        <f t="shared" ref="K7:K29" si="2">IFERROR(SUM(G7,H7)/E7,0)</f>
        <v>0.55394230485999174</v>
      </c>
      <c r="L7" s="23">
        <f t="shared" ref="L7:L29" si="3">IFERROR(SUM(G7,H7,I7)/E7,0)</f>
        <v>0.56357266580249832</v>
      </c>
      <c r="M7" s="4"/>
      <c r="N7" t="s">
        <v>272</v>
      </c>
      <c r="O7" s="5">
        <v>0.1181762097658217</v>
      </c>
      <c r="P7" s="71">
        <v>0.85693305415153587</v>
      </c>
    </row>
    <row r="8" spans="1:16" x14ac:dyDescent="0.25">
      <c r="A8" s="17"/>
      <c r="B8" s="55">
        <v>2</v>
      </c>
      <c r="C8" s="19" t="s">
        <v>250</v>
      </c>
      <c r="D8" s="20">
        <v>0.24839800000000001</v>
      </c>
      <c r="E8" s="21">
        <v>7.2284429999999995</v>
      </c>
      <c r="F8" s="21">
        <f t="shared" si="0"/>
        <v>3.2451172982248289</v>
      </c>
      <c r="G8" s="21">
        <v>2.587303178224829</v>
      </c>
      <c r="H8" s="21">
        <v>0.16322022000000003</v>
      </c>
      <c r="I8" s="21">
        <v>0.49459389999999992</v>
      </c>
      <c r="J8" s="22">
        <f t="shared" si="1"/>
        <v>0.35793367648120478</v>
      </c>
      <c r="K8" s="22">
        <f t="shared" si="2"/>
        <v>0.3805139499923883</v>
      </c>
      <c r="L8" s="23">
        <f t="shared" si="3"/>
        <v>0.44893724668297574</v>
      </c>
      <c r="M8" s="4"/>
      <c r="N8" t="s">
        <v>263</v>
      </c>
      <c r="O8" s="5">
        <v>152.51251542394004</v>
      </c>
      <c r="P8" s="71">
        <v>0.71569466096431089</v>
      </c>
    </row>
    <row r="9" spans="1:16" x14ac:dyDescent="0.25">
      <c r="A9" s="17"/>
      <c r="B9" s="55">
        <v>3</v>
      </c>
      <c r="C9" s="19" t="s">
        <v>251</v>
      </c>
      <c r="D9" s="20">
        <v>97.6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270</v>
      </c>
      <c r="O9" s="5">
        <v>1.5386278884426499</v>
      </c>
      <c r="P9" s="71">
        <v>0.68594764068454861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4.5275999999999997E-2</v>
      </c>
      <c r="F10" s="21">
        <f t="shared" si="0"/>
        <v>2.7464999351650476E-2</v>
      </c>
      <c r="G10" s="21">
        <v>2.7464999351650476E-2</v>
      </c>
      <c r="H10" s="21">
        <v>0</v>
      </c>
      <c r="I10" s="21">
        <v>0</v>
      </c>
      <c r="J10" s="22">
        <f t="shared" si="1"/>
        <v>0.60661276066018377</v>
      </c>
      <c r="K10" s="22">
        <f t="shared" si="2"/>
        <v>0.60661276066018377</v>
      </c>
      <c r="L10" s="23">
        <f t="shared" si="3"/>
        <v>0.60661276066018377</v>
      </c>
      <c r="M10" s="4"/>
      <c r="N10" t="s">
        <v>256</v>
      </c>
      <c r="O10" s="5">
        <v>2.3575678555960184</v>
      </c>
      <c r="P10" s="71">
        <v>0.66197485932449862</v>
      </c>
    </row>
    <row r="11" spans="1:16" x14ac:dyDescent="0.25">
      <c r="A11" s="17"/>
      <c r="B11" s="55">
        <v>5</v>
      </c>
      <c r="C11" s="19" t="s">
        <v>253</v>
      </c>
      <c r="D11" s="20">
        <v>0.04</v>
      </c>
      <c r="E11" s="21">
        <v>7.7725000000000002E-2</v>
      </c>
      <c r="F11" s="21">
        <f t="shared" si="0"/>
        <v>4.2399679798983334E-2</v>
      </c>
      <c r="G11" s="21">
        <v>4.2849997989833355E-3</v>
      </c>
      <c r="H11" s="21">
        <v>1.2096800000000001E-3</v>
      </c>
      <c r="I11" s="21">
        <v>3.6905E-2</v>
      </c>
      <c r="J11" s="22">
        <f t="shared" si="1"/>
        <v>5.5130264380615447E-2</v>
      </c>
      <c r="K11" s="22">
        <f t="shared" si="2"/>
        <v>7.0693853959258091E-2</v>
      </c>
      <c r="L11" s="23">
        <f t="shared" si="3"/>
        <v>0.54550890703098531</v>
      </c>
      <c r="M11" s="4"/>
      <c r="N11" t="s">
        <v>261</v>
      </c>
      <c r="O11" s="5">
        <v>0.18526086764826774</v>
      </c>
      <c r="P11" s="71">
        <v>0.65033021022869142</v>
      </c>
    </row>
    <row r="12" spans="1:16" x14ac:dyDescent="0.25">
      <c r="A12" s="17"/>
      <c r="B12" s="55">
        <v>6</v>
      </c>
      <c r="C12" s="19" t="s">
        <v>254</v>
      </c>
      <c r="D12" s="20">
        <v>3.9073370000000001</v>
      </c>
      <c r="E12" s="21">
        <v>4.1775210000000005</v>
      </c>
      <c r="F12" s="21">
        <f t="shared" si="0"/>
        <v>1.209382372081655</v>
      </c>
      <c r="G12" s="21">
        <v>0.23341000208165497</v>
      </c>
      <c r="H12" s="21">
        <v>0.95641649999999989</v>
      </c>
      <c r="I12" s="21">
        <v>1.955587E-2</v>
      </c>
      <c r="J12" s="22">
        <f t="shared" si="1"/>
        <v>5.5872849491757179E-2</v>
      </c>
      <c r="K12" s="22">
        <f t="shared" si="2"/>
        <v>0.28481640237874445</v>
      </c>
      <c r="L12" s="23">
        <f t="shared" si="3"/>
        <v>0.28949761642889521</v>
      </c>
      <c r="M12" s="4"/>
      <c r="N12" t="s">
        <v>252</v>
      </c>
      <c r="O12" s="5">
        <v>2.7464999351650476E-2</v>
      </c>
      <c r="P12" s="71">
        <v>0.60661276066018377</v>
      </c>
    </row>
    <row r="13" spans="1:16" x14ac:dyDescent="0.25">
      <c r="A13" s="17"/>
      <c r="B13" s="55">
        <v>7</v>
      </c>
      <c r="C13" s="19" t="s">
        <v>255</v>
      </c>
      <c r="D13" s="20">
        <v>0.41162200000000004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260</v>
      </c>
      <c r="O13" s="5">
        <v>5.6712526204525613</v>
      </c>
      <c r="P13" s="71">
        <v>0.57105480436505329</v>
      </c>
    </row>
    <row r="14" spans="1:16" x14ac:dyDescent="0.25">
      <c r="A14" s="17"/>
      <c r="B14" s="55">
        <v>8</v>
      </c>
      <c r="C14" s="19" t="s">
        <v>256</v>
      </c>
      <c r="D14" s="20">
        <v>4.5654459999999997</v>
      </c>
      <c r="E14" s="21">
        <v>3.5614159999999999</v>
      </c>
      <c r="F14" s="21">
        <f t="shared" si="0"/>
        <v>2.3575678555960184</v>
      </c>
      <c r="G14" s="21">
        <v>1.5895147255960183</v>
      </c>
      <c r="H14" s="21">
        <v>0.18032064000000003</v>
      </c>
      <c r="I14" s="21">
        <v>0.58773249000000005</v>
      </c>
      <c r="J14" s="22">
        <f t="shared" si="1"/>
        <v>0.44631537725332238</v>
      </c>
      <c r="K14" s="22">
        <f t="shared" si="2"/>
        <v>0.49694710351051896</v>
      </c>
      <c r="L14" s="23">
        <f t="shared" si="3"/>
        <v>0.66197485932449862</v>
      </c>
      <c r="M14" s="4"/>
      <c r="N14" t="s">
        <v>249</v>
      </c>
      <c r="O14" s="5">
        <v>0.79061073208436372</v>
      </c>
      <c r="P14" s="71">
        <v>0.56357266580249832</v>
      </c>
    </row>
    <row r="15" spans="1:16" x14ac:dyDescent="0.25">
      <c r="A15" s="17"/>
      <c r="B15" s="55">
        <v>9</v>
      </c>
      <c r="C15" s="19" t="s">
        <v>257</v>
      </c>
      <c r="D15" s="20">
        <v>0</v>
      </c>
      <c r="E15" s="21">
        <v>0.87275500000000006</v>
      </c>
      <c r="F15" s="21">
        <f t="shared" si="0"/>
        <v>0.29309467572915854</v>
      </c>
      <c r="G15" s="21">
        <v>0.26613737572915852</v>
      </c>
      <c r="H15" s="21">
        <v>1.27718E-2</v>
      </c>
      <c r="I15" s="21">
        <v>1.4185500000000002E-2</v>
      </c>
      <c r="J15" s="22">
        <f t="shared" si="1"/>
        <v>0.30493938817784888</v>
      </c>
      <c r="K15" s="22">
        <f t="shared" si="2"/>
        <v>0.3195732774136596</v>
      </c>
      <c r="L15" s="23">
        <f t="shared" si="3"/>
        <v>0.33582697976999104</v>
      </c>
      <c r="M15" s="4"/>
      <c r="N15" t="s">
        <v>253</v>
      </c>
      <c r="O15" s="5">
        <v>4.2399679798983334E-2</v>
      </c>
      <c r="P15" s="71">
        <v>0.54550890703098531</v>
      </c>
    </row>
    <row r="16" spans="1:16" x14ac:dyDescent="0.25">
      <c r="A16" s="17"/>
      <c r="B16" s="55">
        <v>10</v>
      </c>
      <c r="C16" s="19" t="s">
        <v>258</v>
      </c>
      <c r="D16" s="20">
        <v>0</v>
      </c>
      <c r="E16" s="21">
        <v>18.098408999999982</v>
      </c>
      <c r="F16" s="21">
        <f t="shared" si="0"/>
        <v>5.2730985690612009</v>
      </c>
      <c r="G16" s="21">
        <v>5.2483126790612005</v>
      </c>
      <c r="H16" s="21">
        <v>0</v>
      </c>
      <c r="I16" s="21">
        <v>2.4785890000000005E-2</v>
      </c>
      <c r="J16" s="22">
        <f t="shared" si="1"/>
        <v>0.28998751653038701</v>
      </c>
      <c r="K16" s="22">
        <f t="shared" si="2"/>
        <v>0.28998751653038701</v>
      </c>
      <c r="L16" s="23">
        <f t="shared" si="3"/>
        <v>0.29135702309861633</v>
      </c>
      <c r="M16" s="4"/>
      <c r="N16" t="s">
        <v>267</v>
      </c>
      <c r="O16" s="5">
        <v>3.5858469401716682</v>
      </c>
      <c r="P16" s="71">
        <v>0.51589360228252656</v>
      </c>
    </row>
    <row r="17" spans="1:16" x14ac:dyDescent="0.25">
      <c r="A17" s="17"/>
      <c r="B17" s="55">
        <v>11</v>
      </c>
      <c r="C17" s="19" t="s">
        <v>259</v>
      </c>
      <c r="D17" s="20">
        <v>0</v>
      </c>
      <c r="E17" s="21">
        <v>1.7158060000000004</v>
      </c>
      <c r="F17" s="21">
        <f t="shared" si="0"/>
        <v>0.6400751555673313</v>
      </c>
      <c r="G17" s="21">
        <v>0.59727515556733124</v>
      </c>
      <c r="H17" s="21">
        <v>3.9800000000000002E-2</v>
      </c>
      <c r="I17" s="21">
        <v>3.0000000000000001E-3</v>
      </c>
      <c r="J17" s="22">
        <f t="shared" si="1"/>
        <v>0.3481017991354099</v>
      </c>
      <c r="K17" s="22">
        <f t="shared" si="2"/>
        <v>0.37129789473129898</v>
      </c>
      <c r="L17" s="23">
        <f t="shared" si="3"/>
        <v>0.37304634414807453</v>
      </c>
      <c r="M17" s="4"/>
      <c r="N17" t="s">
        <v>250</v>
      </c>
      <c r="O17" s="5">
        <v>3.2451172982248289</v>
      </c>
      <c r="P17" s="71">
        <v>0.44893724668297574</v>
      </c>
    </row>
    <row r="18" spans="1:16" x14ac:dyDescent="0.25">
      <c r="A18" s="17"/>
      <c r="B18" s="55">
        <v>12</v>
      </c>
      <c r="C18" s="19" t="s">
        <v>260</v>
      </c>
      <c r="D18" s="20">
        <v>0.04</v>
      </c>
      <c r="E18" s="21">
        <v>9.9311879999999935</v>
      </c>
      <c r="F18" s="21">
        <f t="shared" si="0"/>
        <v>5.6712526204525613</v>
      </c>
      <c r="G18" s="21">
        <v>5.0231995704525616</v>
      </c>
      <c r="H18" s="21">
        <v>9.5092170000000004E-2</v>
      </c>
      <c r="I18" s="21">
        <v>0.55296087999999999</v>
      </c>
      <c r="J18" s="22">
        <f t="shared" si="1"/>
        <v>0.50580047124800831</v>
      </c>
      <c r="K18" s="22">
        <f t="shared" si="2"/>
        <v>0.51537557646200682</v>
      </c>
      <c r="L18" s="23">
        <f t="shared" si="3"/>
        <v>0.57105480436505329</v>
      </c>
      <c r="M18" s="4"/>
      <c r="N18" t="s">
        <v>269</v>
      </c>
      <c r="O18" s="5">
        <v>0.33506244387064221</v>
      </c>
      <c r="P18" s="71">
        <v>0.42199884868762949</v>
      </c>
    </row>
    <row r="19" spans="1:16" x14ac:dyDescent="0.25">
      <c r="A19" s="17"/>
      <c r="B19" s="55">
        <v>13</v>
      </c>
      <c r="C19" s="19" t="s">
        <v>261</v>
      </c>
      <c r="D19" s="20">
        <v>0</v>
      </c>
      <c r="E19" s="21">
        <v>0.28487199999999996</v>
      </c>
      <c r="F19" s="21">
        <f t="shared" si="0"/>
        <v>0.18526086764826774</v>
      </c>
      <c r="G19" s="21">
        <v>9.5960717648267746E-2</v>
      </c>
      <c r="H19" s="21">
        <v>1.9424569999999999E-2</v>
      </c>
      <c r="I19" s="21">
        <v>6.9875579999999993E-2</v>
      </c>
      <c r="J19" s="22">
        <f t="shared" si="1"/>
        <v>0.33685556196561178</v>
      </c>
      <c r="K19" s="22">
        <f t="shared" si="2"/>
        <v>0.40504257227199503</v>
      </c>
      <c r="L19" s="23">
        <f t="shared" si="3"/>
        <v>0.65033021022869142</v>
      </c>
      <c r="M19" s="4"/>
      <c r="N19" t="s">
        <v>259</v>
      </c>
      <c r="O19" s="5">
        <v>0.6400751555673313</v>
      </c>
      <c r="P19" s="71">
        <v>0.37304634414807453</v>
      </c>
    </row>
    <row r="20" spans="1:16" x14ac:dyDescent="0.25">
      <c r="A20" s="17"/>
      <c r="B20" s="55">
        <v>14</v>
      </c>
      <c r="C20" s="19" t="s">
        <v>262</v>
      </c>
      <c r="D20" s="20">
        <v>140</v>
      </c>
      <c r="E20" s="21">
        <v>5.8301500000000006</v>
      </c>
      <c r="F20" s="21">
        <f t="shared" si="0"/>
        <v>1.1328015318372344</v>
      </c>
      <c r="G20" s="21">
        <v>0.3321395218372345</v>
      </c>
      <c r="H20" s="21">
        <v>0.80066201000000004</v>
      </c>
      <c r="I20" s="21">
        <v>0</v>
      </c>
      <c r="J20" s="22">
        <f t="shared" si="1"/>
        <v>5.6969292700399556E-2</v>
      </c>
      <c r="K20" s="22">
        <f t="shared" si="2"/>
        <v>0.19430058091768382</v>
      </c>
      <c r="L20" s="23">
        <f t="shared" si="3"/>
        <v>0.19430058091768382</v>
      </c>
      <c r="M20" s="4"/>
      <c r="N20" t="s">
        <v>264</v>
      </c>
      <c r="O20" s="5">
        <v>0.6751591273040819</v>
      </c>
      <c r="P20" s="71">
        <v>0.3724358332896161</v>
      </c>
    </row>
    <row r="21" spans="1:16" x14ac:dyDescent="0.25">
      <c r="A21" s="17"/>
      <c r="B21" s="55">
        <v>15</v>
      </c>
      <c r="C21" s="19" t="s">
        <v>263</v>
      </c>
      <c r="D21" s="20">
        <v>496.75601899999998</v>
      </c>
      <c r="E21" s="21">
        <v>213.09718199999998</v>
      </c>
      <c r="F21" s="21">
        <f t="shared" si="0"/>
        <v>152.51251542394004</v>
      </c>
      <c r="G21" s="21">
        <v>97.417667433940053</v>
      </c>
      <c r="H21" s="21">
        <v>2.8771107000000002</v>
      </c>
      <c r="I21" s="21">
        <v>52.217737289999988</v>
      </c>
      <c r="J21" s="22">
        <f t="shared" si="1"/>
        <v>0.45715136408486184</v>
      </c>
      <c r="K21" s="22">
        <f t="shared" si="2"/>
        <v>0.47065276599453137</v>
      </c>
      <c r="L21" s="23">
        <f t="shared" si="3"/>
        <v>0.71569466096431089</v>
      </c>
      <c r="M21" s="4"/>
      <c r="N21" t="s">
        <v>257</v>
      </c>
      <c r="O21" s="5">
        <v>0.29309467572915854</v>
      </c>
      <c r="P21" s="71">
        <v>0.33582697976999104</v>
      </c>
    </row>
    <row r="22" spans="1:16" x14ac:dyDescent="0.25">
      <c r="A22" s="17"/>
      <c r="B22" s="55">
        <v>16</v>
      </c>
      <c r="C22" s="19" t="s">
        <v>264</v>
      </c>
      <c r="D22" s="20">
        <v>0.48778199999999999</v>
      </c>
      <c r="E22" s="21">
        <v>1.8128200000000001</v>
      </c>
      <c r="F22" s="21">
        <f t="shared" si="0"/>
        <v>0.6751591273040819</v>
      </c>
      <c r="G22" s="21">
        <v>0.41081124730408192</v>
      </c>
      <c r="H22" s="21">
        <v>0.12569188000000001</v>
      </c>
      <c r="I22" s="21">
        <v>0.138656</v>
      </c>
      <c r="J22" s="22">
        <f t="shared" si="1"/>
        <v>0.22661447209545454</v>
      </c>
      <c r="K22" s="22">
        <f t="shared" si="2"/>
        <v>0.29594947501907626</v>
      </c>
      <c r="L22" s="23">
        <f t="shared" si="3"/>
        <v>0.3724358332896161</v>
      </c>
      <c r="M22" s="4"/>
      <c r="N22" t="s">
        <v>271</v>
      </c>
      <c r="O22" s="5">
        <v>0.28508697</v>
      </c>
      <c r="P22" s="71">
        <v>0.32345889921372406</v>
      </c>
    </row>
    <row r="23" spans="1:16" x14ac:dyDescent="0.25">
      <c r="A23" s="17"/>
      <c r="B23" s="55">
        <v>17</v>
      </c>
      <c r="C23" s="19" t="s">
        <v>265</v>
      </c>
      <c r="D23" s="20">
        <v>0</v>
      </c>
      <c r="E23" s="21">
        <v>0.02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258</v>
      </c>
      <c r="O23" s="5">
        <v>5.2730985690612009</v>
      </c>
      <c r="P23" s="71">
        <v>0.29135702309861633</v>
      </c>
    </row>
    <row r="24" spans="1:16" x14ac:dyDescent="0.25">
      <c r="A24" s="17"/>
      <c r="B24" s="55">
        <v>19</v>
      </c>
      <c r="C24" s="19" t="s">
        <v>267</v>
      </c>
      <c r="D24" s="20">
        <v>6.0000000000000005E-2</v>
      </c>
      <c r="E24" s="21">
        <v>6.9507489999999983</v>
      </c>
      <c r="F24" s="21">
        <f t="shared" si="0"/>
        <v>3.5858469401716682</v>
      </c>
      <c r="G24" s="21">
        <v>3.4450082501716679</v>
      </c>
      <c r="H24" s="21">
        <v>7.4720800000000004E-2</v>
      </c>
      <c r="I24" s="21">
        <v>6.6117889999999999E-2</v>
      </c>
      <c r="J24" s="22">
        <f t="shared" si="1"/>
        <v>0.49563122624218897</v>
      </c>
      <c r="K24" s="22">
        <f t="shared" si="2"/>
        <v>0.50638126195776434</v>
      </c>
      <c r="L24" s="23">
        <f t="shared" si="3"/>
        <v>0.51589360228252656</v>
      </c>
      <c r="M24" s="4"/>
      <c r="N24" t="s">
        <v>254</v>
      </c>
      <c r="O24" s="5">
        <v>1.209382372081655</v>
      </c>
      <c r="P24" s="71">
        <v>0.28949761642889521</v>
      </c>
    </row>
    <row r="25" spans="1:16" x14ac:dyDescent="0.25">
      <c r="A25" s="17"/>
      <c r="B25" s="55">
        <v>20</v>
      </c>
      <c r="C25" s="19" t="s">
        <v>268</v>
      </c>
      <c r="D25" s="20">
        <v>0.75601200000000002</v>
      </c>
      <c r="E25" s="21">
        <v>1.3494450000000016</v>
      </c>
      <c r="F25" s="21">
        <f t="shared" si="0"/>
        <v>0.28827813034675243</v>
      </c>
      <c r="G25" s="21">
        <v>8.7732060346752405E-2</v>
      </c>
      <c r="H25" s="21">
        <v>0.11976725999999999</v>
      </c>
      <c r="I25" s="21">
        <v>8.0778810000000006E-2</v>
      </c>
      <c r="J25" s="22">
        <f t="shared" si="1"/>
        <v>6.501343911515646E-2</v>
      </c>
      <c r="K25" s="22">
        <f t="shared" si="2"/>
        <v>0.15376641533871491</v>
      </c>
      <c r="L25" s="23">
        <f t="shared" si="3"/>
        <v>0.21362718031987379</v>
      </c>
      <c r="M25" s="4"/>
      <c r="N25" t="s">
        <v>268</v>
      </c>
      <c r="O25" s="5">
        <v>0.28827813034675243</v>
      </c>
      <c r="P25" s="71">
        <v>0.21362718031987379</v>
      </c>
    </row>
    <row r="26" spans="1:16" x14ac:dyDescent="0.25">
      <c r="A26" s="17"/>
      <c r="B26" s="55">
        <v>21</v>
      </c>
      <c r="C26" s="19" t="s">
        <v>269</v>
      </c>
      <c r="D26" s="20">
        <v>0.23200000000000001</v>
      </c>
      <c r="E26" s="21">
        <v>0.79398899999999994</v>
      </c>
      <c r="F26" s="21">
        <f t="shared" si="0"/>
        <v>0.33506244387064221</v>
      </c>
      <c r="G26" s="21">
        <v>0.30967540387064219</v>
      </c>
      <c r="H26" s="21">
        <v>3.3999999999999994E-3</v>
      </c>
      <c r="I26" s="21">
        <v>2.1987040000000003E-2</v>
      </c>
      <c r="J26" s="22">
        <f t="shared" si="1"/>
        <v>0.39002480370715742</v>
      </c>
      <c r="K26" s="22">
        <f t="shared" si="2"/>
        <v>0.39430697890102034</v>
      </c>
      <c r="L26" s="23">
        <f t="shared" si="3"/>
        <v>0.42199884868762949</v>
      </c>
      <c r="M26" s="4"/>
      <c r="N26" t="s">
        <v>262</v>
      </c>
      <c r="O26" s="5">
        <v>1.1328015318372344</v>
      </c>
      <c r="P26" s="71">
        <v>0.19430058091768382</v>
      </c>
    </row>
    <row r="27" spans="1:16" x14ac:dyDescent="0.25">
      <c r="A27" s="17"/>
      <c r="B27" s="55">
        <v>22</v>
      </c>
      <c r="C27" s="19" t="s">
        <v>270</v>
      </c>
      <c r="D27" s="20">
        <v>0.93436300000000005</v>
      </c>
      <c r="E27" s="21">
        <v>2.2430690000000002</v>
      </c>
      <c r="F27" s="21">
        <f t="shared" si="0"/>
        <v>1.5386278884426499</v>
      </c>
      <c r="G27" s="21">
        <v>1.1853767484426498</v>
      </c>
      <c r="H27" s="21">
        <v>0.24371138999999997</v>
      </c>
      <c r="I27" s="21">
        <v>0.10953975000000001</v>
      </c>
      <c r="J27" s="22">
        <f t="shared" si="1"/>
        <v>0.52846200827645062</v>
      </c>
      <c r="K27" s="22">
        <f t="shared" si="2"/>
        <v>0.63711287456723342</v>
      </c>
      <c r="L27" s="23">
        <f t="shared" si="3"/>
        <v>0.68594764068454861</v>
      </c>
      <c r="M27" s="4"/>
      <c r="N27" t="s">
        <v>251</v>
      </c>
      <c r="O27" s="5">
        <v>0</v>
      </c>
      <c r="P27" s="71">
        <v>0</v>
      </c>
    </row>
    <row r="28" spans="1:16" x14ac:dyDescent="0.25">
      <c r="A28" s="17"/>
      <c r="B28" s="55">
        <v>23</v>
      </c>
      <c r="C28" s="19" t="s">
        <v>271</v>
      </c>
      <c r="D28" s="20">
        <v>0</v>
      </c>
      <c r="E28" s="21">
        <v>0.88136999999999999</v>
      </c>
      <c r="F28" s="21">
        <f t="shared" si="0"/>
        <v>0.28508697</v>
      </c>
      <c r="G28" s="21">
        <v>0</v>
      </c>
      <c r="H28" s="21">
        <v>4.628086E-2</v>
      </c>
      <c r="I28" s="21">
        <v>0.23880611000000002</v>
      </c>
      <c r="J28" s="22">
        <f t="shared" si="1"/>
        <v>0</v>
      </c>
      <c r="K28" s="22">
        <f t="shared" si="2"/>
        <v>5.2510137626649418E-2</v>
      </c>
      <c r="L28" s="23">
        <f t="shared" si="3"/>
        <v>0.32345889921372406</v>
      </c>
      <c r="M28" s="4"/>
      <c r="N28" t="s">
        <v>255</v>
      </c>
      <c r="O28" s="5">
        <v>0</v>
      </c>
      <c r="P28" s="71">
        <v>0</v>
      </c>
    </row>
    <row r="29" spans="1:16" ht="15.75" thickBot="1" x14ac:dyDescent="0.3">
      <c r="A29" s="24"/>
      <c r="B29" s="56">
        <v>24</v>
      </c>
      <c r="C29" s="26" t="s">
        <v>272</v>
      </c>
      <c r="D29" s="27">
        <v>0</v>
      </c>
      <c r="E29" s="28">
        <v>0.137906</v>
      </c>
      <c r="F29" s="28">
        <f t="shared" si="0"/>
        <v>0.1181762097658217</v>
      </c>
      <c r="G29" s="28">
        <v>6.5036209765821695E-2</v>
      </c>
      <c r="H29" s="28">
        <v>2.7300000000000001E-2</v>
      </c>
      <c r="I29" s="28">
        <v>2.5839999999999998E-2</v>
      </c>
      <c r="J29" s="29">
        <f t="shared" si="1"/>
        <v>0.47159811586023592</v>
      </c>
      <c r="K29" s="29">
        <f t="shared" si="2"/>
        <v>0.66955904576901437</v>
      </c>
      <c r="L29" s="30">
        <f t="shared" si="3"/>
        <v>0.85693305415153587</v>
      </c>
      <c r="M29" s="4"/>
      <c r="N29" t="s">
        <v>265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1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746.03897899999993</v>
      </c>
      <c r="E6" s="14">
        <v>280.51294599999989</v>
      </c>
      <c r="F6" s="14">
        <v>180.20687949127495</v>
      </c>
      <c r="G6" s="14">
        <v>119.70341101127492</v>
      </c>
      <c r="H6" s="14">
        <v>5.7869004799999999</v>
      </c>
      <c r="I6" s="14">
        <v>54.716567999999988</v>
      </c>
      <c r="J6" s="15">
        <v>0.42673043336572059</v>
      </c>
      <c r="K6" s="15">
        <v>0.44736014248438633</v>
      </c>
      <c r="L6" s="16">
        <v>0.64241911847902733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9.2126209999999986</v>
      </c>
      <c r="F7" s="38">
        <f ca="1">SUM(F8:OFFSET(F6,MATCH("PROYECTOS",$A$8:$A$50,0),0))</f>
        <v>4.1753905715593973</v>
      </c>
      <c r="G7" s="38">
        <f ca="1">SUM(G8:OFFSET(G6,MATCH("PROYECTOS",$A$8:$A$50,0),0))</f>
        <v>3.1330776315593978</v>
      </c>
      <c r="H7" s="38">
        <f ca="1">SUM(H8:OFFSET(H6,MATCH("PROYECTOS",$A$8:$A$50,0),0))</f>
        <v>0.49764927000000003</v>
      </c>
      <c r="I7" s="38">
        <f ca="1">SUM(I8:OFFSET(I6,MATCH("PROYECTOS",$A$8:$A$50,0),0))</f>
        <v>0.54466367000000004</v>
      </c>
      <c r="J7" s="39">
        <f ca="1">IFERROR(G7/E7,0)</f>
        <v>0.34008537109682446</v>
      </c>
      <c r="K7" s="39">
        <f ca="1">IFERROR(SUM(G7,H7)/E7,0)</f>
        <v>0.39410357829323472</v>
      </c>
      <c r="L7" s="40">
        <f ca="1">IFERROR(SUM(G7,H7,I7)/E7,0)</f>
        <v>0.45322504546310965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2.4079030000000001</v>
      </c>
      <c r="E8" s="21">
        <v>3.5515549999999996</v>
      </c>
      <c r="F8" s="21">
        <f t="shared" ref="F8:F10" si="0">SUM(G8,H8,I8)</f>
        <v>2.1619916959434931</v>
      </c>
      <c r="G8" s="21">
        <v>1.6382132859434932</v>
      </c>
      <c r="H8" s="21">
        <v>0.23516685000000001</v>
      </c>
      <c r="I8" s="21">
        <v>0.28861156000000004</v>
      </c>
      <c r="J8" s="22">
        <f t="shared" ref="J8:J11" si="1">IFERROR(G8/E8,0)</f>
        <v>0.46126648353847638</v>
      </c>
      <c r="K8" s="22">
        <f t="shared" ref="K8:K11" si="2">IFERROR(SUM(G8,H8)/E8,0)</f>
        <v>0.52748166252345619</v>
      </c>
      <c r="L8" s="23">
        <f t="shared" ref="L8:L11" si="3">IFERROR(SUM(G8,H8,I8)/E8,0)</f>
        <v>0.60874509783559405</v>
      </c>
      <c r="M8" s="4"/>
    </row>
    <row r="9" spans="1:13" ht="25.5" x14ac:dyDescent="0.25">
      <c r="A9" s="17"/>
      <c r="B9" s="19">
        <v>3000585</v>
      </c>
      <c r="C9" s="19" t="s">
        <v>1707</v>
      </c>
      <c r="D9" s="20">
        <v>0.51118200000000003</v>
      </c>
      <c r="E9" s="21">
        <v>1.6825600000000001</v>
      </c>
      <c r="F9" s="21">
        <f t="shared" si="0"/>
        <v>0.4361260279171702</v>
      </c>
      <c r="G9" s="21">
        <v>0.29450055791717022</v>
      </c>
      <c r="H9" s="21">
        <v>5.3403640000000002E-2</v>
      </c>
      <c r="I9" s="21">
        <v>8.8221830000000015E-2</v>
      </c>
      <c r="J9" s="22">
        <f t="shared" si="1"/>
        <v>0.17503123687545777</v>
      </c>
      <c r="K9" s="22">
        <f t="shared" si="2"/>
        <v>0.2067707528511139</v>
      </c>
      <c r="L9" s="23">
        <f t="shared" si="3"/>
        <v>0.25920384884769054</v>
      </c>
      <c r="M9" s="4"/>
    </row>
    <row r="10" spans="1:13" ht="76.5" x14ac:dyDescent="0.25">
      <c r="A10" s="17"/>
      <c r="B10" s="19">
        <v>3000667</v>
      </c>
      <c r="C10" s="19" t="s">
        <v>1708</v>
      </c>
      <c r="D10" s="20">
        <v>3.7913700000000001</v>
      </c>
      <c r="E10" s="21">
        <v>3.9785060000000003</v>
      </c>
      <c r="F10" s="21">
        <f t="shared" si="0"/>
        <v>1.5772728476987341</v>
      </c>
      <c r="G10" s="21">
        <v>1.2003637876987341</v>
      </c>
      <c r="H10" s="21">
        <v>0.20907877999999999</v>
      </c>
      <c r="I10" s="21">
        <v>0.16783028</v>
      </c>
      <c r="J10" s="22">
        <f t="shared" si="1"/>
        <v>0.30171219741750649</v>
      </c>
      <c r="K10" s="22">
        <f t="shared" si="2"/>
        <v>0.35426428103884572</v>
      </c>
      <c r="L10" s="23">
        <f t="shared" si="3"/>
        <v>0.39644852809037712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739.3285239999999</v>
      </c>
      <c r="E11" s="45">
        <f t="shared" ref="E11:I11" ca="1" si="4">OFFSET(E11,-MATCH("PROYECTOS",$A$8:$A$50,0)-1,0)-(OFFSET(E11,-MATCH("PROYECTOS",$A$8:$A$50,0),0))</f>
        <v>271.30032499999987</v>
      </c>
      <c r="F11" s="45">
        <f t="shared" ca="1" si="4"/>
        <v>176.03148891971554</v>
      </c>
      <c r="G11" s="45">
        <f t="shared" ca="1" si="4"/>
        <v>116.57033337971552</v>
      </c>
      <c r="H11" s="45">
        <f t="shared" ca="1" si="4"/>
        <v>5.2892512099999998</v>
      </c>
      <c r="I11" s="45">
        <f t="shared" ca="1" si="4"/>
        <v>54.17190432999999</v>
      </c>
      <c r="J11" s="46">
        <f t="shared" ca="1" si="1"/>
        <v>0.42967266397382892</v>
      </c>
      <c r="K11" s="46">
        <f t="shared" ca="1" si="2"/>
        <v>0.44916859052681041</v>
      </c>
      <c r="L11" s="47">
        <f t="shared" ca="1" si="3"/>
        <v>0.64884363452095239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1716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3000585</v>
      </c>
      <c r="C17" s="19" t="s">
        <v>1707</v>
      </c>
      <c r="D17" s="23">
        <v>0.25920384884769054</v>
      </c>
    </row>
    <row r="18" spans="1:4" ht="77.25" thickBot="1" x14ac:dyDescent="0.3">
      <c r="A18" s="24"/>
      <c r="B18" s="26">
        <v>3000667</v>
      </c>
      <c r="C18" s="26" t="s">
        <v>1708</v>
      </c>
      <c r="D18" s="30">
        <v>0.39644852809037712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746.03897899999993</v>
      </c>
      <c r="I6" s="14">
        <v>280.51294599999989</v>
      </c>
      <c r="J6" s="14">
        <v>180.20687949127495</v>
      </c>
      <c r="K6" s="14">
        <v>119.70341101127492</v>
      </c>
      <c r="L6" s="14">
        <v>5.7869004799999999</v>
      </c>
      <c r="M6" s="14">
        <v>54.716567999999988</v>
      </c>
      <c r="N6" s="15">
        <v>0.42673043336572059</v>
      </c>
      <c r="O6" s="15">
        <v>0.44736014248438633</v>
      </c>
      <c r="P6" s="16">
        <v>0.64241911847902733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6.7104549999999996</v>
      </c>
      <c r="I7" s="37">
        <f ca="1">SUM(I8:OFFSET(I6,MATCH("PROYECTOS",$A$8:$A$15,0),0))</f>
        <v>9.2126209999999986</v>
      </c>
      <c r="J7" s="37">
        <f ca="1">SUM(J8:OFFSET(J6,MATCH("PROYECTOS",$A$8:$A$15,0),0))</f>
        <v>4.1753905715593973</v>
      </c>
      <c r="K7" s="37">
        <f ca="1">SUM(K8:OFFSET(K6,MATCH("PROYECTOS",$A$8:$A$15,0),0))</f>
        <v>3.1330776315593978</v>
      </c>
      <c r="L7" s="37">
        <f ca="1">SUM(L8:OFFSET(L6,MATCH("PROYECTOS",$A$8:$A$15,0),0))</f>
        <v>0.49764927000000003</v>
      </c>
      <c r="M7" s="37">
        <f ca="1">SUM(M8:OFFSET(M6,MATCH("PROYECTOS",$A$8:$A$15,0),0))</f>
        <v>0.54466366999999993</v>
      </c>
      <c r="N7" s="39">
        <f ca="1">IFERROR(K7/I7,0)</f>
        <v>0.34008537109682446</v>
      </c>
      <c r="O7" s="39">
        <f ca="1">IFERROR(SUM(K7,L7)/I7,0)</f>
        <v>0.39410357829323472</v>
      </c>
      <c r="P7" s="40">
        <f ca="1">IFERROR(SUM(K7,L7,M7)/I7,0)</f>
        <v>0.45322504546310965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2.4079030000000001</v>
      </c>
      <c r="I8" s="21">
        <v>3.5515549999999996</v>
      </c>
      <c r="J8" s="21">
        <f t="shared" ref="J8:J14" si="0">SUM(K8,L8,M8)</f>
        <v>2.1619916959434931</v>
      </c>
      <c r="K8" s="21">
        <v>1.6382132859434932</v>
      </c>
      <c r="L8" s="21">
        <v>0.23516685000000001</v>
      </c>
      <c r="M8" s="21">
        <v>0.28861156000000004</v>
      </c>
      <c r="N8" s="22">
        <f t="shared" ref="N8:N15" si="1">IFERROR(K8/I8,0)</f>
        <v>0.46126648353847638</v>
      </c>
      <c r="O8" s="22">
        <f t="shared" ref="O8:O15" si="2">IFERROR(SUM(K8,L8)/I8,0)</f>
        <v>0.52748166252345619</v>
      </c>
      <c r="P8" s="23">
        <f t="shared" ref="P8:P15" si="3">IFERROR(SUM(K8,L8,M8)/I8,0)</f>
        <v>0.60874509783559405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5004346</v>
      </c>
      <c r="C9" s="19" t="s">
        <v>1709</v>
      </c>
      <c r="D9" s="68">
        <v>3000585</v>
      </c>
      <c r="E9" s="19" t="s">
        <v>1707</v>
      </c>
      <c r="F9" s="69">
        <v>215</v>
      </c>
      <c r="G9" s="19" t="s">
        <v>688</v>
      </c>
      <c r="H9" s="20">
        <v>0.14877099999999999</v>
      </c>
      <c r="I9" s="21">
        <v>0.21579799999999999</v>
      </c>
      <c r="J9" s="21">
        <f t="shared" si="0"/>
        <v>0.16114238230834602</v>
      </c>
      <c r="K9" s="21">
        <v>0.12482743230834603</v>
      </c>
      <c r="L9" s="21">
        <v>2.0927009999999999E-2</v>
      </c>
      <c r="M9" s="21">
        <v>1.5387939999999999E-2</v>
      </c>
      <c r="N9" s="22">
        <f t="shared" si="1"/>
        <v>0.57844573308532066</v>
      </c>
      <c r="O9" s="22">
        <f t="shared" si="2"/>
        <v>0.67542072821965926</v>
      </c>
      <c r="P9" s="23">
        <f t="shared" si="3"/>
        <v>0.74672787657135853</v>
      </c>
      <c r="Q9" s="70">
        <v>1</v>
      </c>
      <c r="R9" s="21">
        <v>0</v>
      </c>
      <c r="S9" s="23">
        <f t="shared" ref="S9:S14" si="4">IFERROR(R9/Q9,0)</f>
        <v>0</v>
      </c>
    </row>
    <row r="10" spans="1:19" ht="38.25" x14ac:dyDescent="0.25">
      <c r="A10" s="17"/>
      <c r="B10" s="19">
        <v>5004347</v>
      </c>
      <c r="C10" s="19" t="s">
        <v>1710</v>
      </c>
      <c r="D10" s="68">
        <v>3000585</v>
      </c>
      <c r="E10" s="19" t="s">
        <v>1707</v>
      </c>
      <c r="F10" s="69">
        <v>215</v>
      </c>
      <c r="G10" s="19" t="s">
        <v>688</v>
      </c>
      <c r="H10" s="20">
        <v>0.36241100000000004</v>
      </c>
      <c r="I10" s="21">
        <v>1.4667620000000001</v>
      </c>
      <c r="J10" s="21">
        <f t="shared" si="0"/>
        <v>0.27498364560882421</v>
      </c>
      <c r="K10" s="21">
        <v>0.16967312560882419</v>
      </c>
      <c r="L10" s="21">
        <v>3.2476629999999999E-2</v>
      </c>
      <c r="M10" s="21">
        <v>7.2833890000000012E-2</v>
      </c>
      <c r="N10" s="22">
        <f t="shared" si="1"/>
        <v>0.11567870289032861</v>
      </c>
      <c r="O10" s="22">
        <f t="shared" si="2"/>
        <v>0.13782042049686602</v>
      </c>
      <c r="P10" s="23">
        <f t="shared" si="3"/>
        <v>0.18747666329562954</v>
      </c>
      <c r="Q10" s="70">
        <v>2.8780000000000001</v>
      </c>
      <c r="R10" s="21">
        <v>1</v>
      </c>
      <c r="S10" s="23">
        <f t="shared" si="4"/>
        <v>0.34746351633078526</v>
      </c>
    </row>
    <row r="11" spans="1:19" ht="76.5" x14ac:dyDescent="0.25">
      <c r="A11" s="17"/>
      <c r="B11" s="19">
        <v>5004348</v>
      </c>
      <c r="C11" s="19" t="s">
        <v>1711</v>
      </c>
      <c r="D11" s="68">
        <v>3000667</v>
      </c>
      <c r="E11" s="19" t="s">
        <v>1708</v>
      </c>
      <c r="F11" s="69">
        <v>60</v>
      </c>
      <c r="G11" s="19" t="s">
        <v>309</v>
      </c>
      <c r="H11" s="20">
        <v>0.47934299999999996</v>
      </c>
      <c r="I11" s="21">
        <v>2.3356140000000001</v>
      </c>
      <c r="J11" s="21">
        <f t="shared" si="0"/>
        <v>1.3529822808667253</v>
      </c>
      <c r="K11" s="21">
        <v>1.0216463608667254</v>
      </c>
      <c r="L11" s="21">
        <v>0.17921697</v>
      </c>
      <c r="M11" s="21">
        <v>0.15211895</v>
      </c>
      <c r="N11" s="22">
        <f t="shared" si="1"/>
        <v>0.43742089269319562</v>
      </c>
      <c r="O11" s="22">
        <f t="shared" si="2"/>
        <v>0.51415316523480559</v>
      </c>
      <c r="P11" s="23">
        <f t="shared" si="3"/>
        <v>0.57928334085457844</v>
      </c>
      <c r="Q11" s="70">
        <v>2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5004350</v>
      </c>
      <c r="C12" s="19" t="s">
        <v>1712</v>
      </c>
      <c r="D12" s="68">
        <v>3000667</v>
      </c>
      <c r="E12" s="19" t="s">
        <v>1708</v>
      </c>
      <c r="F12" s="69">
        <v>215</v>
      </c>
      <c r="G12" s="19" t="s">
        <v>688</v>
      </c>
      <c r="H12" s="20">
        <v>0.177257</v>
      </c>
      <c r="I12" s="21">
        <v>0.129636</v>
      </c>
      <c r="J12" s="21">
        <f t="shared" si="0"/>
        <v>7.3461214956468124E-2</v>
      </c>
      <c r="K12" s="21">
        <v>5.590487495646812E-2</v>
      </c>
      <c r="L12" s="21">
        <v>1.034501E-2</v>
      </c>
      <c r="M12" s="21">
        <v>7.2113300000000002E-3</v>
      </c>
      <c r="N12" s="22">
        <f t="shared" si="1"/>
        <v>0.43124498562488905</v>
      </c>
      <c r="O12" s="22">
        <f t="shared" si="2"/>
        <v>0.51104542686034837</v>
      </c>
      <c r="P12" s="23">
        <f t="shared" si="3"/>
        <v>0.56667295316476995</v>
      </c>
      <c r="Q12" s="70">
        <v>2</v>
      </c>
      <c r="R12" s="21">
        <v>0</v>
      </c>
      <c r="S12" s="23">
        <f t="shared" si="4"/>
        <v>0</v>
      </c>
    </row>
    <row r="13" spans="1:19" ht="76.5" x14ac:dyDescent="0.25">
      <c r="A13" s="17"/>
      <c r="B13" s="19">
        <v>5005063</v>
      </c>
      <c r="C13" s="19" t="s">
        <v>1713</v>
      </c>
      <c r="D13" s="68">
        <v>3000667</v>
      </c>
      <c r="E13" s="19" t="s">
        <v>1708</v>
      </c>
      <c r="F13" s="69">
        <v>36</v>
      </c>
      <c r="G13" s="19" t="s">
        <v>533</v>
      </c>
      <c r="H13" s="20">
        <v>3.1347700000000001</v>
      </c>
      <c r="I13" s="21">
        <v>0.91390000000000005</v>
      </c>
      <c r="J13" s="21">
        <f t="shared" si="0"/>
        <v>6.8829349610564028E-2</v>
      </c>
      <c r="K13" s="21">
        <v>4.081254961056402E-2</v>
      </c>
      <c r="L13" s="21">
        <v>1.9516800000000001E-2</v>
      </c>
      <c r="M13" s="21">
        <v>8.5000000000000006E-3</v>
      </c>
      <c r="N13" s="22">
        <f t="shared" si="1"/>
        <v>4.4657566047230569E-2</v>
      </c>
      <c r="O13" s="22">
        <f t="shared" si="2"/>
        <v>6.6013075402739929E-2</v>
      </c>
      <c r="P13" s="23">
        <f t="shared" si="3"/>
        <v>7.531387417722292E-2</v>
      </c>
      <c r="Q13" s="70">
        <v>2</v>
      </c>
      <c r="R13" s="21">
        <v>0</v>
      </c>
      <c r="S13" s="23">
        <f t="shared" si="4"/>
        <v>0</v>
      </c>
    </row>
    <row r="14" spans="1:19" ht="76.5" x14ac:dyDescent="0.25">
      <c r="A14" s="17"/>
      <c r="B14" s="19">
        <v>5005457</v>
      </c>
      <c r="C14" s="19" t="s">
        <v>1714</v>
      </c>
      <c r="D14" s="68">
        <v>3000667</v>
      </c>
      <c r="E14" s="19" t="s">
        <v>1708</v>
      </c>
      <c r="F14" s="69">
        <v>455</v>
      </c>
      <c r="G14" s="19" t="s">
        <v>1546</v>
      </c>
      <c r="H14" s="20">
        <v>0</v>
      </c>
      <c r="I14" s="21">
        <v>0.599356</v>
      </c>
      <c r="J14" s="21">
        <f t="shared" si="0"/>
        <v>8.2000002264976501E-2</v>
      </c>
      <c r="K14" s="21">
        <v>8.2000002264976501E-2</v>
      </c>
      <c r="L14" s="21">
        <v>0</v>
      </c>
      <c r="M14" s="21">
        <v>0</v>
      </c>
      <c r="N14" s="22">
        <f t="shared" si="1"/>
        <v>0.1368135169498203</v>
      </c>
      <c r="O14" s="22">
        <f t="shared" si="2"/>
        <v>0.1368135169498203</v>
      </c>
      <c r="P14" s="23">
        <f t="shared" si="3"/>
        <v>0.1368135169498203</v>
      </c>
      <c r="Q14" s="70">
        <v>0.5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739.3285239999999</v>
      </c>
      <c r="I15" s="44">
        <f t="shared" ref="I15:M15" ca="1" si="5">OFFSET(I15,-MATCH("PROYECTOS",$A$8:$A$15,0)-1,0)-(OFFSET(I15,-MATCH("PROYECTOS",$A$8:$A$15,0),0))</f>
        <v>271.30032499999987</v>
      </c>
      <c r="J15" s="44">
        <f t="shared" ca="1" si="5"/>
        <v>176.03148891971554</v>
      </c>
      <c r="K15" s="44">
        <f t="shared" ca="1" si="5"/>
        <v>116.57033337971552</v>
      </c>
      <c r="L15" s="44">
        <f t="shared" ca="1" si="5"/>
        <v>5.2892512099999998</v>
      </c>
      <c r="M15" s="44">
        <f t="shared" ca="1" si="5"/>
        <v>54.17190432999999</v>
      </c>
      <c r="N15" s="46">
        <f t="shared" ca="1" si="1"/>
        <v>0.42967266397382892</v>
      </c>
      <c r="O15" s="46">
        <f t="shared" ca="1" si="2"/>
        <v>0.44916859052681041</v>
      </c>
      <c r="P15" s="47">
        <f t="shared" ca="1" si="3"/>
        <v>0.64884363452095239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18.745370000000005</v>
      </c>
      <c r="E6" s="14">
        <v>20.012686000000002</v>
      </c>
      <c r="F6" s="14">
        <v>4.5514428327686316</v>
      </c>
      <c r="G6" s="14">
        <v>3.904856172768632</v>
      </c>
      <c r="H6" s="14">
        <v>0.37243873999999999</v>
      </c>
      <c r="I6" s="14">
        <v>0.27414791999999999</v>
      </c>
      <c r="J6" s="15">
        <v>0.19511904462842378</v>
      </c>
      <c r="K6" s="15">
        <v>0.21372917722132007</v>
      </c>
      <c r="L6" s="16">
        <v>0.22742788413152693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18.745370000000001</v>
      </c>
      <c r="E7" s="38">
        <f ca="1">SUM(E8:OFFSET(E6,MATCH("GOBIERNOS REGIONALES",$A$8:$A$50,0),0))</f>
        <v>20.012686000000002</v>
      </c>
      <c r="F7" s="38">
        <f ca="1">SUM(F8:OFFSET(F6,MATCH("GOBIERNOS REGIONALES",$A$8:$A$50,0),0))</f>
        <v>4.5514428327686316</v>
      </c>
      <c r="G7" s="38">
        <f ca="1">SUM(G8:OFFSET(G6,MATCH("GOBIERNOS REGIONALES",$A$8:$A$50,0),0))</f>
        <v>3.904856172768632</v>
      </c>
      <c r="H7" s="38">
        <f ca="1">SUM(H8:OFFSET(H6,MATCH("GOBIERNOS REGIONALES",$A$8:$A$50,0),0))</f>
        <v>0.37243873999999999</v>
      </c>
      <c r="I7" s="38">
        <f ca="1">SUM(I8:OFFSET(I6,MATCH("GOBIERNOS REGIONALES",$A$8:$A$50,0),0))</f>
        <v>0.27414791999999999</v>
      </c>
      <c r="J7" s="39">
        <f ca="1">IFERROR(G7/E7,0)</f>
        <v>0.19511904462842378</v>
      </c>
      <c r="K7" s="39">
        <f ca="1">IFERROR(SUM(G7,H7)/E7,0)</f>
        <v>0.21372917722132007</v>
      </c>
      <c r="L7" s="40">
        <f ca="1">IFERROR(SUM(G7,H7,I7)/E7,0)</f>
        <v>0.22742788413152693</v>
      </c>
      <c r="M7" s="4"/>
    </row>
    <row r="8" spans="1:13" ht="38.25" x14ac:dyDescent="0.25">
      <c r="A8" s="17"/>
      <c r="B8" s="18">
        <v>57</v>
      </c>
      <c r="C8" s="19" t="s">
        <v>132</v>
      </c>
      <c r="D8" s="20">
        <v>18.745370000000001</v>
      </c>
      <c r="E8" s="21">
        <v>20.012686000000002</v>
      </c>
      <c r="F8" s="21">
        <f t="shared" ref="F8:F10" si="0">SUM(G8,H8,I8)</f>
        <v>4.5514428327686316</v>
      </c>
      <c r="G8" s="21">
        <v>3.904856172768632</v>
      </c>
      <c r="H8" s="21">
        <v>0.37243873999999999</v>
      </c>
      <c r="I8" s="21">
        <v>0.27414791999999999</v>
      </c>
      <c r="J8" s="22">
        <f t="shared" ref="J8:J10" si="1">IFERROR(G8/E8,0)</f>
        <v>0.19511904462842378</v>
      </c>
      <c r="K8" s="22">
        <f t="shared" ref="K8:K10" si="2">IFERROR(SUM(G8,H8)/E8,0)</f>
        <v>0.21372917722132007</v>
      </c>
      <c r="L8" s="23">
        <f t="shared" ref="L8:L10" si="3">IFERROR(SUM(G8,H8,I8)/E8,0)</f>
        <v>0.22742788413152693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1718</v>
      </c>
      <c r="N2" s="72" t="s">
        <v>1734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18.745370000000005</v>
      </c>
      <c r="E6" s="14">
        <f ca="1">SUM(E7:OFFSET(E7,50,0))</f>
        <v>20.012686000000002</v>
      </c>
      <c r="F6" s="14">
        <f ca="1">SUM(F7:OFFSET(F7,50,0))</f>
        <v>4.5514428327686316</v>
      </c>
      <c r="G6" s="14">
        <f ca="1">SUM(G7:OFFSET(G7,50,0))</f>
        <v>3.904856172768632</v>
      </c>
      <c r="H6" s="14">
        <f ca="1">SUM(H7:OFFSET(H7,50,0))</f>
        <v>0.37243873999999999</v>
      </c>
      <c r="I6" s="14">
        <f ca="1">SUM(I7:OFFSET(I7,50,0))</f>
        <v>0.27414791999999999</v>
      </c>
      <c r="J6" s="15">
        <f ca="1">IFERROR(G6/E6,0)</f>
        <v>0.19511904462842378</v>
      </c>
      <c r="K6" s="15">
        <f ca="1">IFERROR(SUM(G6,H6)/E6,0)</f>
        <v>0.21372917722132007</v>
      </c>
      <c r="L6" s="16">
        <f ca="1">IFERROR(SUM(G6,H6,I6)/E6,0)</f>
        <v>0.22742788413152693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18.745370000000005</v>
      </c>
      <c r="E7" s="28">
        <v>20.012686000000002</v>
      </c>
      <c r="F7" s="28">
        <f>SUM(G7,H7,I7)</f>
        <v>4.5514428327686316</v>
      </c>
      <c r="G7" s="28">
        <v>3.904856172768632</v>
      </c>
      <c r="H7" s="28">
        <v>0.37243873999999999</v>
      </c>
      <c r="I7" s="28">
        <v>0.27414791999999999</v>
      </c>
      <c r="J7" s="29">
        <f>IFERROR(G7/E7,0)</f>
        <v>0.19511904462842378</v>
      </c>
      <c r="K7" s="29">
        <f>IFERROR(SUM(G7,H7)/E7,0)</f>
        <v>0.21372917722132007</v>
      </c>
      <c r="L7" s="30">
        <f>IFERROR(SUM(G7,H7,I7)/E7,0)</f>
        <v>0.22742788413152693</v>
      </c>
      <c r="M7" s="4"/>
      <c r="N7" t="s">
        <v>263</v>
      </c>
      <c r="O7" s="5">
        <v>4.5514428327686316</v>
      </c>
      <c r="P7" s="71">
        <v>0.22742788413152693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18.745370000000005</v>
      </c>
      <c r="E6" s="14">
        <v>20.012686000000002</v>
      </c>
      <c r="F6" s="14">
        <v>4.5514428327686316</v>
      </c>
      <c r="G6" s="14">
        <v>3.904856172768632</v>
      </c>
      <c r="H6" s="14">
        <v>0.37243873999999999</v>
      </c>
      <c r="I6" s="14">
        <v>0.27414791999999999</v>
      </c>
      <c r="J6" s="15">
        <v>0.19511904462842378</v>
      </c>
      <c r="K6" s="15">
        <v>0.21372917722132007</v>
      </c>
      <c r="L6" s="16">
        <v>0.22742788413152693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18.745370000000001</v>
      </c>
      <c r="E7" s="38">
        <f ca="1">SUM(E8:OFFSET(E6,MATCH("PROYECTOS",$A$8:$A$50,0),0))</f>
        <v>20.012685999999999</v>
      </c>
      <c r="F7" s="38">
        <f ca="1">SUM(F8:OFFSET(F6,MATCH("PROYECTOS",$A$8:$A$50,0),0))</f>
        <v>4.5514428327686316</v>
      </c>
      <c r="G7" s="38">
        <f ca="1">SUM(G8:OFFSET(G6,MATCH("PROYECTOS",$A$8:$A$50,0),0))</f>
        <v>3.904856172768632</v>
      </c>
      <c r="H7" s="38">
        <f ca="1">SUM(H8:OFFSET(H6,MATCH("PROYECTOS",$A$8:$A$50,0),0))</f>
        <v>0.37243873999999999</v>
      </c>
      <c r="I7" s="38">
        <f ca="1">SUM(I8:OFFSET(I6,MATCH("PROYECTOS",$A$8:$A$50,0),0))</f>
        <v>0.27414791999999999</v>
      </c>
      <c r="J7" s="39">
        <f ca="1">IFERROR(G7/E7,0)</f>
        <v>0.1951190446284238</v>
      </c>
      <c r="K7" s="39">
        <f ca="1">IFERROR(SUM(G7,H7)/E7,0)</f>
        <v>0.21372917722132012</v>
      </c>
      <c r="L7" s="40">
        <f ca="1">IFERROR(SUM(G7,H7,I7)/E7,0)</f>
        <v>0.22742788413152698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3.7767770000000001</v>
      </c>
      <c r="E8" s="21">
        <v>3.7945869999999999</v>
      </c>
      <c r="F8" s="21">
        <f t="shared" ref="F8:F11" si="0">SUM(G8,H8,I8)</f>
        <v>0.43480382119637012</v>
      </c>
      <c r="G8" s="21">
        <v>0.36526689119637012</v>
      </c>
      <c r="H8" s="21">
        <v>4.6753119999999995E-2</v>
      </c>
      <c r="I8" s="21">
        <v>2.2783810000000002E-2</v>
      </c>
      <c r="J8" s="22">
        <f t="shared" ref="J8:J12" si="1">IFERROR(G8/E8,0)</f>
        <v>9.6259985921094998E-2</v>
      </c>
      <c r="K8" s="22">
        <f t="shared" ref="K8:K12" si="2">IFERROR(SUM(G8,H8)/E8,0)</f>
        <v>0.10858098949803235</v>
      </c>
      <c r="L8" s="23">
        <f t="shared" ref="L8:L12" si="3">IFERROR(SUM(G8,H8,I8)/E8,0)</f>
        <v>0.11458528192827576</v>
      </c>
      <c r="M8" s="4"/>
    </row>
    <row r="9" spans="1:13" ht="25.5" x14ac:dyDescent="0.25">
      <c r="A9" s="17"/>
      <c r="B9" s="19">
        <v>3000547</v>
      </c>
      <c r="C9" s="19" t="s">
        <v>1721</v>
      </c>
      <c r="D9" s="20">
        <v>0.5872989999999999</v>
      </c>
      <c r="E9" s="21">
        <v>0.61258299999999999</v>
      </c>
      <c r="F9" s="21">
        <f t="shared" si="0"/>
        <v>0.14224697670285441</v>
      </c>
      <c r="G9" s="21">
        <v>0.11048537670285441</v>
      </c>
      <c r="H9" s="21">
        <v>2.0264689999999998E-2</v>
      </c>
      <c r="I9" s="21">
        <v>1.1496909999999999E-2</v>
      </c>
      <c r="J9" s="22">
        <f t="shared" si="1"/>
        <v>0.18035984789465984</v>
      </c>
      <c r="K9" s="22">
        <f t="shared" si="2"/>
        <v>0.21344057328207675</v>
      </c>
      <c r="L9" s="23">
        <f t="shared" si="3"/>
        <v>0.2322084953432505</v>
      </c>
      <c r="M9" s="4"/>
    </row>
    <row r="10" spans="1:13" ht="25.5" x14ac:dyDescent="0.25">
      <c r="A10" s="17"/>
      <c r="B10" s="19">
        <v>3000548</v>
      </c>
      <c r="C10" s="19" t="s">
        <v>1722</v>
      </c>
      <c r="D10" s="20">
        <v>11.321804</v>
      </c>
      <c r="E10" s="21">
        <v>12.519657</v>
      </c>
      <c r="F10" s="21">
        <f t="shared" si="0"/>
        <v>2.9613602361715783</v>
      </c>
      <c r="G10" s="21">
        <v>2.6140030861715786</v>
      </c>
      <c r="H10" s="21">
        <v>0.19274414000000001</v>
      </c>
      <c r="I10" s="21">
        <v>0.15461301</v>
      </c>
      <c r="J10" s="22">
        <f t="shared" si="1"/>
        <v>0.20879190908916903</v>
      </c>
      <c r="K10" s="22">
        <f t="shared" si="2"/>
        <v>0.22418723022296683</v>
      </c>
      <c r="L10" s="23">
        <f t="shared" si="3"/>
        <v>0.23653685050409753</v>
      </c>
      <c r="M10" s="4"/>
    </row>
    <row r="11" spans="1:13" x14ac:dyDescent="0.25">
      <c r="A11" s="17"/>
      <c r="B11" s="19">
        <v>3000549</v>
      </c>
      <c r="C11" s="19" t="s">
        <v>1723</v>
      </c>
      <c r="D11" s="20">
        <v>3.0594900000000003</v>
      </c>
      <c r="E11" s="21">
        <v>3.0858590000000006</v>
      </c>
      <c r="F11" s="21">
        <f t="shared" si="0"/>
        <v>1.0130317986978288</v>
      </c>
      <c r="G11" s="21">
        <v>0.8151008186978288</v>
      </c>
      <c r="H11" s="21">
        <v>0.11267679</v>
      </c>
      <c r="I11" s="21">
        <v>8.5254190000000007E-2</v>
      </c>
      <c r="J11" s="22">
        <f t="shared" si="1"/>
        <v>0.26414065538893017</v>
      </c>
      <c r="K11" s="22">
        <f t="shared" si="2"/>
        <v>0.30065456934287293</v>
      </c>
      <c r="L11" s="23">
        <f t="shared" si="3"/>
        <v>0.32828194635523805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1735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0.11458528192827576</v>
      </c>
    </row>
    <row r="19" spans="1:4" ht="25.5" x14ac:dyDescent="0.25">
      <c r="A19" s="17"/>
      <c r="B19" s="19">
        <v>3000547</v>
      </c>
      <c r="C19" s="19" t="s">
        <v>1721</v>
      </c>
      <c r="D19" s="23">
        <v>0.2322084953432505</v>
      </c>
    </row>
    <row r="20" spans="1:4" ht="25.5" x14ac:dyDescent="0.25">
      <c r="A20" s="17"/>
      <c r="B20" s="19">
        <v>3000548</v>
      </c>
      <c r="C20" s="19" t="s">
        <v>1722</v>
      </c>
      <c r="D20" s="23">
        <v>0.23653685050409753</v>
      </c>
    </row>
    <row r="21" spans="1:4" ht="15.75" thickBot="1" x14ac:dyDescent="0.3">
      <c r="A21" s="24"/>
      <c r="B21" s="26">
        <v>3000549</v>
      </c>
      <c r="C21" s="26" t="s">
        <v>1723</v>
      </c>
      <c r="D21" s="30">
        <v>0.32828194635523805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1720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18.745370000000005</v>
      </c>
      <c r="I6" s="14">
        <v>20.012686000000002</v>
      </c>
      <c r="J6" s="14">
        <v>4.5514428327686316</v>
      </c>
      <c r="K6" s="14">
        <v>3.904856172768632</v>
      </c>
      <c r="L6" s="14">
        <v>0.37243873999999999</v>
      </c>
      <c r="M6" s="14">
        <v>0.27414791999999999</v>
      </c>
      <c r="N6" s="15">
        <v>0.19511904462842378</v>
      </c>
      <c r="O6" s="15">
        <v>0.21372917722132007</v>
      </c>
      <c r="P6" s="16">
        <v>0.22742788413152693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SUM(H8:OFFSET(H6,MATCH("PROYECTOS",$A$8:$A$16,0),0))</f>
        <v>18.745370000000001</v>
      </c>
      <c r="I7" s="37">
        <f ca="1">SUM(I8:OFFSET(I6,MATCH("PROYECTOS",$A$8:$A$16,0),0))</f>
        <v>20.012686000000006</v>
      </c>
      <c r="J7" s="37">
        <f ca="1">SUM(J8:OFFSET(J6,MATCH("PROYECTOS",$A$8:$A$16,0),0))</f>
        <v>4.5514428327686316</v>
      </c>
      <c r="K7" s="37">
        <f ca="1">SUM(K8:OFFSET(K6,MATCH("PROYECTOS",$A$8:$A$16,0),0))</f>
        <v>3.904856172768632</v>
      </c>
      <c r="L7" s="37">
        <f ca="1">SUM(L8:OFFSET(L6,MATCH("PROYECTOS",$A$8:$A$16,0),0))</f>
        <v>0.37243873999999999</v>
      </c>
      <c r="M7" s="37">
        <f ca="1">SUM(M8:OFFSET(M6,MATCH("PROYECTOS",$A$8:$A$16,0),0))</f>
        <v>0.27414791999999999</v>
      </c>
      <c r="N7" s="39">
        <f ca="1">IFERROR(K7/I7,0)</f>
        <v>0.19511904462842372</v>
      </c>
      <c r="O7" s="39">
        <f ca="1">IFERROR(SUM(K7,L7)/I7,0)</f>
        <v>0.21372917722132004</v>
      </c>
      <c r="P7" s="40">
        <f ca="1">IFERROR(SUM(K7,L7,M7)/I7,0)</f>
        <v>0.2274278841315269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3.7767770000000001</v>
      </c>
      <c r="I8" s="21">
        <v>3.7945869999999999</v>
      </c>
      <c r="J8" s="21">
        <f t="shared" ref="J8:J15" si="0">SUM(K8,L8,M8)</f>
        <v>0.43480382119637012</v>
      </c>
      <c r="K8" s="21">
        <v>0.36526689119637012</v>
      </c>
      <c r="L8" s="21">
        <v>4.6753119999999995E-2</v>
      </c>
      <c r="M8" s="21">
        <v>2.2783810000000002E-2</v>
      </c>
      <c r="N8" s="22">
        <f t="shared" ref="N8:N16" si="1">IFERROR(K8/I8,0)</f>
        <v>9.6259985921094998E-2</v>
      </c>
      <c r="O8" s="22">
        <f t="shared" ref="O8:O16" si="2">IFERROR(SUM(K8,L8)/I8,0)</f>
        <v>0.10858098949803235</v>
      </c>
      <c r="P8" s="23">
        <f t="shared" ref="P8:P16" si="3">IFERROR(SUM(K8,L8,M8)/I8,0)</f>
        <v>0.11458528192827576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5003210</v>
      </c>
      <c r="C9" s="19" t="s">
        <v>1724</v>
      </c>
      <c r="D9" s="68">
        <v>3000548</v>
      </c>
      <c r="E9" s="19" t="s">
        <v>1722</v>
      </c>
      <c r="F9" s="69">
        <v>585</v>
      </c>
      <c r="G9" s="19" t="s">
        <v>1731</v>
      </c>
      <c r="H9" s="20">
        <v>0.8895909999999998</v>
      </c>
      <c r="I9" s="21">
        <v>1.2603580000000001</v>
      </c>
      <c r="J9" s="21">
        <f t="shared" si="0"/>
        <v>1.14307533617038</v>
      </c>
      <c r="K9" s="21">
        <v>1.13838679617038</v>
      </c>
      <c r="L9" s="21">
        <v>3.5471700000000001E-3</v>
      </c>
      <c r="M9" s="21">
        <v>1.1413699999999998E-3</v>
      </c>
      <c r="N9" s="22">
        <f t="shared" si="1"/>
        <v>0.90322495368012889</v>
      </c>
      <c r="O9" s="22">
        <f t="shared" si="2"/>
        <v>0.906039368314701</v>
      </c>
      <c r="P9" s="23">
        <f t="shared" si="3"/>
        <v>0.9069449602179539</v>
      </c>
      <c r="Q9" s="70">
        <v>351</v>
      </c>
      <c r="R9" s="21">
        <v>385</v>
      </c>
      <c r="S9" s="23">
        <f t="shared" ref="S9:S15" si="4">IFERROR(R9/Q9,0)</f>
        <v>1.0968660968660968</v>
      </c>
    </row>
    <row r="10" spans="1:19" ht="38.25" x14ac:dyDescent="0.25">
      <c r="A10" s="17"/>
      <c r="B10" s="19">
        <v>5004216</v>
      </c>
      <c r="C10" s="19" t="s">
        <v>1725</v>
      </c>
      <c r="D10" s="68">
        <v>3000547</v>
      </c>
      <c r="E10" s="19" t="s">
        <v>1721</v>
      </c>
      <c r="F10" s="69">
        <v>592</v>
      </c>
      <c r="G10" s="19" t="s">
        <v>1732</v>
      </c>
      <c r="H10" s="20">
        <v>0.57866399999999996</v>
      </c>
      <c r="I10" s="21">
        <v>0.58699199999999996</v>
      </c>
      <c r="J10" s="21">
        <f t="shared" si="0"/>
        <v>0.14224697670285441</v>
      </c>
      <c r="K10" s="21">
        <v>0.11048537670285441</v>
      </c>
      <c r="L10" s="21">
        <v>2.0264689999999998E-2</v>
      </c>
      <c r="M10" s="21">
        <v>1.1496909999999999E-2</v>
      </c>
      <c r="N10" s="22">
        <f t="shared" si="1"/>
        <v>0.18822296846099165</v>
      </c>
      <c r="O10" s="22">
        <f t="shared" si="2"/>
        <v>0.22274590914842862</v>
      </c>
      <c r="P10" s="23">
        <f t="shared" si="3"/>
        <v>0.24233205342296729</v>
      </c>
      <c r="Q10" s="70">
        <v>47291</v>
      </c>
      <c r="R10" s="21">
        <v>43408</v>
      </c>
      <c r="S10" s="23">
        <f t="shared" si="4"/>
        <v>0.91789135353449913</v>
      </c>
    </row>
    <row r="11" spans="1:19" ht="38.25" x14ac:dyDescent="0.25">
      <c r="A11" s="17"/>
      <c r="B11" s="19">
        <v>5004217</v>
      </c>
      <c r="C11" s="19" t="s">
        <v>1726</v>
      </c>
      <c r="D11" s="68">
        <v>3000547</v>
      </c>
      <c r="E11" s="19" t="s">
        <v>1721</v>
      </c>
      <c r="F11" s="69">
        <v>592</v>
      </c>
      <c r="G11" s="19" t="s">
        <v>1732</v>
      </c>
      <c r="H11" s="20">
        <v>8.6349999999999986E-3</v>
      </c>
      <c r="I11" s="21">
        <v>2.5590999999999996E-2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22768</v>
      </c>
      <c r="R11" s="21">
        <v>12780</v>
      </c>
      <c r="S11" s="23">
        <f t="shared" si="4"/>
        <v>0.56131412508784262</v>
      </c>
    </row>
    <row r="12" spans="1:19" ht="25.5" x14ac:dyDescent="0.25">
      <c r="A12" s="17"/>
      <c r="B12" s="19">
        <v>5004218</v>
      </c>
      <c r="C12" s="19" t="s">
        <v>1727</v>
      </c>
      <c r="D12" s="68">
        <v>3000548</v>
      </c>
      <c r="E12" s="19" t="s">
        <v>1722</v>
      </c>
      <c r="F12" s="69">
        <v>585</v>
      </c>
      <c r="G12" s="19" t="s">
        <v>1731</v>
      </c>
      <c r="H12" s="20">
        <v>8.0495790000000014</v>
      </c>
      <c r="I12" s="21">
        <v>8.8766650000000009</v>
      </c>
      <c r="J12" s="21">
        <f t="shared" si="0"/>
        <v>0.88588882789392054</v>
      </c>
      <c r="K12" s="21">
        <v>0.72455064789392054</v>
      </c>
      <c r="L12" s="21">
        <v>8.5946149999999999E-2</v>
      </c>
      <c r="M12" s="21">
        <v>7.5392029999999999E-2</v>
      </c>
      <c r="N12" s="22">
        <f t="shared" si="1"/>
        <v>8.1624196462739149E-2</v>
      </c>
      <c r="O12" s="22">
        <f t="shared" si="2"/>
        <v>9.1306453256253389E-2</v>
      </c>
      <c r="P12" s="23">
        <f t="shared" si="3"/>
        <v>9.9799736488187907E-2</v>
      </c>
      <c r="Q12" s="70">
        <v>524</v>
      </c>
      <c r="R12" s="21">
        <v>505</v>
      </c>
      <c r="S12" s="23">
        <f t="shared" si="4"/>
        <v>0.9637404580152672</v>
      </c>
    </row>
    <row r="13" spans="1:19" ht="25.5" x14ac:dyDescent="0.25">
      <c r="A13" s="17"/>
      <c r="B13" s="19">
        <v>5004219</v>
      </c>
      <c r="C13" s="19" t="s">
        <v>1728</v>
      </c>
      <c r="D13" s="68">
        <v>3000548</v>
      </c>
      <c r="E13" s="19" t="s">
        <v>1722</v>
      </c>
      <c r="F13" s="69">
        <v>586</v>
      </c>
      <c r="G13" s="19" t="s">
        <v>1733</v>
      </c>
      <c r="H13" s="20">
        <v>2.3826339999999999</v>
      </c>
      <c r="I13" s="21">
        <v>2.3826339999999999</v>
      </c>
      <c r="J13" s="21">
        <f t="shared" si="0"/>
        <v>0.93239607210727804</v>
      </c>
      <c r="K13" s="21">
        <v>0.75106564210727811</v>
      </c>
      <c r="L13" s="21">
        <v>0.10325081999999999</v>
      </c>
      <c r="M13" s="21">
        <v>7.8079609999999994E-2</v>
      </c>
      <c r="N13" s="22">
        <f t="shared" si="1"/>
        <v>0.31522493261964624</v>
      </c>
      <c r="O13" s="22">
        <f t="shared" si="2"/>
        <v>0.35855967056093302</v>
      </c>
      <c r="P13" s="23">
        <f t="shared" si="3"/>
        <v>0.39132996175966517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5004220</v>
      </c>
      <c r="C14" s="19" t="s">
        <v>1729</v>
      </c>
      <c r="D14" s="68">
        <v>3000549</v>
      </c>
      <c r="E14" s="19" t="s">
        <v>1723</v>
      </c>
      <c r="F14" s="69">
        <v>60</v>
      </c>
      <c r="G14" s="19" t="s">
        <v>309</v>
      </c>
      <c r="H14" s="20">
        <v>1.1076910000000002</v>
      </c>
      <c r="I14" s="21">
        <v>1.1340600000000003</v>
      </c>
      <c r="J14" s="21">
        <f t="shared" si="0"/>
        <v>0.73591010008117796</v>
      </c>
      <c r="K14" s="21">
        <v>0.60618116008117795</v>
      </c>
      <c r="L14" s="21">
        <v>6.655084E-2</v>
      </c>
      <c r="M14" s="21">
        <v>6.3178100000000001E-2</v>
      </c>
      <c r="N14" s="22">
        <f t="shared" si="1"/>
        <v>0.53452300590901525</v>
      </c>
      <c r="O14" s="22">
        <f t="shared" si="2"/>
        <v>0.59320670871133607</v>
      </c>
      <c r="P14" s="23">
        <f t="shared" si="3"/>
        <v>0.64891637133941571</v>
      </c>
      <c r="Q14" s="70">
        <v>33</v>
      </c>
      <c r="R14" s="21">
        <v>34</v>
      </c>
      <c r="S14" s="23">
        <f t="shared" si="4"/>
        <v>1.0303030303030303</v>
      </c>
    </row>
    <row r="15" spans="1:19" ht="25.5" x14ac:dyDescent="0.25">
      <c r="A15" s="17"/>
      <c r="B15" s="19">
        <v>5004221</v>
      </c>
      <c r="C15" s="19" t="s">
        <v>1730</v>
      </c>
      <c r="D15" s="68">
        <v>3000549</v>
      </c>
      <c r="E15" s="19" t="s">
        <v>1723</v>
      </c>
      <c r="F15" s="69">
        <v>105</v>
      </c>
      <c r="G15" s="19" t="s">
        <v>662</v>
      </c>
      <c r="H15" s="20">
        <v>1.9517990000000003</v>
      </c>
      <c r="I15" s="21">
        <v>1.9517990000000003</v>
      </c>
      <c r="J15" s="21">
        <f t="shared" si="0"/>
        <v>0.27712169861665081</v>
      </c>
      <c r="K15" s="21">
        <v>0.20891965861665085</v>
      </c>
      <c r="L15" s="21">
        <v>4.6125949999999999E-2</v>
      </c>
      <c r="M15" s="21">
        <v>2.2076090000000003E-2</v>
      </c>
      <c r="N15" s="22">
        <f t="shared" si="1"/>
        <v>0.10703953563694357</v>
      </c>
      <c r="O15" s="22">
        <f t="shared" si="2"/>
        <v>0.13067206644569998</v>
      </c>
      <c r="P15" s="23">
        <f t="shared" si="3"/>
        <v>0.1419827034528918</v>
      </c>
      <c r="Q15" s="70">
        <v>2967</v>
      </c>
      <c r="R15" s="21">
        <v>3735</v>
      </c>
      <c r="S15" s="23">
        <f t="shared" si="4"/>
        <v>1.2588473205257835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OFFSET(H16,-MATCH("PROYECTOS",$A$8:$A$16,0)-1,0)-(OFFSET(H16,-MATCH("PROYECTOS",$A$8:$A$16,0),0))</f>
        <v>0</v>
      </c>
      <c r="I16" s="44">
        <f t="shared" ref="I16:M16" ca="1" si="5">OFFSET(I16,-MATCH("PROYECTOS",$A$8:$A$16,0)-1,0)-(OFFSET(I16,-MATCH("PROYECTOS",$A$8:$A$16,0),0))</f>
        <v>0</v>
      </c>
      <c r="J16" s="44">
        <f t="shared" ca="1" si="5"/>
        <v>0</v>
      </c>
      <c r="K16" s="44">
        <f t="shared" ca="1" si="5"/>
        <v>0</v>
      </c>
      <c r="L16" s="44">
        <f t="shared" ca="1" si="5"/>
        <v>0</v>
      </c>
      <c r="M16" s="44">
        <f t="shared" ca="1" si="5"/>
        <v>0</v>
      </c>
      <c r="N16" s="46">
        <f t="shared" ca="1" si="1"/>
        <v>0</v>
      </c>
      <c r="O16" s="46">
        <f t="shared" ca="1" si="2"/>
        <v>0</v>
      </c>
      <c r="P16" s="47">
        <f t="shared" ca="1" si="3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313.662623</v>
      </c>
      <c r="E6" s="14">
        <v>335.56858799999998</v>
      </c>
      <c r="F6" s="14">
        <v>241.46769815304546</v>
      </c>
      <c r="G6" s="14">
        <v>195.66049926304549</v>
      </c>
      <c r="H6" s="14">
        <v>6.6051180099999982</v>
      </c>
      <c r="I6" s="14">
        <v>39.202080880000011</v>
      </c>
      <c r="J6" s="15">
        <v>0.58307155752923301</v>
      </c>
      <c r="K6" s="15">
        <v>0.6027549195786035</v>
      </c>
      <c r="L6" s="16">
        <v>0.71957777571554327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313.66262300000005</v>
      </c>
      <c r="E7" s="38">
        <f ca="1">SUM(E8:OFFSET(E6,MATCH("GOBIERNOS REGIONALES",$A$8:$A$50,0),0))</f>
        <v>335.56858800000003</v>
      </c>
      <c r="F7" s="38">
        <f ca="1">SUM(F8:OFFSET(F6,MATCH("GOBIERNOS REGIONALES",$A$8:$A$50,0),0))</f>
        <v>241.46769815304549</v>
      </c>
      <c r="G7" s="38">
        <f ca="1">SUM(G8:OFFSET(G6,MATCH("GOBIERNOS REGIONALES",$A$8:$A$50,0),0))</f>
        <v>195.66049926304549</v>
      </c>
      <c r="H7" s="38">
        <f ca="1">SUM(H8:OFFSET(H6,MATCH("GOBIERNOS REGIONALES",$A$8:$A$50,0),0))</f>
        <v>6.6051180099999982</v>
      </c>
      <c r="I7" s="38">
        <f ca="1">SUM(I8:OFFSET(I6,MATCH("GOBIERNOS REGIONALES",$A$8:$A$50,0),0))</f>
        <v>39.202080879999997</v>
      </c>
      <c r="J7" s="39">
        <f ca="1">IFERROR(G7/E7,0)</f>
        <v>0.58307155752923301</v>
      </c>
      <c r="K7" s="39">
        <f ca="1">IFERROR(SUM(G7,H7)/E7,0)</f>
        <v>0.60275491957860339</v>
      </c>
      <c r="L7" s="40">
        <f ca="1">IFERROR(SUM(G7,H7,I7)/E7,0)</f>
        <v>0.71957777571554304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313.66262300000005</v>
      </c>
      <c r="E8" s="21">
        <v>335.56858800000003</v>
      </c>
      <c r="F8" s="21">
        <f t="shared" ref="F8:F10" si="0">SUM(G8,H8,I8)</f>
        <v>241.46769815304549</v>
      </c>
      <c r="G8" s="21">
        <v>195.66049926304549</v>
      </c>
      <c r="H8" s="21">
        <v>6.6051180099999982</v>
      </c>
      <c r="I8" s="21">
        <v>39.202080879999997</v>
      </c>
      <c r="J8" s="22">
        <f t="shared" ref="J8:J10" si="1">IFERROR(G8/E8,0)</f>
        <v>0.58307155752923301</v>
      </c>
      <c r="K8" s="22">
        <f t="shared" ref="K8:K10" si="2">IFERROR(SUM(G8,H8)/E8,0)</f>
        <v>0.60275491957860339</v>
      </c>
      <c r="L8" s="23">
        <f t="shared" ref="L8:L10" si="3">IFERROR(SUM(G8,H8,I8)/E8,0)</f>
        <v>0.71957777571554304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458</v>
      </c>
      <c r="N2" s="72" t="s">
        <v>501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519.42586400000005</v>
      </c>
      <c r="E6" s="14">
        <f ca="1">SUM(E7:OFFSET(E7,50,0))</f>
        <v>681.60405900000001</v>
      </c>
      <c r="F6" s="14">
        <f ca="1">SUM(F7:OFFSET(F7,50,0))</f>
        <v>432.63616564450405</v>
      </c>
      <c r="G6" s="14">
        <f ca="1">SUM(G7:OFFSET(G7,50,0))</f>
        <v>309.12321440450398</v>
      </c>
      <c r="H6" s="14">
        <f ca="1">SUM(H7:OFFSET(H7,50,0))</f>
        <v>44.518391019999989</v>
      </c>
      <c r="I6" s="14">
        <f ca="1">SUM(I7:OFFSET(I7,50,0))</f>
        <v>78.994560220000054</v>
      </c>
      <c r="J6" s="15">
        <f ca="1">IFERROR(G6/E6,0)</f>
        <v>0.45352314195139493</v>
      </c>
      <c r="K6" s="15">
        <f ca="1">IFERROR(SUM(G6,H6)/E6,0)</f>
        <v>0.51883729381444887</v>
      </c>
      <c r="L6" s="16">
        <f ca="1">IFERROR(SUM(G6,H6,I6)/E6,0)</f>
        <v>0.63473237861763376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0.79094399999999998</v>
      </c>
      <c r="E7" s="21">
        <v>2.9050539999999989</v>
      </c>
      <c r="F7" s="21">
        <f t="shared" ref="F7:F32" si="0">SUM(G7,H7,I7)</f>
        <v>1.3807647963082004</v>
      </c>
      <c r="G7" s="21">
        <v>1.0343400263082003</v>
      </c>
      <c r="H7" s="21">
        <v>0.13889467999999999</v>
      </c>
      <c r="I7" s="21">
        <v>0.20753009</v>
      </c>
      <c r="J7" s="22">
        <f t="shared" ref="J7:J32" si="1">IFERROR(G7/E7,0)</f>
        <v>0.35604846805195384</v>
      </c>
      <c r="K7" s="22">
        <f t="shared" ref="K7:K32" si="2">IFERROR(SUM(G7,H7)/E7,0)</f>
        <v>0.40385986157510351</v>
      </c>
      <c r="L7" s="23">
        <f t="shared" ref="L7:L32" si="3">IFERROR(SUM(G7,H7,I7)/E7,0)</f>
        <v>0.47529746307924081</v>
      </c>
      <c r="M7" s="4"/>
      <c r="N7" t="s">
        <v>251</v>
      </c>
      <c r="O7" s="5">
        <v>6.0955340294793752</v>
      </c>
      <c r="P7" s="71">
        <v>0.79825120768026891</v>
      </c>
    </row>
    <row r="8" spans="1:16" x14ac:dyDescent="0.25">
      <c r="A8" s="17"/>
      <c r="B8" s="55">
        <v>2</v>
      </c>
      <c r="C8" s="19" t="s">
        <v>250</v>
      </c>
      <c r="D8" s="20">
        <v>2.5776949999999994</v>
      </c>
      <c r="E8" s="21">
        <v>7.192147000000003</v>
      </c>
      <c r="F8" s="21">
        <f t="shared" si="0"/>
        <v>4.7582203707235156</v>
      </c>
      <c r="G8" s="21">
        <v>3.2224946107235155</v>
      </c>
      <c r="H8" s="21">
        <v>0.47528111000000012</v>
      </c>
      <c r="I8" s="21">
        <v>1.06044465</v>
      </c>
      <c r="J8" s="22">
        <f t="shared" si="1"/>
        <v>0.44805738963949349</v>
      </c>
      <c r="K8" s="22">
        <f t="shared" si="2"/>
        <v>0.51414073165127383</v>
      </c>
      <c r="L8" s="23">
        <f t="shared" si="3"/>
        <v>0.6615855280382219</v>
      </c>
      <c r="M8" s="4"/>
      <c r="N8" t="s">
        <v>256</v>
      </c>
      <c r="O8" s="5">
        <v>8.4494453187216028</v>
      </c>
      <c r="P8" s="71">
        <v>0.78016141063934863</v>
      </c>
    </row>
    <row r="9" spans="1:16" x14ac:dyDescent="0.25">
      <c r="A9" s="17"/>
      <c r="B9" s="55">
        <v>3</v>
      </c>
      <c r="C9" s="19" t="s">
        <v>251</v>
      </c>
      <c r="D9" s="20">
        <v>3.1411790000000006</v>
      </c>
      <c r="E9" s="21">
        <v>7.636109999999996</v>
      </c>
      <c r="F9" s="21">
        <f t="shared" si="0"/>
        <v>6.0955340294793752</v>
      </c>
      <c r="G9" s="21">
        <v>4.4397619294793751</v>
      </c>
      <c r="H9" s="21">
        <v>1.1758722099999999</v>
      </c>
      <c r="I9" s="21">
        <v>0.47989989000000011</v>
      </c>
      <c r="J9" s="22">
        <f t="shared" si="1"/>
        <v>0.58141670686768232</v>
      </c>
      <c r="K9" s="22">
        <f t="shared" si="2"/>
        <v>0.73540508707697738</v>
      </c>
      <c r="L9" s="23">
        <f t="shared" si="3"/>
        <v>0.79825120768026891</v>
      </c>
      <c r="M9" s="4"/>
      <c r="N9" t="s">
        <v>270</v>
      </c>
      <c r="O9" s="5">
        <v>6.4912266585934075</v>
      </c>
      <c r="P9" s="71">
        <v>0.74796203405308181</v>
      </c>
    </row>
    <row r="10" spans="1:16" x14ac:dyDescent="0.25">
      <c r="A10" s="17"/>
      <c r="B10" s="55">
        <v>4</v>
      </c>
      <c r="C10" s="19" t="s">
        <v>252</v>
      </c>
      <c r="D10" s="20">
        <v>15.012573999999997</v>
      </c>
      <c r="E10" s="21">
        <v>19.981700000000007</v>
      </c>
      <c r="F10" s="21">
        <f t="shared" si="0"/>
        <v>14.567739748839742</v>
      </c>
      <c r="G10" s="21">
        <v>10.299741988839742</v>
      </c>
      <c r="H10" s="21">
        <v>2.2040064500000009</v>
      </c>
      <c r="I10" s="21">
        <v>2.0639913099999996</v>
      </c>
      <c r="J10" s="22">
        <f t="shared" si="1"/>
        <v>0.51545874419292348</v>
      </c>
      <c r="K10" s="22">
        <f t="shared" si="2"/>
        <v>0.62575999233497348</v>
      </c>
      <c r="L10" s="23">
        <f t="shared" si="3"/>
        <v>0.72905407191779159</v>
      </c>
      <c r="M10" s="4"/>
      <c r="N10" t="s">
        <v>271</v>
      </c>
      <c r="O10" s="5">
        <v>4.7438567888173422</v>
      </c>
      <c r="P10" s="71">
        <v>0.73675574610999262</v>
      </c>
    </row>
    <row r="11" spans="1:16" x14ac:dyDescent="0.25">
      <c r="A11" s="17"/>
      <c r="B11" s="55">
        <v>5</v>
      </c>
      <c r="C11" s="19" t="s">
        <v>253</v>
      </c>
      <c r="D11" s="20">
        <v>5.5346840000000013</v>
      </c>
      <c r="E11" s="21">
        <v>11.611434000000004</v>
      </c>
      <c r="F11" s="21">
        <f t="shared" si="0"/>
        <v>7.6517265647867099</v>
      </c>
      <c r="G11" s="21">
        <v>5.9598806747867101</v>
      </c>
      <c r="H11" s="21">
        <v>0.61827045999999986</v>
      </c>
      <c r="I11" s="21">
        <v>1.0735754299999998</v>
      </c>
      <c r="J11" s="22">
        <f t="shared" si="1"/>
        <v>0.51327688507609892</v>
      </c>
      <c r="K11" s="22">
        <f t="shared" si="2"/>
        <v>0.56652357794796981</v>
      </c>
      <c r="L11" s="23">
        <f t="shared" si="3"/>
        <v>0.65898204862437382</v>
      </c>
      <c r="M11" s="4"/>
      <c r="N11" t="s">
        <v>252</v>
      </c>
      <c r="O11" s="5">
        <v>14.567739748839742</v>
      </c>
      <c r="P11" s="71">
        <v>0.72905407191779159</v>
      </c>
    </row>
    <row r="12" spans="1:16" x14ac:dyDescent="0.25">
      <c r="A12" s="17"/>
      <c r="B12" s="55">
        <v>6</v>
      </c>
      <c r="C12" s="19" t="s">
        <v>254</v>
      </c>
      <c r="D12" s="20">
        <v>9.5580859999999994</v>
      </c>
      <c r="E12" s="21">
        <v>15.288499000000002</v>
      </c>
      <c r="F12" s="21">
        <f t="shared" si="0"/>
        <v>9.9215811049640674</v>
      </c>
      <c r="G12" s="21">
        <v>7.1310614349640673</v>
      </c>
      <c r="H12" s="21">
        <v>1.0876310599999996</v>
      </c>
      <c r="I12" s="21">
        <v>1.70288861</v>
      </c>
      <c r="J12" s="22">
        <f t="shared" si="1"/>
        <v>0.46643306415914776</v>
      </c>
      <c r="K12" s="22">
        <f t="shared" si="2"/>
        <v>0.53757353779230166</v>
      </c>
      <c r="L12" s="23">
        <f t="shared" si="3"/>
        <v>0.64895717394912777</v>
      </c>
      <c r="M12" s="4"/>
      <c r="N12" t="s">
        <v>255</v>
      </c>
      <c r="O12" s="5">
        <v>11.366320810908229</v>
      </c>
      <c r="P12" s="71">
        <v>0.70924731122038198</v>
      </c>
    </row>
    <row r="13" spans="1:16" x14ac:dyDescent="0.25">
      <c r="A13" s="17"/>
      <c r="B13" s="55">
        <v>7</v>
      </c>
      <c r="C13" s="19" t="s">
        <v>255</v>
      </c>
      <c r="D13" s="20">
        <v>10.983649</v>
      </c>
      <c r="E13" s="21">
        <v>16.025891999999999</v>
      </c>
      <c r="F13" s="21">
        <f t="shared" si="0"/>
        <v>11.366320810908229</v>
      </c>
      <c r="G13" s="21">
        <v>8.3440426809082293</v>
      </c>
      <c r="H13" s="21">
        <v>1.53857651</v>
      </c>
      <c r="I13" s="21">
        <v>1.4837016199999999</v>
      </c>
      <c r="J13" s="22">
        <f t="shared" si="1"/>
        <v>0.52066010933483331</v>
      </c>
      <c r="K13" s="22">
        <f t="shared" si="2"/>
        <v>0.61666578003322559</v>
      </c>
      <c r="L13" s="23">
        <f t="shared" si="3"/>
        <v>0.70924731122038198</v>
      </c>
      <c r="M13" s="4"/>
      <c r="N13" t="s">
        <v>259</v>
      </c>
      <c r="O13" s="5">
        <v>4.8458425417434423</v>
      </c>
      <c r="P13" s="71">
        <v>0.6890946645394157</v>
      </c>
    </row>
    <row r="14" spans="1:16" x14ac:dyDescent="0.25">
      <c r="A14" s="17"/>
      <c r="B14" s="55">
        <v>8</v>
      </c>
      <c r="C14" s="19" t="s">
        <v>256</v>
      </c>
      <c r="D14" s="20">
        <v>7.1854210000000007</v>
      </c>
      <c r="E14" s="21">
        <v>10.830381000000004</v>
      </c>
      <c r="F14" s="21">
        <f t="shared" si="0"/>
        <v>8.4494453187216028</v>
      </c>
      <c r="G14" s="21">
        <v>6.2146043087216025</v>
      </c>
      <c r="H14" s="21">
        <v>1.1673012400000002</v>
      </c>
      <c r="I14" s="21">
        <v>1.06753977</v>
      </c>
      <c r="J14" s="22">
        <f t="shared" si="1"/>
        <v>0.57381215939878749</v>
      </c>
      <c r="K14" s="22">
        <f t="shared" si="2"/>
        <v>0.68159241569817353</v>
      </c>
      <c r="L14" s="23">
        <f t="shared" si="3"/>
        <v>0.78016141063934863</v>
      </c>
      <c r="M14" s="4"/>
      <c r="N14" t="s">
        <v>264</v>
      </c>
      <c r="O14" s="5">
        <v>4.8347387844329264</v>
      </c>
      <c r="P14" s="71">
        <v>0.67960895485296202</v>
      </c>
    </row>
    <row r="15" spans="1:16" x14ac:dyDescent="0.25">
      <c r="A15" s="17"/>
      <c r="B15" s="55">
        <v>9</v>
      </c>
      <c r="C15" s="19" t="s">
        <v>257</v>
      </c>
      <c r="D15" s="20">
        <v>1.8144009999999999</v>
      </c>
      <c r="E15" s="21">
        <v>4.1157150000000007</v>
      </c>
      <c r="F15" s="21">
        <f t="shared" si="0"/>
        <v>2.4208164599984445</v>
      </c>
      <c r="G15" s="21">
        <v>2.1576605299984446</v>
      </c>
      <c r="H15" s="21">
        <v>3.6001309999999995E-2</v>
      </c>
      <c r="I15" s="21">
        <v>0.22715462000000003</v>
      </c>
      <c r="J15" s="22">
        <f t="shared" si="1"/>
        <v>0.52424925681162182</v>
      </c>
      <c r="K15" s="22">
        <f t="shared" si="2"/>
        <v>0.53299653644590173</v>
      </c>
      <c r="L15" s="23">
        <f t="shared" si="3"/>
        <v>0.58818855532961933</v>
      </c>
      <c r="M15" s="4"/>
      <c r="N15" t="s">
        <v>272</v>
      </c>
      <c r="O15" s="5">
        <v>3.1106215746796995</v>
      </c>
      <c r="P15" s="71">
        <v>0.66399901437829878</v>
      </c>
    </row>
    <row r="16" spans="1:16" x14ac:dyDescent="0.25">
      <c r="A16" s="17"/>
      <c r="B16" s="55">
        <v>10</v>
      </c>
      <c r="C16" s="19" t="s">
        <v>258</v>
      </c>
      <c r="D16" s="20">
        <v>3.488232</v>
      </c>
      <c r="E16" s="21">
        <v>8.368484999999998</v>
      </c>
      <c r="F16" s="21">
        <f t="shared" si="0"/>
        <v>4.8495176902479704</v>
      </c>
      <c r="G16" s="21">
        <v>4.0322797202479705</v>
      </c>
      <c r="H16" s="21">
        <v>0.31360729999999998</v>
      </c>
      <c r="I16" s="21">
        <v>0.50363066999999995</v>
      </c>
      <c r="J16" s="22">
        <f t="shared" si="1"/>
        <v>0.48184106445168651</v>
      </c>
      <c r="K16" s="22">
        <f t="shared" si="2"/>
        <v>0.51931586425117227</v>
      </c>
      <c r="L16" s="23">
        <f t="shared" si="3"/>
        <v>0.57949768569197069</v>
      </c>
      <c r="M16" s="4"/>
      <c r="N16" t="s">
        <v>250</v>
      </c>
      <c r="O16" s="5">
        <v>4.7582203707235156</v>
      </c>
      <c r="P16" s="71">
        <v>0.6615855280382219</v>
      </c>
    </row>
    <row r="17" spans="1:16" x14ac:dyDescent="0.25">
      <c r="A17" s="17"/>
      <c r="B17" s="55">
        <v>11</v>
      </c>
      <c r="C17" s="19" t="s">
        <v>259</v>
      </c>
      <c r="D17" s="20">
        <v>5.6963300000000023</v>
      </c>
      <c r="E17" s="21">
        <v>7.0321870000000031</v>
      </c>
      <c r="F17" s="21">
        <f t="shared" si="0"/>
        <v>4.8458425417434423</v>
      </c>
      <c r="G17" s="21">
        <v>3.6602153117434422</v>
      </c>
      <c r="H17" s="21">
        <v>0.58023492999999982</v>
      </c>
      <c r="I17" s="21">
        <v>0.60539230000000011</v>
      </c>
      <c r="J17" s="22">
        <f t="shared" si="1"/>
        <v>0.5204945931818139</v>
      </c>
      <c r="K17" s="22">
        <f t="shared" si="2"/>
        <v>0.60300589869743804</v>
      </c>
      <c r="L17" s="23">
        <f t="shared" si="3"/>
        <v>0.6890946645394157</v>
      </c>
      <c r="M17" s="4"/>
      <c r="N17" t="s">
        <v>253</v>
      </c>
      <c r="O17" s="5">
        <v>7.6517265647867099</v>
      </c>
      <c r="P17" s="71">
        <v>0.65898204862437382</v>
      </c>
    </row>
    <row r="18" spans="1:16" x14ac:dyDescent="0.25">
      <c r="A18" s="17"/>
      <c r="B18" s="55">
        <v>12</v>
      </c>
      <c r="C18" s="19" t="s">
        <v>260</v>
      </c>
      <c r="D18" s="20">
        <v>48.724600000000009</v>
      </c>
      <c r="E18" s="21">
        <v>49.540234999999981</v>
      </c>
      <c r="F18" s="21">
        <f t="shared" si="0"/>
        <v>24.502106051495996</v>
      </c>
      <c r="G18" s="21">
        <v>22.097520381495997</v>
      </c>
      <c r="H18" s="21">
        <v>1.4515696499999997</v>
      </c>
      <c r="I18" s="21">
        <v>0.95301601999999985</v>
      </c>
      <c r="J18" s="22">
        <f t="shared" si="1"/>
        <v>0.4460519894888671</v>
      </c>
      <c r="K18" s="22">
        <f t="shared" si="2"/>
        <v>0.47535281234527865</v>
      </c>
      <c r="L18" s="23">
        <f t="shared" si="3"/>
        <v>0.49459002468389596</v>
      </c>
      <c r="M18" s="4"/>
      <c r="N18" t="s">
        <v>261</v>
      </c>
      <c r="O18" s="5">
        <v>16.477461918358919</v>
      </c>
      <c r="P18" s="71">
        <v>0.65299105143032865</v>
      </c>
    </row>
    <row r="19" spans="1:16" x14ac:dyDescent="0.25">
      <c r="A19" s="17"/>
      <c r="B19" s="55">
        <v>13</v>
      </c>
      <c r="C19" s="19" t="s">
        <v>261</v>
      </c>
      <c r="D19" s="20">
        <v>16.669382000000002</v>
      </c>
      <c r="E19" s="21">
        <v>25.23382500000001</v>
      </c>
      <c r="F19" s="21">
        <f t="shared" si="0"/>
        <v>16.477461918358919</v>
      </c>
      <c r="G19" s="21">
        <v>12.38977252835892</v>
      </c>
      <c r="H19" s="21">
        <v>1.5639369399999994</v>
      </c>
      <c r="I19" s="21">
        <v>2.5237524499999995</v>
      </c>
      <c r="J19" s="22">
        <f t="shared" si="1"/>
        <v>0.4909985913098357</v>
      </c>
      <c r="K19" s="22">
        <f t="shared" si="2"/>
        <v>0.55297639055350956</v>
      </c>
      <c r="L19" s="23">
        <f t="shared" si="3"/>
        <v>0.65299105143032865</v>
      </c>
      <c r="M19" s="4"/>
      <c r="N19" t="s">
        <v>254</v>
      </c>
      <c r="O19" s="5">
        <v>9.9215811049640674</v>
      </c>
      <c r="P19" s="71">
        <v>0.64895717394912777</v>
      </c>
    </row>
    <row r="20" spans="1:16" x14ac:dyDescent="0.25">
      <c r="A20" s="17"/>
      <c r="B20" s="55">
        <v>14</v>
      </c>
      <c r="C20" s="19" t="s">
        <v>262</v>
      </c>
      <c r="D20" s="20">
        <v>16.112535999999995</v>
      </c>
      <c r="E20" s="21">
        <v>24.414642999999991</v>
      </c>
      <c r="F20" s="21">
        <f t="shared" si="0"/>
        <v>15.306313509575599</v>
      </c>
      <c r="G20" s="21">
        <v>9.5501859195755969</v>
      </c>
      <c r="H20" s="21">
        <v>2.1468612500000002</v>
      </c>
      <c r="I20" s="21">
        <v>3.6092663400000005</v>
      </c>
      <c r="J20" s="22">
        <f t="shared" si="1"/>
        <v>0.39116631439483268</v>
      </c>
      <c r="K20" s="22">
        <f t="shared" si="2"/>
        <v>0.47909966037904389</v>
      </c>
      <c r="L20" s="23">
        <f t="shared" si="3"/>
        <v>0.62693169462177289</v>
      </c>
      <c r="M20" s="4"/>
      <c r="N20" t="s">
        <v>269</v>
      </c>
      <c r="O20" s="5">
        <v>6.2346355295307827</v>
      </c>
      <c r="P20" s="71">
        <v>0.64571254734051664</v>
      </c>
    </row>
    <row r="21" spans="1:16" x14ac:dyDescent="0.25">
      <c r="A21" s="17"/>
      <c r="B21" s="55">
        <v>15</v>
      </c>
      <c r="C21" s="19" t="s">
        <v>263</v>
      </c>
      <c r="D21" s="20">
        <v>331.994711</v>
      </c>
      <c r="E21" s="21">
        <v>397.28868099999988</v>
      </c>
      <c r="F21" s="21">
        <f t="shared" si="0"/>
        <v>253.10027308546165</v>
      </c>
      <c r="G21" s="21">
        <v>171.6933825254616</v>
      </c>
      <c r="H21" s="21">
        <v>25.419672519999985</v>
      </c>
      <c r="I21" s="21">
        <v>55.987218040000059</v>
      </c>
      <c r="J21" s="22">
        <f t="shared" si="1"/>
        <v>0.43216278423361792</v>
      </c>
      <c r="K21" s="22">
        <f t="shared" si="2"/>
        <v>0.49614566050388342</v>
      </c>
      <c r="L21" s="23">
        <f t="shared" si="3"/>
        <v>0.63706892541814386</v>
      </c>
      <c r="M21" s="4"/>
      <c r="N21" t="s">
        <v>263</v>
      </c>
      <c r="O21" s="5">
        <v>253.10027308546165</v>
      </c>
      <c r="P21" s="71">
        <v>0.63706892541814386</v>
      </c>
    </row>
    <row r="22" spans="1:16" x14ac:dyDescent="0.25">
      <c r="A22" s="17"/>
      <c r="B22" s="55">
        <v>16</v>
      </c>
      <c r="C22" s="19" t="s">
        <v>264</v>
      </c>
      <c r="D22" s="20">
        <v>6.0345810000000011</v>
      </c>
      <c r="E22" s="21">
        <v>7.114001</v>
      </c>
      <c r="F22" s="21">
        <f t="shared" si="0"/>
        <v>4.8347387844329264</v>
      </c>
      <c r="G22" s="21">
        <v>3.8974343844329269</v>
      </c>
      <c r="H22" s="21">
        <v>0.37383529000000004</v>
      </c>
      <c r="I22" s="21">
        <v>0.56346911000000011</v>
      </c>
      <c r="J22" s="22">
        <f t="shared" si="1"/>
        <v>0.54785406755395827</v>
      </c>
      <c r="K22" s="22">
        <f t="shared" si="2"/>
        <v>0.60040329969491524</v>
      </c>
      <c r="L22" s="23">
        <f t="shared" si="3"/>
        <v>0.67960895485296202</v>
      </c>
      <c r="M22" s="4"/>
      <c r="N22" t="s">
        <v>262</v>
      </c>
      <c r="O22" s="5">
        <v>15.306313509575599</v>
      </c>
      <c r="P22" s="71">
        <v>0.62693169462177289</v>
      </c>
    </row>
    <row r="23" spans="1:16" x14ac:dyDescent="0.25">
      <c r="A23" s="17"/>
      <c r="B23" s="55">
        <v>17</v>
      </c>
      <c r="C23" s="19" t="s">
        <v>265</v>
      </c>
      <c r="D23" s="20">
        <v>1.1312489999999999</v>
      </c>
      <c r="E23" s="21">
        <v>1.8340289999999997</v>
      </c>
      <c r="F23" s="21">
        <f t="shared" si="0"/>
        <v>1.0329709202288335</v>
      </c>
      <c r="G23" s="21">
        <v>0.70685739022883354</v>
      </c>
      <c r="H23" s="21">
        <v>0.10249541999999999</v>
      </c>
      <c r="I23" s="21">
        <v>0.22361811000000001</v>
      </c>
      <c r="J23" s="22">
        <f t="shared" si="1"/>
        <v>0.38541233002795139</v>
      </c>
      <c r="K23" s="22">
        <f t="shared" si="2"/>
        <v>0.44129771679119234</v>
      </c>
      <c r="L23" s="23">
        <f t="shared" si="3"/>
        <v>0.56322496548791412</v>
      </c>
      <c r="M23" s="4"/>
      <c r="N23" t="s">
        <v>273</v>
      </c>
      <c r="O23" s="5">
        <v>2.9726356207553462</v>
      </c>
      <c r="P23" s="71">
        <v>0.59639838371982812</v>
      </c>
    </row>
    <row r="24" spans="1:16" x14ac:dyDescent="0.25">
      <c r="A24" s="17"/>
      <c r="B24" s="55">
        <v>18</v>
      </c>
      <c r="C24" s="19" t="s">
        <v>266</v>
      </c>
      <c r="D24" s="20">
        <v>0.48226200000000014</v>
      </c>
      <c r="E24" s="21">
        <v>1.7054000000000002</v>
      </c>
      <c r="F24" s="21">
        <f t="shared" si="0"/>
        <v>0.85117728805047232</v>
      </c>
      <c r="G24" s="21">
        <v>0.60099136805047237</v>
      </c>
      <c r="H24" s="21">
        <v>9.5332540000000007E-2</v>
      </c>
      <c r="I24" s="21">
        <v>0.15485337999999996</v>
      </c>
      <c r="J24" s="22">
        <f t="shared" si="1"/>
        <v>0.35240493025124447</v>
      </c>
      <c r="K24" s="22">
        <f t="shared" si="2"/>
        <v>0.40830532898467942</v>
      </c>
      <c r="L24" s="23">
        <f t="shared" si="3"/>
        <v>0.49910712328513673</v>
      </c>
      <c r="M24" s="4"/>
      <c r="N24" t="s">
        <v>257</v>
      </c>
      <c r="O24" s="5">
        <v>2.4208164599984445</v>
      </c>
      <c r="P24" s="71">
        <v>0.58818855532961933</v>
      </c>
    </row>
    <row r="25" spans="1:16" x14ac:dyDescent="0.25">
      <c r="A25" s="17"/>
      <c r="B25" s="55">
        <v>19</v>
      </c>
      <c r="C25" s="19" t="s">
        <v>267</v>
      </c>
      <c r="D25" s="20">
        <v>0.7116610000000001</v>
      </c>
      <c r="E25" s="21">
        <v>1.6482269999999997</v>
      </c>
      <c r="F25" s="21">
        <f t="shared" si="0"/>
        <v>0.92342125593256286</v>
      </c>
      <c r="G25" s="21">
        <v>0.73892807593256293</v>
      </c>
      <c r="H25" s="21">
        <v>5.9512609999999994E-2</v>
      </c>
      <c r="I25" s="21">
        <v>0.12498056999999997</v>
      </c>
      <c r="J25" s="22">
        <f t="shared" si="1"/>
        <v>0.44831693445900539</v>
      </c>
      <c r="K25" s="22">
        <f t="shared" si="2"/>
        <v>0.48442398160724404</v>
      </c>
      <c r="L25" s="23">
        <f t="shared" si="3"/>
        <v>0.56025126146614701</v>
      </c>
      <c r="M25" s="4"/>
      <c r="N25" t="s">
        <v>461</v>
      </c>
      <c r="O25" s="5">
        <v>9.5948940136870764</v>
      </c>
      <c r="P25" s="71">
        <v>0.58700864332741076</v>
      </c>
    </row>
    <row r="26" spans="1:16" x14ac:dyDescent="0.25">
      <c r="A26" s="17"/>
      <c r="B26" s="55">
        <v>20</v>
      </c>
      <c r="C26" s="19" t="s">
        <v>268</v>
      </c>
      <c r="D26" s="20">
        <v>6.9957489999999991</v>
      </c>
      <c r="E26" s="21">
        <v>11.050186999999999</v>
      </c>
      <c r="F26" s="21">
        <f t="shared" si="0"/>
        <v>6.1523232081820876</v>
      </c>
      <c r="G26" s="21">
        <v>4.9120963281820877</v>
      </c>
      <c r="H26" s="21">
        <v>0.54069210000000001</v>
      </c>
      <c r="I26" s="21">
        <v>0.69953478000000002</v>
      </c>
      <c r="J26" s="22">
        <f t="shared" si="1"/>
        <v>0.44452608161129653</v>
      </c>
      <c r="K26" s="22">
        <f t="shared" si="2"/>
        <v>0.49345666531997046</v>
      </c>
      <c r="L26" s="23">
        <f t="shared" si="3"/>
        <v>0.55676190893258981</v>
      </c>
      <c r="M26" s="4"/>
      <c r="N26" t="s">
        <v>258</v>
      </c>
      <c r="O26" s="5">
        <v>4.8495176902479704</v>
      </c>
      <c r="P26" s="71">
        <v>0.57949768569197069</v>
      </c>
    </row>
    <row r="27" spans="1:16" x14ac:dyDescent="0.25">
      <c r="A27" s="17"/>
      <c r="B27" s="55">
        <v>21</v>
      </c>
      <c r="C27" s="19" t="s">
        <v>269</v>
      </c>
      <c r="D27" s="20">
        <v>6.4911999999999992</v>
      </c>
      <c r="E27" s="21">
        <v>9.6554350000000024</v>
      </c>
      <c r="F27" s="21">
        <f t="shared" si="0"/>
        <v>6.2346355295307827</v>
      </c>
      <c r="G27" s="21">
        <v>4.9541751495307835</v>
      </c>
      <c r="H27" s="21">
        <v>0.62364954999999989</v>
      </c>
      <c r="I27" s="21">
        <v>0.65681082999999973</v>
      </c>
      <c r="J27" s="22">
        <f t="shared" si="1"/>
        <v>0.51309704322288763</v>
      </c>
      <c r="K27" s="22">
        <f t="shared" si="2"/>
        <v>0.57768756141290178</v>
      </c>
      <c r="L27" s="23">
        <f t="shared" si="3"/>
        <v>0.64571254734051664</v>
      </c>
      <c r="M27" s="4"/>
      <c r="N27" t="s">
        <v>265</v>
      </c>
      <c r="O27" s="5">
        <v>1.0329709202288335</v>
      </c>
      <c r="P27" s="71">
        <v>0.56322496548791412</v>
      </c>
    </row>
    <row r="28" spans="1:16" x14ac:dyDescent="0.25">
      <c r="A28" s="17"/>
      <c r="B28" s="55">
        <v>22</v>
      </c>
      <c r="C28" s="19" t="s">
        <v>270</v>
      </c>
      <c r="D28" s="20">
        <v>5.702055999999998</v>
      </c>
      <c r="E28" s="21">
        <v>8.6785510000000006</v>
      </c>
      <c r="F28" s="21">
        <f t="shared" si="0"/>
        <v>6.4912266585934075</v>
      </c>
      <c r="G28" s="21">
        <v>4.7778250585934074</v>
      </c>
      <c r="H28" s="21">
        <v>0.58863359999999987</v>
      </c>
      <c r="I28" s="21">
        <v>1.1247680000000002</v>
      </c>
      <c r="J28" s="22">
        <f t="shared" si="1"/>
        <v>0.55053257837551539</v>
      </c>
      <c r="K28" s="22">
        <f t="shared" si="2"/>
        <v>0.61835883185953588</v>
      </c>
      <c r="L28" s="23">
        <f t="shared" si="3"/>
        <v>0.74796203405308181</v>
      </c>
      <c r="M28" s="4"/>
      <c r="N28" t="s">
        <v>267</v>
      </c>
      <c r="O28" s="5">
        <v>0.92342125593256286</v>
      </c>
      <c r="P28" s="71">
        <v>0.56025126146614701</v>
      </c>
    </row>
    <row r="29" spans="1:16" x14ac:dyDescent="0.25">
      <c r="A29" s="17"/>
      <c r="B29" s="55">
        <v>23</v>
      </c>
      <c r="C29" s="19" t="s">
        <v>271</v>
      </c>
      <c r="D29" s="20">
        <v>5.5397110000000023</v>
      </c>
      <c r="E29" s="21">
        <v>6.4388460000000007</v>
      </c>
      <c r="F29" s="21">
        <f t="shared" si="0"/>
        <v>4.7438567888173422</v>
      </c>
      <c r="G29" s="21">
        <v>3.7218785288173422</v>
      </c>
      <c r="H29" s="21">
        <v>0.56178482000000007</v>
      </c>
      <c r="I29" s="21">
        <v>0.46019344000000006</v>
      </c>
      <c r="J29" s="22">
        <f t="shared" si="1"/>
        <v>0.57803502814282892</v>
      </c>
      <c r="K29" s="22">
        <f t="shared" si="2"/>
        <v>0.66528433026932798</v>
      </c>
      <c r="L29" s="23">
        <f t="shared" si="3"/>
        <v>0.73675574610999262</v>
      </c>
      <c r="M29" s="4"/>
      <c r="N29" t="s">
        <v>268</v>
      </c>
      <c r="O29" s="5">
        <v>6.1523232081820876</v>
      </c>
      <c r="P29" s="71">
        <v>0.55676190893258981</v>
      </c>
    </row>
    <row r="30" spans="1:16" x14ac:dyDescent="0.25">
      <c r="A30" s="17"/>
      <c r="B30" s="55">
        <v>24</v>
      </c>
      <c r="C30" s="19" t="s">
        <v>272</v>
      </c>
      <c r="D30" s="20">
        <v>4.4104609999999989</v>
      </c>
      <c r="E30" s="21">
        <v>4.684677999999999</v>
      </c>
      <c r="F30" s="21">
        <f t="shared" si="0"/>
        <v>3.1106215746796995</v>
      </c>
      <c r="G30" s="21">
        <v>2.2488506546796998</v>
      </c>
      <c r="H30" s="21">
        <v>0.37856232000000001</v>
      </c>
      <c r="I30" s="21">
        <v>0.48320859999999999</v>
      </c>
      <c r="J30" s="22">
        <f t="shared" si="1"/>
        <v>0.48004380550375081</v>
      </c>
      <c r="K30" s="22">
        <f t="shared" si="2"/>
        <v>0.56085241604219116</v>
      </c>
      <c r="L30" s="23">
        <f t="shared" si="3"/>
        <v>0.66399901437829878</v>
      </c>
      <c r="M30" s="4"/>
      <c r="N30" t="s">
        <v>266</v>
      </c>
      <c r="O30" s="5">
        <v>0.85117728805047232</v>
      </c>
      <c r="P30" s="71">
        <v>0.49910712328513673</v>
      </c>
    </row>
    <row r="31" spans="1:16" x14ac:dyDescent="0.25">
      <c r="A31" s="17"/>
      <c r="B31" s="55">
        <v>25</v>
      </c>
      <c r="C31" s="19" t="s">
        <v>273</v>
      </c>
      <c r="D31" s="20">
        <v>2.6425099999999979</v>
      </c>
      <c r="E31" s="21">
        <v>4.9843120000000036</v>
      </c>
      <c r="F31" s="21">
        <f t="shared" si="0"/>
        <v>2.9726356207553462</v>
      </c>
      <c r="G31" s="21">
        <v>1.945668070755346</v>
      </c>
      <c r="H31" s="21">
        <v>0.34403396000000008</v>
      </c>
      <c r="I31" s="21">
        <v>0.68293359000000009</v>
      </c>
      <c r="J31" s="22">
        <f t="shared" si="1"/>
        <v>0.39035840267530292</v>
      </c>
      <c r="K31" s="22">
        <f t="shared" si="2"/>
        <v>0.45938176236867684</v>
      </c>
      <c r="L31" s="23">
        <f t="shared" si="3"/>
        <v>0.59639838371982812</v>
      </c>
      <c r="M31" s="4"/>
      <c r="N31" t="s">
        <v>260</v>
      </c>
      <c r="O31" s="5">
        <v>24.502106051495996</v>
      </c>
      <c r="P31" s="71">
        <v>0.49459002468389596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0</v>
      </c>
      <c r="E32" s="28">
        <v>16.345405</v>
      </c>
      <c r="F32" s="28">
        <f t="shared" si="0"/>
        <v>9.5948940136870764</v>
      </c>
      <c r="G32" s="28">
        <v>8.3915648236870766</v>
      </c>
      <c r="H32" s="28">
        <v>0.93214118999999995</v>
      </c>
      <c r="I32" s="28">
        <v>0.27118799999999998</v>
      </c>
      <c r="J32" s="29">
        <f t="shared" si="1"/>
        <v>0.51338983792001958</v>
      </c>
      <c r="K32" s="29">
        <f t="shared" si="2"/>
        <v>0.57041755855465659</v>
      </c>
      <c r="L32" s="30">
        <f t="shared" si="3"/>
        <v>0.58700864332741076</v>
      </c>
      <c r="M32" s="4"/>
      <c r="N32" t="s">
        <v>249</v>
      </c>
      <c r="O32" s="5">
        <v>1.3807647963082004</v>
      </c>
      <c r="P32" s="71">
        <v>0.47529746307924081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1737</v>
      </c>
      <c r="N2" s="72" t="s">
        <v>1749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313.662623</v>
      </c>
      <c r="E6" s="14">
        <f ca="1">SUM(E7:OFFSET(E7,50,0))</f>
        <v>335.56858799999998</v>
      </c>
      <c r="F6" s="14">
        <f ca="1">SUM(F7:OFFSET(F7,50,0))</f>
        <v>241.46769815304546</v>
      </c>
      <c r="G6" s="14">
        <f ca="1">SUM(G7:OFFSET(G7,50,0))</f>
        <v>195.66049926304549</v>
      </c>
      <c r="H6" s="14">
        <f ca="1">SUM(H7:OFFSET(H7,50,0))</f>
        <v>6.6051180099999982</v>
      </c>
      <c r="I6" s="14">
        <f ca="1">SUM(I7:OFFSET(I7,50,0))</f>
        <v>39.202080880000011</v>
      </c>
      <c r="J6" s="15">
        <f ca="1">IFERROR(G6/E6,0)</f>
        <v>0.58307155752923301</v>
      </c>
      <c r="K6" s="15">
        <f ca="1">IFERROR(SUM(G6,H6)/E6,0)</f>
        <v>0.6027549195786035</v>
      </c>
      <c r="L6" s="16">
        <f ca="1">IFERROR(SUM(G6,H6,I6)/E6,0)</f>
        <v>0.71957777571554327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9.9685729999999992</v>
      </c>
      <c r="F7" s="21">
        <f t="shared" ref="F7:F28" si="0">SUM(G7,H7,I7)</f>
        <v>7.9428381721813688</v>
      </c>
      <c r="G7" s="21">
        <v>7.8836860621813685</v>
      </c>
      <c r="H7" s="21">
        <v>-1.379E-3</v>
      </c>
      <c r="I7" s="21">
        <v>6.0531109999999999E-2</v>
      </c>
      <c r="J7" s="22">
        <f t="shared" ref="J7:J28" si="1">IFERROR(G7/E7,0)</f>
        <v>0.79085402315671149</v>
      </c>
      <c r="K7" s="22">
        <f t="shared" ref="K7:K28" si="2">IFERROR(SUM(G7,H7)/E7,0)</f>
        <v>0.7907156884121096</v>
      </c>
      <c r="L7" s="23">
        <f t="shared" ref="L7:L28" si="3">IFERROR(SUM(G7,H7,I7)/E7,0)</f>
        <v>0.7967878824964586</v>
      </c>
      <c r="M7" s="4"/>
      <c r="N7" t="s">
        <v>266</v>
      </c>
      <c r="O7" s="5">
        <v>2.2629000248324584</v>
      </c>
      <c r="P7" s="71">
        <v>0.99999956906310006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2.4014530000000001</v>
      </c>
      <c r="F8" s="21">
        <f t="shared" si="0"/>
        <v>2.3105343119754425</v>
      </c>
      <c r="G8" s="21">
        <v>1.2054208819754422</v>
      </c>
      <c r="H8" s="21">
        <v>3.8447679999999998E-2</v>
      </c>
      <c r="I8" s="21">
        <v>1.0666657500000001</v>
      </c>
      <c r="J8" s="22">
        <f t="shared" si="1"/>
        <v>0.50195480901580924</v>
      </c>
      <c r="K8" s="22">
        <f t="shared" si="2"/>
        <v>0.51796498285639658</v>
      </c>
      <c r="L8" s="23">
        <f t="shared" si="3"/>
        <v>0.96214013431678336</v>
      </c>
      <c r="M8" s="4"/>
      <c r="N8" t="s">
        <v>270</v>
      </c>
      <c r="O8" s="5">
        <v>3.7505177544662729</v>
      </c>
      <c r="P8" s="71">
        <v>0.99106781521284482</v>
      </c>
    </row>
    <row r="9" spans="1:16" x14ac:dyDescent="0.25">
      <c r="A9" s="17"/>
      <c r="B9" s="55">
        <v>3</v>
      </c>
      <c r="C9" s="19" t="s">
        <v>251</v>
      </c>
      <c r="D9" s="20">
        <v>17.818000000000001</v>
      </c>
      <c r="E9" s="21">
        <v>38.435109999999995</v>
      </c>
      <c r="F9" s="21">
        <f t="shared" si="0"/>
        <v>28.962837032237385</v>
      </c>
      <c r="G9" s="21">
        <v>17.341473812237382</v>
      </c>
      <c r="H9" s="21">
        <v>1.6400000000000001E-2</v>
      </c>
      <c r="I9" s="21">
        <v>11.604963220000002</v>
      </c>
      <c r="J9" s="22">
        <f t="shared" si="1"/>
        <v>0.45118834868008401</v>
      </c>
      <c r="K9" s="22">
        <f t="shared" si="2"/>
        <v>0.45161504187804807</v>
      </c>
      <c r="L9" s="23">
        <f t="shared" si="3"/>
        <v>0.75355155825591202</v>
      </c>
      <c r="M9" s="4"/>
      <c r="N9" t="s">
        <v>262</v>
      </c>
      <c r="O9" s="5">
        <v>1.0524648522576987</v>
      </c>
      <c r="P9" s="71">
        <v>0.9876873757210346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11.326905999999999</v>
      </c>
      <c r="F10" s="21">
        <f t="shared" si="0"/>
        <v>3.8497415754823834</v>
      </c>
      <c r="G10" s="21">
        <v>3.8280545754823834</v>
      </c>
      <c r="H10" s="21">
        <v>-2.4629999999999999E-3</v>
      </c>
      <c r="I10" s="21">
        <v>2.4149999999999998E-2</v>
      </c>
      <c r="J10" s="22">
        <f t="shared" si="1"/>
        <v>0.33796118511819412</v>
      </c>
      <c r="K10" s="22">
        <f t="shared" si="2"/>
        <v>0.33774373827083792</v>
      </c>
      <c r="L10" s="23">
        <f t="shared" si="3"/>
        <v>0.33987582977049369</v>
      </c>
      <c r="M10" s="4"/>
      <c r="N10" t="s">
        <v>250</v>
      </c>
      <c r="O10" s="5">
        <v>2.3105343119754425</v>
      </c>
      <c r="P10" s="71">
        <v>0.96214013431678336</v>
      </c>
    </row>
    <row r="11" spans="1:16" x14ac:dyDescent="0.25">
      <c r="A11" s="17"/>
      <c r="B11" s="55">
        <v>5</v>
      </c>
      <c r="C11" s="19" t="s">
        <v>253</v>
      </c>
      <c r="D11" s="20">
        <v>52.555500000000002</v>
      </c>
      <c r="E11" s="21">
        <v>35.360746999999996</v>
      </c>
      <c r="F11" s="21">
        <f t="shared" si="0"/>
        <v>23.059409526597069</v>
      </c>
      <c r="G11" s="21">
        <v>21.743058476597071</v>
      </c>
      <c r="H11" s="21">
        <v>0.2418527</v>
      </c>
      <c r="I11" s="21">
        <v>1.0744983499999998</v>
      </c>
      <c r="J11" s="22">
        <f t="shared" si="1"/>
        <v>0.61489250995170075</v>
      </c>
      <c r="K11" s="22">
        <f t="shared" si="2"/>
        <v>0.62173209114041261</v>
      </c>
      <c r="L11" s="23">
        <f t="shared" si="3"/>
        <v>0.65211884597904768</v>
      </c>
      <c r="M11" s="4"/>
      <c r="N11" t="s">
        <v>264</v>
      </c>
      <c r="O11" s="5">
        <v>29.527820817312357</v>
      </c>
      <c r="P11" s="71">
        <v>0.95776573310578661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6.977742000000001</v>
      </c>
      <c r="F12" s="21">
        <f t="shared" si="0"/>
        <v>4.2391675152349713</v>
      </c>
      <c r="G12" s="21">
        <v>4.244708115234971</v>
      </c>
      <c r="H12" s="21">
        <v>-3.9215999999999999E-3</v>
      </c>
      <c r="I12" s="21">
        <v>-1.619E-3</v>
      </c>
      <c r="J12" s="22">
        <f t="shared" si="1"/>
        <v>0.60832116109121981</v>
      </c>
      <c r="K12" s="22">
        <f t="shared" si="2"/>
        <v>0.60775914547069387</v>
      </c>
      <c r="L12" s="23">
        <f t="shared" si="3"/>
        <v>0.60752712198802572</v>
      </c>
      <c r="M12" s="4"/>
      <c r="N12" t="s">
        <v>260</v>
      </c>
      <c r="O12" s="5">
        <v>5.6673886508215219</v>
      </c>
      <c r="P12" s="71">
        <v>0.93182363990067851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36.885993000000006</v>
      </c>
      <c r="F13" s="21">
        <f t="shared" si="0"/>
        <v>27.833991761721816</v>
      </c>
      <c r="G13" s="21">
        <v>23.143792661721818</v>
      </c>
      <c r="H13" s="21">
        <v>2.8799759999999997E-2</v>
      </c>
      <c r="I13" s="21">
        <v>4.66139934</v>
      </c>
      <c r="J13" s="22">
        <f t="shared" si="1"/>
        <v>0.62744122577157713</v>
      </c>
      <c r="K13" s="22">
        <f t="shared" si="2"/>
        <v>0.62822200345051882</v>
      </c>
      <c r="L13" s="23">
        <f t="shared" si="3"/>
        <v>0.75459515924437259</v>
      </c>
      <c r="M13" s="4"/>
      <c r="N13" t="s">
        <v>273</v>
      </c>
      <c r="O13" s="5">
        <v>4.7455586910247805</v>
      </c>
      <c r="P13" s="71">
        <v>0.89935901748583624</v>
      </c>
    </row>
    <row r="14" spans="1:16" x14ac:dyDescent="0.25">
      <c r="A14" s="17"/>
      <c r="B14" s="55">
        <v>9</v>
      </c>
      <c r="C14" s="19" t="s">
        <v>257</v>
      </c>
      <c r="D14" s="20">
        <v>22.855499999999999</v>
      </c>
      <c r="E14" s="21">
        <v>24.566791000000006</v>
      </c>
      <c r="F14" s="21">
        <f t="shared" si="0"/>
        <v>17.651966267617297</v>
      </c>
      <c r="G14" s="21">
        <v>17.071782237617299</v>
      </c>
      <c r="H14" s="21">
        <v>0.24784376999999999</v>
      </c>
      <c r="I14" s="21">
        <v>0.33234026</v>
      </c>
      <c r="J14" s="22">
        <f t="shared" si="1"/>
        <v>0.69491299199872281</v>
      </c>
      <c r="K14" s="22">
        <f t="shared" si="2"/>
        <v>0.70500156115698198</v>
      </c>
      <c r="L14" s="23">
        <f t="shared" si="3"/>
        <v>0.71852959011281914</v>
      </c>
      <c r="M14" s="4"/>
      <c r="N14" t="s">
        <v>261</v>
      </c>
      <c r="O14" s="5">
        <v>2.7625930878026796</v>
      </c>
      <c r="P14" s="71">
        <v>0.87398497391347307</v>
      </c>
    </row>
    <row r="15" spans="1:16" x14ac:dyDescent="0.25">
      <c r="A15" s="17"/>
      <c r="B15" s="55">
        <v>10</v>
      </c>
      <c r="C15" s="19" t="s">
        <v>258</v>
      </c>
      <c r="D15" s="20">
        <v>54.890999999999998</v>
      </c>
      <c r="E15" s="21">
        <v>12.519804000000001</v>
      </c>
      <c r="F15" s="21">
        <f t="shared" si="0"/>
        <v>6.7804957894906401</v>
      </c>
      <c r="G15" s="21">
        <v>6.6843035194906406</v>
      </c>
      <c r="H15" s="21">
        <v>-6.9744999999999998E-3</v>
      </c>
      <c r="I15" s="21">
        <v>0.10316677</v>
      </c>
      <c r="J15" s="22">
        <f t="shared" si="1"/>
        <v>0.53389841562141394</v>
      </c>
      <c r="K15" s="22">
        <f t="shared" si="2"/>
        <v>0.53334133821029783</v>
      </c>
      <c r="L15" s="23">
        <f t="shared" si="3"/>
        <v>0.54158162455982861</v>
      </c>
      <c r="M15" s="4"/>
      <c r="N15" t="s">
        <v>269</v>
      </c>
      <c r="O15" s="5">
        <v>28.722831344921882</v>
      </c>
      <c r="P15" s="71">
        <v>0.87270448386796395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3.2799999999999999E-3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249</v>
      </c>
      <c r="O16" s="5">
        <v>7.9428381721813688</v>
      </c>
      <c r="P16" s="71">
        <v>0.7967878824964586</v>
      </c>
    </row>
    <row r="17" spans="1:16" x14ac:dyDescent="0.25">
      <c r="A17" s="17"/>
      <c r="B17" s="55">
        <v>12</v>
      </c>
      <c r="C17" s="19" t="s">
        <v>260</v>
      </c>
      <c r="D17" s="20">
        <v>7.4249999999999998</v>
      </c>
      <c r="E17" s="21">
        <v>6.0820399999999992</v>
      </c>
      <c r="F17" s="21">
        <f t="shared" si="0"/>
        <v>5.6673886508215219</v>
      </c>
      <c r="G17" s="21">
        <v>5.6673886508215219</v>
      </c>
      <c r="H17" s="21">
        <v>0</v>
      </c>
      <c r="I17" s="21">
        <v>0</v>
      </c>
      <c r="J17" s="22">
        <f t="shared" si="1"/>
        <v>0.93182363990067851</v>
      </c>
      <c r="K17" s="22">
        <f t="shared" si="2"/>
        <v>0.93182363990067851</v>
      </c>
      <c r="L17" s="23">
        <f t="shared" si="3"/>
        <v>0.93182363990067851</v>
      </c>
      <c r="M17" s="4"/>
      <c r="N17" t="s">
        <v>271</v>
      </c>
      <c r="O17" s="5">
        <v>2.3566098499999999</v>
      </c>
      <c r="P17" s="71">
        <v>0.78892584208426064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3.1609159999999998</v>
      </c>
      <c r="F18" s="21">
        <f t="shared" si="0"/>
        <v>2.7625930878026796</v>
      </c>
      <c r="G18" s="21">
        <v>1.1816203678026795</v>
      </c>
      <c r="H18" s="21">
        <v>0.25261256999999998</v>
      </c>
      <c r="I18" s="21">
        <v>1.3283601500000002</v>
      </c>
      <c r="J18" s="22">
        <f t="shared" si="1"/>
        <v>0.37382213504018441</v>
      </c>
      <c r="K18" s="22">
        <f t="shared" si="2"/>
        <v>0.4537396557841713</v>
      </c>
      <c r="L18" s="23">
        <f t="shared" si="3"/>
        <v>0.87398497391347307</v>
      </c>
      <c r="M18" s="4"/>
      <c r="N18" t="s">
        <v>256</v>
      </c>
      <c r="O18" s="5">
        <v>27.833991761721816</v>
      </c>
      <c r="P18" s="71">
        <v>0.75459515924437259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1.065585</v>
      </c>
      <c r="F19" s="21">
        <f t="shared" si="0"/>
        <v>1.0524648522576987</v>
      </c>
      <c r="G19" s="21">
        <v>1.0560618522576988</v>
      </c>
      <c r="H19" s="21">
        <v>-3.5969999999999999E-3</v>
      </c>
      <c r="I19" s="21">
        <v>0</v>
      </c>
      <c r="J19" s="22">
        <f t="shared" si="1"/>
        <v>0.99106298630113865</v>
      </c>
      <c r="K19" s="22">
        <f t="shared" si="2"/>
        <v>0.9876873757210346</v>
      </c>
      <c r="L19" s="23">
        <f t="shared" si="3"/>
        <v>0.9876873757210346</v>
      </c>
      <c r="M19" s="4"/>
      <c r="N19" t="s">
        <v>251</v>
      </c>
      <c r="O19" s="5">
        <v>28.962837032237385</v>
      </c>
      <c r="P19" s="71">
        <v>0.75355155825591202</v>
      </c>
    </row>
    <row r="20" spans="1:16" x14ac:dyDescent="0.25">
      <c r="A20" s="17"/>
      <c r="B20" s="55">
        <v>15</v>
      </c>
      <c r="C20" s="19" t="s">
        <v>263</v>
      </c>
      <c r="D20" s="20">
        <v>153.66262299999997</v>
      </c>
      <c r="E20" s="21">
        <v>63.631496000000006</v>
      </c>
      <c r="F20" s="21">
        <f t="shared" si="0"/>
        <v>35.239322981976379</v>
      </c>
      <c r="G20" s="21">
        <v>25.12380828197638</v>
      </c>
      <c r="H20" s="21">
        <v>5.0165359799999987</v>
      </c>
      <c r="I20" s="21">
        <v>5.0989787199999999</v>
      </c>
      <c r="J20" s="22">
        <f t="shared" si="1"/>
        <v>0.39483290290670486</v>
      </c>
      <c r="K20" s="22">
        <f t="shared" si="2"/>
        <v>0.47367021297089068</v>
      </c>
      <c r="L20" s="23">
        <f t="shared" si="3"/>
        <v>0.55380315091093213</v>
      </c>
      <c r="M20" s="4"/>
      <c r="N20" t="s">
        <v>257</v>
      </c>
      <c r="O20" s="5">
        <v>17.651966267617297</v>
      </c>
      <c r="P20" s="71">
        <v>0.71852959011281914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30.829898999999997</v>
      </c>
      <c r="F21" s="21">
        <f t="shared" si="0"/>
        <v>29.527820817312357</v>
      </c>
      <c r="G21" s="21">
        <v>22.366640367312357</v>
      </c>
      <c r="H21" s="21">
        <v>0</v>
      </c>
      <c r="I21" s="21">
        <v>7.1611804499999998</v>
      </c>
      <c r="J21" s="22">
        <f t="shared" si="1"/>
        <v>0.72548535975782336</v>
      </c>
      <c r="K21" s="22">
        <f t="shared" si="2"/>
        <v>0.72548535975782336</v>
      </c>
      <c r="L21" s="23">
        <f t="shared" si="3"/>
        <v>0.95776573310578661</v>
      </c>
      <c r="M21" s="4"/>
      <c r="N21" t="s">
        <v>253</v>
      </c>
      <c r="O21" s="5">
        <v>23.059409526597069</v>
      </c>
      <c r="P21" s="71">
        <v>0.65211884597904768</v>
      </c>
    </row>
    <row r="22" spans="1:16" x14ac:dyDescent="0.25">
      <c r="A22" s="17"/>
      <c r="B22" s="55">
        <v>18</v>
      </c>
      <c r="C22" s="19" t="s">
        <v>266</v>
      </c>
      <c r="D22" s="20">
        <v>0</v>
      </c>
      <c r="E22" s="21">
        <v>2.2629010000000003</v>
      </c>
      <c r="F22" s="21">
        <f t="shared" si="0"/>
        <v>2.2629000248324584</v>
      </c>
      <c r="G22" s="21">
        <v>1.1363290548324585</v>
      </c>
      <c r="H22" s="21">
        <v>0</v>
      </c>
      <c r="I22" s="21">
        <v>1.1265709699999999</v>
      </c>
      <c r="J22" s="22">
        <f t="shared" si="1"/>
        <v>0.50215588522540688</v>
      </c>
      <c r="K22" s="22">
        <f t="shared" si="2"/>
        <v>0.50215588522540688</v>
      </c>
      <c r="L22" s="23">
        <f t="shared" si="3"/>
        <v>0.99999956906310006</v>
      </c>
      <c r="M22" s="4"/>
      <c r="N22" t="s">
        <v>254</v>
      </c>
      <c r="O22" s="5">
        <v>4.2391675152349713</v>
      </c>
      <c r="P22" s="71">
        <v>0.60752712198802572</v>
      </c>
    </row>
    <row r="23" spans="1:16" x14ac:dyDescent="0.25">
      <c r="A23" s="17"/>
      <c r="B23" s="55">
        <v>19</v>
      </c>
      <c r="C23" s="19" t="s">
        <v>267</v>
      </c>
      <c r="D23" s="20">
        <v>4.4550000000000001</v>
      </c>
      <c r="E23" s="21">
        <v>2.9520000000000001E-2</v>
      </c>
      <c r="F23" s="21">
        <f t="shared" si="0"/>
        <v>6.4200000000000004E-3</v>
      </c>
      <c r="G23" s="21">
        <v>0</v>
      </c>
      <c r="H23" s="21">
        <v>0</v>
      </c>
      <c r="I23" s="21">
        <v>6.4200000000000004E-3</v>
      </c>
      <c r="J23" s="22">
        <f t="shared" si="1"/>
        <v>0</v>
      </c>
      <c r="K23" s="22">
        <f t="shared" si="2"/>
        <v>0</v>
      </c>
      <c r="L23" s="23">
        <f t="shared" si="3"/>
        <v>0.21747967479674798</v>
      </c>
      <c r="M23" s="4"/>
      <c r="N23" t="s">
        <v>263</v>
      </c>
      <c r="O23" s="5">
        <v>35.239322981976379</v>
      </c>
      <c r="P23" s="71">
        <v>0.55380315091093213</v>
      </c>
    </row>
    <row r="24" spans="1:16" x14ac:dyDescent="0.25">
      <c r="A24" s="17"/>
      <c r="B24" s="55">
        <v>20</v>
      </c>
      <c r="C24" s="19" t="s">
        <v>268</v>
      </c>
      <c r="D24" s="20">
        <v>0</v>
      </c>
      <c r="E24" s="21">
        <v>5.0993620000000002</v>
      </c>
      <c r="F24" s="21">
        <f t="shared" si="0"/>
        <v>2.7422881450910905</v>
      </c>
      <c r="G24" s="21">
        <v>1.7975237350910902</v>
      </c>
      <c r="H24" s="21">
        <v>0.28327369000000002</v>
      </c>
      <c r="I24" s="21">
        <v>0.66149071999999998</v>
      </c>
      <c r="J24" s="22">
        <f t="shared" si="1"/>
        <v>0.35249973135680307</v>
      </c>
      <c r="K24" s="22">
        <f t="shared" si="2"/>
        <v>0.40805054143853492</v>
      </c>
      <c r="L24" s="23">
        <f t="shared" si="3"/>
        <v>0.53777083193762087</v>
      </c>
      <c r="M24" s="4"/>
      <c r="N24" t="s">
        <v>258</v>
      </c>
      <c r="O24" s="5">
        <v>6.7804957894906401</v>
      </c>
      <c r="P24" s="71">
        <v>0.54158162455982861</v>
      </c>
    </row>
    <row r="25" spans="1:16" x14ac:dyDescent="0.25">
      <c r="A25" s="17"/>
      <c r="B25" s="55">
        <v>21</v>
      </c>
      <c r="C25" s="19" t="s">
        <v>269</v>
      </c>
      <c r="D25" s="20">
        <v>0</v>
      </c>
      <c r="E25" s="21">
        <v>32.912437000000004</v>
      </c>
      <c r="F25" s="21">
        <f t="shared" si="0"/>
        <v>28.722831344921882</v>
      </c>
      <c r="G25" s="21">
        <v>25.70127016492188</v>
      </c>
      <c r="H25" s="21">
        <v>0.44799357000000001</v>
      </c>
      <c r="I25" s="21">
        <v>2.57356761</v>
      </c>
      <c r="J25" s="22">
        <f t="shared" si="1"/>
        <v>0.78089842344162719</v>
      </c>
      <c r="K25" s="22">
        <f t="shared" si="2"/>
        <v>0.79451010373136077</v>
      </c>
      <c r="L25" s="23">
        <f t="shared" si="3"/>
        <v>0.87270448386796395</v>
      </c>
      <c r="M25" s="4"/>
      <c r="N25" t="s">
        <v>268</v>
      </c>
      <c r="O25" s="5">
        <v>2.7422881450910905</v>
      </c>
      <c r="P25" s="71">
        <v>0.53777083193762087</v>
      </c>
    </row>
    <row r="26" spans="1:16" x14ac:dyDescent="0.25">
      <c r="A26" s="17"/>
      <c r="B26" s="55">
        <v>22</v>
      </c>
      <c r="C26" s="19" t="s">
        <v>270</v>
      </c>
      <c r="D26" s="20">
        <v>0</v>
      </c>
      <c r="E26" s="21">
        <v>3.7843200000000001</v>
      </c>
      <c r="F26" s="21">
        <f t="shared" si="0"/>
        <v>3.7505177544662729</v>
      </c>
      <c r="G26" s="21">
        <v>3.7505177544662729</v>
      </c>
      <c r="H26" s="21">
        <v>0</v>
      </c>
      <c r="I26" s="21">
        <v>0</v>
      </c>
      <c r="J26" s="22">
        <f t="shared" si="1"/>
        <v>0.99106781521284482</v>
      </c>
      <c r="K26" s="22">
        <f t="shared" si="2"/>
        <v>0.99106781521284482</v>
      </c>
      <c r="L26" s="23">
        <f t="shared" si="3"/>
        <v>0.99106781521284482</v>
      </c>
      <c r="M26" s="4"/>
      <c r="N26" t="s">
        <v>252</v>
      </c>
      <c r="O26" s="5">
        <v>3.8497415754823834</v>
      </c>
      <c r="P26" s="71">
        <v>0.33987582977049369</v>
      </c>
    </row>
    <row r="27" spans="1:16" x14ac:dyDescent="0.25">
      <c r="A27" s="17"/>
      <c r="B27" s="55">
        <v>23</v>
      </c>
      <c r="C27" s="19" t="s">
        <v>271</v>
      </c>
      <c r="D27" s="20">
        <v>0</v>
      </c>
      <c r="E27" s="21">
        <v>2.9871119999999998</v>
      </c>
      <c r="F27" s="21">
        <f t="shared" si="0"/>
        <v>2.3566098499999999</v>
      </c>
      <c r="G27" s="21">
        <v>0</v>
      </c>
      <c r="H27" s="21">
        <v>4.9693389999999997E-2</v>
      </c>
      <c r="I27" s="21">
        <v>2.3069164600000001</v>
      </c>
      <c r="J27" s="22">
        <f t="shared" si="1"/>
        <v>0</v>
      </c>
      <c r="K27" s="22">
        <f t="shared" si="2"/>
        <v>1.6635931294173102E-2</v>
      </c>
      <c r="L27" s="23">
        <f t="shared" si="3"/>
        <v>0.78892584208426064</v>
      </c>
      <c r="M27" s="4"/>
      <c r="N27" t="s">
        <v>267</v>
      </c>
      <c r="O27" s="5">
        <v>6.4200000000000004E-3</v>
      </c>
      <c r="P27" s="71">
        <v>0.21747967479674798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0</v>
      </c>
      <c r="E28" s="28">
        <v>5.2766009999999994</v>
      </c>
      <c r="F28" s="28">
        <f t="shared" si="0"/>
        <v>4.7455586910247805</v>
      </c>
      <c r="G28" s="28">
        <v>4.7330586910247803</v>
      </c>
      <c r="H28" s="28">
        <v>0</v>
      </c>
      <c r="I28" s="28">
        <v>1.2500000000000001E-2</v>
      </c>
      <c r="J28" s="29">
        <f t="shared" si="1"/>
        <v>0.89699006823232996</v>
      </c>
      <c r="K28" s="29">
        <f t="shared" si="2"/>
        <v>0.89699006823232996</v>
      </c>
      <c r="L28" s="30">
        <f t="shared" si="3"/>
        <v>0.89935901748583624</v>
      </c>
      <c r="M28" s="4"/>
      <c r="N28" t="s">
        <v>259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313.662623</v>
      </c>
      <c r="E6" s="14">
        <v>335.56858799999998</v>
      </c>
      <c r="F6" s="14">
        <v>241.46769815304546</v>
      </c>
      <c r="G6" s="14">
        <v>195.66049926304549</v>
      </c>
      <c r="H6" s="14">
        <v>6.6051180099999982</v>
      </c>
      <c r="I6" s="14">
        <v>39.202080880000011</v>
      </c>
      <c r="J6" s="15">
        <v>0.58307155752923301</v>
      </c>
      <c r="K6" s="15">
        <v>0.6027549195786035</v>
      </c>
      <c r="L6" s="16">
        <v>0.71957777571554327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209.70550799999998</v>
      </c>
      <c r="E7" s="38">
        <f ca="1">SUM(E8:OFFSET(E6,MATCH("PROYECTOS",$A$8:$A$50,0),0))</f>
        <v>322.6667030000001</v>
      </c>
      <c r="F7" s="38">
        <f ca="1">SUM(F8:OFFSET(F6,MATCH("PROYECTOS",$A$8:$A$50,0),0))</f>
        <v>234.51163750148248</v>
      </c>
      <c r="G7" s="38">
        <f ca="1">SUM(G8:OFFSET(G6,MATCH("PROYECTOS",$A$8:$A$50,0),0))</f>
        <v>191.83373914148251</v>
      </c>
      <c r="H7" s="38">
        <f ca="1">SUM(H8:OFFSET(H6,MATCH("PROYECTOS",$A$8:$A$50,0),0))</f>
        <v>5.3499391100000002</v>
      </c>
      <c r="I7" s="38">
        <f ca="1">SUM(I8:OFFSET(I6,MATCH("PROYECTOS",$A$8:$A$50,0),0))</f>
        <v>37.327959249999992</v>
      </c>
      <c r="J7" s="39">
        <f ca="1">IFERROR(G7/E7,0)</f>
        <v>0.59452598411272217</v>
      </c>
      <c r="K7" s="39">
        <f ca="1">IFERROR(SUM(G7,H7)/E7,0)</f>
        <v>0.61110637204943474</v>
      </c>
      <c r="L7" s="40">
        <f ca="1">IFERROR(SUM(G7,H7,I7)/E7,0)</f>
        <v>0.72679218314473071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7.4783789999999994</v>
      </c>
      <c r="E8" s="21">
        <v>277.03504700000008</v>
      </c>
      <c r="F8" s="21">
        <f t="shared" ref="F8:F10" si="0">SUM(G8,H8,I8)</f>
        <v>210.02300242423206</v>
      </c>
      <c r="G8" s="21">
        <v>174.97278205423208</v>
      </c>
      <c r="H8" s="21">
        <v>1.7312906699999999</v>
      </c>
      <c r="I8" s="21">
        <v>33.318929699999991</v>
      </c>
      <c r="J8" s="22">
        <f t="shared" ref="J8:J11" si="1">IFERROR(G8/E8,0)</f>
        <v>0.6315907822818968</v>
      </c>
      <c r="K8" s="22">
        <f t="shared" ref="K8:K11" si="2">IFERROR(SUM(G8,H8)/E8,0)</f>
        <v>0.63784013841480502</v>
      </c>
      <c r="L8" s="23">
        <f t="shared" ref="L8:L11" si="3">IFERROR(SUM(G8,H8,I8)/E8,0)</f>
        <v>0.75810986623736454</v>
      </c>
      <c r="M8" s="4"/>
    </row>
    <row r="9" spans="1:13" ht="25.5" x14ac:dyDescent="0.25">
      <c r="A9" s="17"/>
      <c r="B9" s="19">
        <v>3000588</v>
      </c>
      <c r="C9" s="19" t="s">
        <v>1740</v>
      </c>
      <c r="D9" s="20">
        <v>28.700154999999995</v>
      </c>
      <c r="E9" s="21">
        <v>30.941195999999998</v>
      </c>
      <c r="F9" s="21">
        <f t="shared" si="0"/>
        <v>17.393611064585123</v>
      </c>
      <c r="G9" s="21">
        <v>11.875342254585121</v>
      </c>
      <c r="H9" s="21">
        <v>2.5047423900000001</v>
      </c>
      <c r="I9" s="21">
        <v>3.0135264200000003</v>
      </c>
      <c r="J9" s="22">
        <f t="shared" si="1"/>
        <v>0.38380359487671784</v>
      </c>
      <c r="K9" s="22">
        <f t="shared" si="2"/>
        <v>0.46475529402887733</v>
      </c>
      <c r="L9" s="23">
        <f t="shared" si="3"/>
        <v>0.56215057312539318</v>
      </c>
      <c r="M9" s="4"/>
    </row>
    <row r="10" spans="1:13" ht="25.5" x14ac:dyDescent="0.25">
      <c r="A10" s="17"/>
      <c r="B10" s="19">
        <v>3000674</v>
      </c>
      <c r="C10" s="19" t="s">
        <v>1741</v>
      </c>
      <c r="D10" s="20">
        <v>173.526974</v>
      </c>
      <c r="E10" s="21">
        <v>14.690460000000002</v>
      </c>
      <c r="F10" s="21">
        <f t="shared" si="0"/>
        <v>7.0950240126653057</v>
      </c>
      <c r="G10" s="21">
        <v>4.9856148326653056</v>
      </c>
      <c r="H10" s="21">
        <v>1.11390605</v>
      </c>
      <c r="I10" s="21">
        <v>0.99550313000000012</v>
      </c>
      <c r="J10" s="22">
        <f t="shared" si="1"/>
        <v>0.33937772082462392</v>
      </c>
      <c r="K10" s="22">
        <f t="shared" si="2"/>
        <v>0.41520285155572423</v>
      </c>
      <c r="L10" s="23">
        <f t="shared" si="3"/>
        <v>0.48296813119979259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103.95711500000002</v>
      </c>
      <c r="E11" s="45">
        <f t="shared" ref="E11:I11" ca="1" si="4">OFFSET(E11,-MATCH("PROYECTOS",$A$8:$A$50,0)-1,0)-(OFFSET(E11,-MATCH("PROYECTOS",$A$8:$A$50,0),0))</f>
        <v>12.901884999999879</v>
      </c>
      <c r="F11" s="45">
        <f t="shared" ca="1" si="4"/>
        <v>6.9560606515629786</v>
      </c>
      <c r="G11" s="45">
        <f t="shared" ca="1" si="4"/>
        <v>3.8267601215629838</v>
      </c>
      <c r="H11" s="45">
        <f t="shared" ca="1" si="4"/>
        <v>1.255178899999998</v>
      </c>
      <c r="I11" s="45">
        <f t="shared" ca="1" si="4"/>
        <v>1.874121630000019</v>
      </c>
      <c r="J11" s="46">
        <f t="shared" ca="1" si="1"/>
        <v>0.29660473036017759</v>
      </c>
      <c r="K11" s="46">
        <f t="shared" ca="1" si="2"/>
        <v>0.39389120439091102</v>
      </c>
      <c r="L11" s="47">
        <f t="shared" ca="1" si="3"/>
        <v>0.53915072499584871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1750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3000588</v>
      </c>
      <c r="C17" s="19" t="s">
        <v>1740</v>
      </c>
      <c r="D17" s="23">
        <v>0.56215057312539318</v>
      </c>
    </row>
    <row r="18" spans="1:4" ht="26.25" thickBot="1" x14ac:dyDescent="0.3">
      <c r="A18" s="24"/>
      <c r="B18" s="26">
        <v>3000674</v>
      </c>
      <c r="C18" s="26" t="s">
        <v>1741</v>
      </c>
      <c r="D18" s="30">
        <v>0.48296813119979259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F4" sqref="F4:G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1739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313.662623</v>
      </c>
      <c r="I6" s="14">
        <v>335.56858799999998</v>
      </c>
      <c r="J6" s="14">
        <v>241.46769815304546</v>
      </c>
      <c r="K6" s="14">
        <v>195.66049926304549</v>
      </c>
      <c r="L6" s="14">
        <v>6.6051180099999982</v>
      </c>
      <c r="M6" s="14">
        <v>39.202080880000011</v>
      </c>
      <c r="N6" s="15">
        <v>0.58307155752923301</v>
      </c>
      <c r="O6" s="15">
        <v>0.6027549195786035</v>
      </c>
      <c r="P6" s="16">
        <v>0.71957777571554327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209.70550799999998</v>
      </c>
      <c r="I7" s="37">
        <f ca="1">SUM(I8:OFFSET(I6,MATCH("PROYECTOS",$A$8:$A$18,0),0))</f>
        <v>322.66670300000004</v>
      </c>
      <c r="J7" s="37">
        <f ca="1">SUM(J8:OFFSET(J6,MATCH("PROYECTOS",$A$8:$A$18,0),0))</f>
        <v>234.51163750148251</v>
      </c>
      <c r="K7" s="37">
        <f ca="1">SUM(K8:OFFSET(K6,MATCH("PROYECTOS",$A$8:$A$18,0),0))</f>
        <v>191.83373914148251</v>
      </c>
      <c r="L7" s="37">
        <f ca="1">SUM(L8:OFFSET(L6,MATCH("PROYECTOS",$A$8:$A$18,0),0))</f>
        <v>5.3499391099999993</v>
      </c>
      <c r="M7" s="37">
        <f ca="1">SUM(M8:OFFSET(M6,MATCH("PROYECTOS",$A$8:$A$18,0),0))</f>
        <v>37.327959249999999</v>
      </c>
      <c r="N7" s="39">
        <f ca="1">IFERROR(K7/I7,0)</f>
        <v>0.59452598411272228</v>
      </c>
      <c r="O7" s="39">
        <f ca="1">IFERROR(SUM(K7,L7)/I7,0)</f>
        <v>0.61110637204943485</v>
      </c>
      <c r="P7" s="40">
        <f ca="1">IFERROR(SUM(K7,L7,M7)/I7,0)</f>
        <v>0.72679218314473082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7.4783789999999994</v>
      </c>
      <c r="I8" s="21">
        <v>16.081465000000001</v>
      </c>
      <c r="J8" s="21">
        <f t="shared" ref="J8:J17" si="0">SUM(K8,L8,M8)</f>
        <v>8.8864584729251117</v>
      </c>
      <c r="K8" s="21">
        <v>6.6676767629251117</v>
      </c>
      <c r="L8" s="21">
        <v>1.2377875399999998</v>
      </c>
      <c r="M8" s="21">
        <v>0.98099417</v>
      </c>
      <c r="N8" s="22">
        <f t="shared" ref="N8:N18" si="1">IFERROR(K8/I8,0)</f>
        <v>0.41461874045213609</v>
      </c>
      <c r="O8" s="22">
        <f t="shared" ref="O8:O18" si="2">IFERROR(SUM(K8,L8)/I8,0)</f>
        <v>0.49158856502968545</v>
      </c>
      <c r="P8" s="23">
        <f t="shared" ref="P8:P18" si="3">IFERROR(SUM(K8,L8,M8)/I8,0)</f>
        <v>0.55259010748865922</v>
      </c>
      <c r="Q8" s="70">
        <v>11</v>
      </c>
      <c r="R8" s="21">
        <v>11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275</v>
      </c>
      <c r="F9" s="69">
        <v>96</v>
      </c>
      <c r="G9" s="19" t="s">
        <v>823</v>
      </c>
      <c r="H9" s="20">
        <v>0</v>
      </c>
      <c r="I9" s="21">
        <v>100.97209200000002</v>
      </c>
      <c r="J9" s="21">
        <f t="shared" si="0"/>
        <v>99.455673570074921</v>
      </c>
      <c r="K9" s="21">
        <v>75.246479690074921</v>
      </c>
      <c r="L9" s="21">
        <v>0</v>
      </c>
      <c r="M9" s="21">
        <v>24.209193880000001</v>
      </c>
      <c r="N9" s="22">
        <f t="shared" si="1"/>
        <v>0.74522056738286557</v>
      </c>
      <c r="O9" s="22">
        <f t="shared" si="2"/>
        <v>0.74522056738286557</v>
      </c>
      <c r="P9" s="23">
        <f t="shared" si="3"/>
        <v>0.98498180635967114</v>
      </c>
      <c r="Q9" s="70">
        <v>2</v>
      </c>
      <c r="R9" s="21">
        <v>1.07</v>
      </c>
      <c r="S9" s="23">
        <f t="shared" ref="S9:S17" si="4">IFERROR(R9/Q9,0)</f>
        <v>0.53500000000000003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275</v>
      </c>
      <c r="F10" s="69">
        <v>255</v>
      </c>
      <c r="G10" s="19" t="s">
        <v>420</v>
      </c>
      <c r="H10" s="20">
        <v>0</v>
      </c>
      <c r="I10" s="21">
        <v>159.98149000000001</v>
      </c>
      <c r="J10" s="21">
        <f t="shared" si="0"/>
        <v>101.68087038123204</v>
      </c>
      <c r="K10" s="21">
        <v>93.058625601232052</v>
      </c>
      <c r="L10" s="21">
        <v>0.49350313000000001</v>
      </c>
      <c r="M10" s="21">
        <v>8.1287416500000003</v>
      </c>
      <c r="N10" s="22">
        <f t="shared" si="1"/>
        <v>0.58168370354115373</v>
      </c>
      <c r="O10" s="22">
        <f t="shared" si="2"/>
        <v>0.58476845497083474</v>
      </c>
      <c r="P10" s="23">
        <f t="shared" si="3"/>
        <v>0.63557896842460981</v>
      </c>
      <c r="Q10" s="70">
        <v>56</v>
      </c>
      <c r="R10" s="21">
        <v>56</v>
      </c>
      <c r="S10" s="23">
        <f t="shared" si="4"/>
        <v>1</v>
      </c>
    </row>
    <row r="11" spans="1:19" ht="25.5" x14ac:dyDescent="0.25">
      <c r="A11" s="17"/>
      <c r="B11" s="19">
        <v>5004351</v>
      </c>
      <c r="C11" s="19" t="s">
        <v>1742</v>
      </c>
      <c r="D11" s="68">
        <v>3000674</v>
      </c>
      <c r="E11" s="19" t="s">
        <v>1741</v>
      </c>
      <c r="F11" s="69">
        <v>56</v>
      </c>
      <c r="G11" s="19" t="s">
        <v>419</v>
      </c>
      <c r="H11" s="20">
        <v>3.7027030000000001</v>
      </c>
      <c r="I11" s="21">
        <v>6.8157050000000003</v>
      </c>
      <c r="J11" s="21">
        <f t="shared" si="0"/>
        <v>4.2796637782419849</v>
      </c>
      <c r="K11" s="21">
        <v>3.1240788382419851</v>
      </c>
      <c r="L11" s="21">
        <v>0.64907835999999997</v>
      </c>
      <c r="M11" s="21">
        <v>0.50650658000000004</v>
      </c>
      <c r="N11" s="22">
        <f t="shared" si="1"/>
        <v>0.45836473823940221</v>
      </c>
      <c r="O11" s="22">
        <f t="shared" si="2"/>
        <v>0.55359749259129976</v>
      </c>
      <c r="P11" s="23">
        <f t="shared" si="3"/>
        <v>0.62791212035174415</v>
      </c>
      <c r="Q11" s="70">
        <v>14665</v>
      </c>
      <c r="R11" s="21">
        <v>14665</v>
      </c>
      <c r="S11" s="23">
        <f t="shared" si="4"/>
        <v>1</v>
      </c>
    </row>
    <row r="12" spans="1:19" ht="38.25" x14ac:dyDescent="0.25">
      <c r="A12" s="17"/>
      <c r="B12" s="19">
        <v>5004354</v>
      </c>
      <c r="C12" s="19" t="s">
        <v>1743</v>
      </c>
      <c r="D12" s="68">
        <v>3000674</v>
      </c>
      <c r="E12" s="19" t="s">
        <v>1741</v>
      </c>
      <c r="F12" s="69">
        <v>86</v>
      </c>
      <c r="G12" s="19" t="s">
        <v>500</v>
      </c>
      <c r="H12" s="20">
        <v>6.2242710000000008</v>
      </c>
      <c r="I12" s="21">
        <v>1.7355209999999999</v>
      </c>
      <c r="J12" s="21">
        <f t="shared" si="0"/>
        <v>0.39903050724390893</v>
      </c>
      <c r="K12" s="21">
        <v>0.35525050724390894</v>
      </c>
      <c r="L12" s="21">
        <v>1.15E-2</v>
      </c>
      <c r="M12" s="21">
        <v>3.2279999999999996E-2</v>
      </c>
      <c r="N12" s="22">
        <f t="shared" si="1"/>
        <v>0.20469386843714882</v>
      </c>
      <c r="O12" s="22">
        <f t="shared" si="2"/>
        <v>0.21132012072680709</v>
      </c>
      <c r="P12" s="23">
        <f t="shared" si="3"/>
        <v>0.22991972280595219</v>
      </c>
      <c r="Q12" s="70">
        <v>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5005105</v>
      </c>
      <c r="C13" s="19" t="s">
        <v>1744</v>
      </c>
      <c r="D13" s="68">
        <v>3000674</v>
      </c>
      <c r="E13" s="19" t="s">
        <v>1741</v>
      </c>
      <c r="F13" s="69">
        <v>56</v>
      </c>
      <c r="G13" s="19" t="s">
        <v>419</v>
      </c>
      <c r="H13" s="20">
        <v>160</v>
      </c>
      <c r="I13" s="21">
        <v>4.2509369999999995</v>
      </c>
      <c r="J13" s="21">
        <f t="shared" si="0"/>
        <v>1.4300676359706375</v>
      </c>
      <c r="K13" s="21">
        <v>0.6295757059706375</v>
      </c>
      <c r="L13" s="21">
        <v>0.40540215000000002</v>
      </c>
      <c r="M13" s="21">
        <v>0.39508978</v>
      </c>
      <c r="N13" s="22">
        <f t="shared" si="1"/>
        <v>0.14810280791520494</v>
      </c>
      <c r="O13" s="22">
        <f t="shared" si="2"/>
        <v>0.24347052331536262</v>
      </c>
      <c r="P13" s="23">
        <f t="shared" si="3"/>
        <v>0.33641233355625777</v>
      </c>
      <c r="Q13" s="70">
        <v>56</v>
      </c>
      <c r="R13" s="21">
        <v>56</v>
      </c>
      <c r="S13" s="23">
        <f t="shared" si="4"/>
        <v>1</v>
      </c>
    </row>
    <row r="14" spans="1:19" ht="38.25" x14ac:dyDescent="0.25">
      <c r="A14" s="17"/>
      <c r="B14" s="19">
        <v>5005106</v>
      </c>
      <c r="C14" s="19" t="s">
        <v>1745</v>
      </c>
      <c r="D14" s="68">
        <v>3000674</v>
      </c>
      <c r="E14" s="19" t="s">
        <v>1741</v>
      </c>
      <c r="F14" s="69">
        <v>86</v>
      </c>
      <c r="G14" s="19" t="s">
        <v>500</v>
      </c>
      <c r="H14" s="20">
        <v>3.6</v>
      </c>
      <c r="I14" s="21">
        <v>1.8882970000000001</v>
      </c>
      <c r="J14" s="21">
        <f t="shared" si="0"/>
        <v>0.98626209120877417</v>
      </c>
      <c r="K14" s="21">
        <v>0.87670978120877407</v>
      </c>
      <c r="L14" s="21">
        <v>4.7925539999999996E-2</v>
      </c>
      <c r="M14" s="21">
        <v>6.1626770000000004E-2</v>
      </c>
      <c r="N14" s="22">
        <f t="shared" si="1"/>
        <v>0.46428595777506082</v>
      </c>
      <c r="O14" s="22">
        <f t="shared" si="2"/>
        <v>0.48966625547187442</v>
      </c>
      <c r="P14" s="23">
        <f t="shared" si="3"/>
        <v>0.52230241916858111</v>
      </c>
      <c r="Q14" s="70">
        <v>2735</v>
      </c>
      <c r="R14" s="21">
        <v>2735</v>
      </c>
      <c r="S14" s="23">
        <f t="shared" si="4"/>
        <v>1</v>
      </c>
    </row>
    <row r="15" spans="1:19" ht="25.5" x14ac:dyDescent="0.25">
      <c r="A15" s="17"/>
      <c r="B15" s="19">
        <v>5005107</v>
      </c>
      <c r="C15" s="19" t="s">
        <v>1746</v>
      </c>
      <c r="D15" s="68">
        <v>3000588</v>
      </c>
      <c r="E15" s="19" t="s">
        <v>1740</v>
      </c>
      <c r="F15" s="69">
        <v>43</v>
      </c>
      <c r="G15" s="19" t="s">
        <v>710</v>
      </c>
      <c r="H15" s="20">
        <v>17.045154999999998</v>
      </c>
      <c r="I15" s="21">
        <v>29.599387</v>
      </c>
      <c r="J15" s="21">
        <f t="shared" si="0"/>
        <v>16.518629257552831</v>
      </c>
      <c r="K15" s="21">
        <v>11.625765637552831</v>
      </c>
      <c r="L15" s="21">
        <v>1.9884088799999999</v>
      </c>
      <c r="M15" s="21">
        <v>2.9044547400000003</v>
      </c>
      <c r="N15" s="22">
        <f t="shared" si="1"/>
        <v>0.39277048668449893</v>
      </c>
      <c r="O15" s="22">
        <f t="shared" si="2"/>
        <v>0.45994785356713064</v>
      </c>
      <c r="P15" s="23">
        <f t="shared" si="3"/>
        <v>0.55807335663920443</v>
      </c>
      <c r="Q15" s="70">
        <v>280</v>
      </c>
      <c r="R15" s="21">
        <v>219</v>
      </c>
      <c r="S15" s="23">
        <f t="shared" si="4"/>
        <v>0.78214285714285714</v>
      </c>
    </row>
    <row r="16" spans="1:19" ht="38.25" x14ac:dyDescent="0.25">
      <c r="A16" s="17"/>
      <c r="B16" s="19">
        <v>5005108</v>
      </c>
      <c r="C16" s="19" t="s">
        <v>1747</v>
      </c>
      <c r="D16" s="68">
        <v>3000588</v>
      </c>
      <c r="E16" s="19" t="s">
        <v>1740</v>
      </c>
      <c r="F16" s="69">
        <v>86</v>
      </c>
      <c r="G16" s="19" t="s">
        <v>500</v>
      </c>
      <c r="H16" s="20">
        <v>0.49600000000000005</v>
      </c>
      <c r="I16" s="21">
        <v>0.70358699999999996</v>
      </c>
      <c r="J16" s="21">
        <f t="shared" si="0"/>
        <v>0.44310636245678903</v>
      </c>
      <c r="K16" s="21">
        <v>9.7394872456789017E-2</v>
      </c>
      <c r="L16" s="21">
        <v>0.25046351</v>
      </c>
      <c r="M16" s="21">
        <v>9.5247979999999996E-2</v>
      </c>
      <c r="N16" s="22">
        <f t="shared" si="1"/>
        <v>0.13842619669890011</v>
      </c>
      <c r="O16" s="22">
        <f t="shared" si="2"/>
        <v>0.49440706331525319</v>
      </c>
      <c r="P16" s="23">
        <f t="shared" si="3"/>
        <v>0.62978190679587465</v>
      </c>
      <c r="Q16" s="70">
        <v>8702</v>
      </c>
      <c r="R16" s="21">
        <v>7587</v>
      </c>
      <c r="S16" s="23">
        <f t="shared" si="4"/>
        <v>0.87186853596874281</v>
      </c>
    </row>
    <row r="17" spans="1:19" ht="25.5" x14ac:dyDescent="0.25">
      <c r="A17" s="17"/>
      <c r="B17" s="19">
        <v>5005109</v>
      </c>
      <c r="C17" s="19" t="s">
        <v>1748</v>
      </c>
      <c r="D17" s="68">
        <v>3000588</v>
      </c>
      <c r="E17" s="19" t="s">
        <v>1740</v>
      </c>
      <c r="F17" s="69">
        <v>87</v>
      </c>
      <c r="G17" s="19" t="s">
        <v>395</v>
      </c>
      <c r="H17" s="20">
        <v>11.159000000000001</v>
      </c>
      <c r="I17" s="21">
        <v>0.63822200000000007</v>
      </c>
      <c r="J17" s="21">
        <f t="shared" si="0"/>
        <v>0.43187544457550048</v>
      </c>
      <c r="K17" s="21">
        <v>0.15218174457550049</v>
      </c>
      <c r="L17" s="21">
        <v>0.26587</v>
      </c>
      <c r="M17" s="21">
        <v>1.38237E-2</v>
      </c>
      <c r="N17" s="22">
        <f t="shared" si="1"/>
        <v>0.2384464098315327</v>
      </c>
      <c r="O17" s="22">
        <f t="shared" si="2"/>
        <v>0.6550255938772096</v>
      </c>
      <c r="P17" s="23">
        <f t="shared" si="3"/>
        <v>0.67668529849409831</v>
      </c>
      <c r="Q17" s="70">
        <v>10973</v>
      </c>
      <c r="R17" s="21">
        <v>8981</v>
      </c>
      <c r="S17" s="23">
        <f t="shared" si="4"/>
        <v>0.81846350132142531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103.95711500000002</v>
      </c>
      <c r="I18" s="44">
        <f t="shared" ref="I18:M18" ca="1" si="5">OFFSET(I18,-MATCH("PROYECTOS",$A$8:$A$18,0)-1,0)-(OFFSET(I18,-MATCH("PROYECTOS",$A$8:$A$18,0),0))</f>
        <v>12.901884999999936</v>
      </c>
      <c r="J18" s="44">
        <f t="shared" ca="1" si="5"/>
        <v>6.9560606515629502</v>
      </c>
      <c r="K18" s="44">
        <f t="shared" ca="1" si="5"/>
        <v>3.8267601215629838</v>
      </c>
      <c r="L18" s="44">
        <f t="shared" ca="1" si="5"/>
        <v>1.2551788999999989</v>
      </c>
      <c r="M18" s="44">
        <f t="shared" ca="1" si="5"/>
        <v>1.8741216300000119</v>
      </c>
      <c r="N18" s="46">
        <f t="shared" ca="1" si="1"/>
        <v>0.29660473036017626</v>
      </c>
      <c r="O18" s="46">
        <f t="shared" ca="1" si="2"/>
        <v>0.39389120439090936</v>
      </c>
      <c r="P18" s="47">
        <f t="shared" ca="1" si="3"/>
        <v>0.53915072499584593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529.31418000000008</v>
      </c>
      <c r="E6" s="14">
        <v>605.829387</v>
      </c>
      <c r="F6" s="14">
        <v>329.75575501935941</v>
      </c>
      <c r="G6" s="14">
        <v>257.0193843193594</v>
      </c>
      <c r="H6" s="14">
        <v>35.508457929999999</v>
      </c>
      <c r="I6" s="14">
        <v>37.227912769999996</v>
      </c>
      <c r="J6" s="15">
        <v>0.42424383800873527</v>
      </c>
      <c r="K6" s="15">
        <v>0.48285515448156929</v>
      </c>
      <c r="L6" s="16">
        <v>0.54430465423982377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529.31417999999985</v>
      </c>
      <c r="E7" s="38">
        <f ca="1">SUM(E8:OFFSET(E6,MATCH("GOBIERNOS REGIONALES",$A$8:$A$50,0),0))</f>
        <v>605.82938700000022</v>
      </c>
      <c r="F7" s="38">
        <f ca="1">SUM(F8:OFFSET(F6,MATCH("GOBIERNOS REGIONALES",$A$8:$A$50,0),0))</f>
        <v>329.75575501935941</v>
      </c>
      <c r="G7" s="38">
        <f ca="1">SUM(G8:OFFSET(G6,MATCH("GOBIERNOS REGIONALES",$A$8:$A$50,0),0))</f>
        <v>257.0193843193594</v>
      </c>
      <c r="H7" s="38">
        <f ca="1">SUM(H8:OFFSET(H6,MATCH("GOBIERNOS REGIONALES",$A$8:$A$50,0),0))</f>
        <v>35.508457930000013</v>
      </c>
      <c r="I7" s="38">
        <f ca="1">SUM(I8:OFFSET(I6,MATCH("GOBIERNOS REGIONALES",$A$8:$A$50,0),0))</f>
        <v>37.227912770000017</v>
      </c>
      <c r="J7" s="39">
        <f ca="1">IFERROR(G7/E7,0)</f>
        <v>0.42424383800873516</v>
      </c>
      <c r="K7" s="39">
        <f ca="1">IFERROR(SUM(G7,H7)/E7,0)</f>
        <v>0.48285515448156913</v>
      </c>
      <c r="L7" s="40">
        <f ca="1">IFERROR(SUM(G7,H7,I7)/E7,0)</f>
        <v>0.54430465423982366</v>
      </c>
      <c r="M7" s="4"/>
    </row>
    <row r="8" spans="1:13" ht="25.5" x14ac:dyDescent="0.25">
      <c r="A8" s="17"/>
      <c r="B8" s="18">
        <v>67</v>
      </c>
      <c r="C8" s="19" t="s">
        <v>136</v>
      </c>
      <c r="D8" s="20">
        <v>529.31417999999985</v>
      </c>
      <c r="E8" s="21">
        <v>605.82938700000022</v>
      </c>
      <c r="F8" s="21">
        <f t="shared" ref="F8:F10" si="0">SUM(G8,H8,I8)</f>
        <v>329.75575501935941</v>
      </c>
      <c r="G8" s="21">
        <v>257.0193843193594</v>
      </c>
      <c r="H8" s="21">
        <v>35.508457930000013</v>
      </c>
      <c r="I8" s="21">
        <v>37.227912770000017</v>
      </c>
      <c r="J8" s="22">
        <f t="shared" ref="J8:J10" si="1">IFERROR(G8/E8,0)</f>
        <v>0.42424383800873516</v>
      </c>
      <c r="K8" s="22">
        <f t="shared" ref="K8:K10" si="2">IFERROR(SUM(G8,H8)/E8,0)</f>
        <v>0.48285515448156913</v>
      </c>
      <c r="L8" s="23">
        <f t="shared" ref="L8:L10" si="3">IFERROR(SUM(G8,H8,I8)/E8,0)</f>
        <v>0.54430465423982366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1752</v>
      </c>
      <c r="N2" s="72" t="s">
        <v>1762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529.31418000000008</v>
      </c>
      <c r="E6" s="14">
        <f ca="1">SUM(E7:OFFSET(E7,50,0))</f>
        <v>605.829387</v>
      </c>
      <c r="F6" s="14">
        <f ca="1">SUM(F7:OFFSET(F7,50,0))</f>
        <v>329.75575501935941</v>
      </c>
      <c r="G6" s="14">
        <f ca="1">SUM(G7:OFFSET(G7,50,0))</f>
        <v>257.0193843193594</v>
      </c>
      <c r="H6" s="14">
        <f ca="1">SUM(H7:OFFSET(H7,50,0))</f>
        <v>35.508457929999999</v>
      </c>
      <c r="I6" s="14">
        <f ca="1">SUM(I7:OFFSET(I7,50,0))</f>
        <v>37.227912769999996</v>
      </c>
      <c r="J6" s="15">
        <f ca="1">IFERROR(G6/E6,0)</f>
        <v>0.42424383800873527</v>
      </c>
      <c r="K6" s="15">
        <f ca="1">IFERROR(SUM(G6,H6)/E6,0)</f>
        <v>0.48285515448156929</v>
      </c>
      <c r="L6" s="16">
        <f ca="1">IFERROR(SUM(G6,H6,I6)/E6,0)</f>
        <v>0.54430465423982377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1.4999999999999999E-2</v>
      </c>
      <c r="E7" s="21">
        <v>0.60027100000000011</v>
      </c>
      <c r="F7" s="21">
        <f t="shared" ref="F7:F22" si="0">SUM(G7,H7,I7)</f>
        <v>0.10233552883319855</v>
      </c>
      <c r="G7" s="21">
        <v>8.2882478833198547E-2</v>
      </c>
      <c r="H7" s="21">
        <v>1.945305E-2</v>
      </c>
      <c r="I7" s="21">
        <v>0</v>
      </c>
      <c r="J7" s="22">
        <f t="shared" ref="J7:J22" si="1">IFERROR(G7/E7,0)</f>
        <v>0.1380751008014689</v>
      </c>
      <c r="K7" s="22">
        <f t="shared" ref="K7:K22" si="2">IFERROR(SUM(G7,H7)/E7,0)</f>
        <v>0.1704822135888599</v>
      </c>
      <c r="L7" s="23">
        <f t="shared" ref="L7:L22" si="3">IFERROR(SUM(G7,H7,I7)/E7,0)</f>
        <v>0.1704822135888599</v>
      </c>
      <c r="M7" s="4"/>
      <c r="N7" t="s">
        <v>268</v>
      </c>
      <c r="O7" s="5">
        <v>14.133069989277717</v>
      </c>
      <c r="P7" s="71">
        <v>0.6467512381029783</v>
      </c>
    </row>
    <row r="8" spans="1:16" x14ac:dyDescent="0.25">
      <c r="A8" s="17"/>
      <c r="B8" s="55">
        <v>2</v>
      </c>
      <c r="C8" s="19" t="s">
        <v>250</v>
      </c>
      <c r="D8" s="20">
        <v>12.275716999999998</v>
      </c>
      <c r="E8" s="21">
        <v>16.636207000000002</v>
      </c>
      <c r="F8" s="21">
        <f t="shared" si="0"/>
        <v>8.9783863635527741</v>
      </c>
      <c r="G8" s="21">
        <v>7.1902680035527737</v>
      </c>
      <c r="H8" s="21">
        <v>0.85691094999999984</v>
      </c>
      <c r="I8" s="21">
        <v>0.93120741000000018</v>
      </c>
      <c r="J8" s="22">
        <f t="shared" si="1"/>
        <v>0.43220597120201576</v>
      </c>
      <c r="K8" s="22">
        <f t="shared" si="2"/>
        <v>0.48371476464273211</v>
      </c>
      <c r="L8" s="23">
        <f t="shared" si="3"/>
        <v>0.53968950756339906</v>
      </c>
      <c r="M8" s="4"/>
      <c r="N8" t="s">
        <v>256</v>
      </c>
      <c r="O8" s="5">
        <v>13.012766581564874</v>
      </c>
      <c r="P8" s="71">
        <v>0.60215776444213698</v>
      </c>
    </row>
    <row r="9" spans="1:16" x14ac:dyDescent="0.25">
      <c r="A9" s="17"/>
      <c r="B9" s="55">
        <v>4</v>
      </c>
      <c r="C9" s="19" t="s">
        <v>252</v>
      </c>
      <c r="D9" s="20">
        <v>25.114720999999999</v>
      </c>
      <c r="E9" s="21">
        <v>30.067046000000005</v>
      </c>
      <c r="F9" s="21">
        <f t="shared" si="0"/>
        <v>17.520521047143589</v>
      </c>
      <c r="G9" s="21">
        <v>13.63028687714359</v>
      </c>
      <c r="H9" s="21">
        <v>1.7441861799999998</v>
      </c>
      <c r="I9" s="21">
        <v>2.14604799</v>
      </c>
      <c r="J9" s="22">
        <f t="shared" si="1"/>
        <v>0.45332976432548738</v>
      </c>
      <c r="K9" s="22">
        <f t="shared" si="2"/>
        <v>0.51133965927825387</v>
      </c>
      <c r="L9" s="23">
        <f t="shared" si="3"/>
        <v>0.58271507773472608</v>
      </c>
      <c r="M9" s="4"/>
      <c r="N9" t="s">
        <v>270</v>
      </c>
      <c r="O9" s="5">
        <v>8.9619660223807873</v>
      </c>
      <c r="P9" s="71">
        <v>0.59112205591347144</v>
      </c>
    </row>
    <row r="10" spans="1:16" x14ac:dyDescent="0.25">
      <c r="A10" s="17"/>
      <c r="B10" s="55">
        <v>6</v>
      </c>
      <c r="C10" s="19" t="s">
        <v>254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261</v>
      </c>
      <c r="O10" s="5">
        <v>16.495097506547221</v>
      </c>
      <c r="P10" s="71">
        <v>0.58889368100812944</v>
      </c>
    </row>
    <row r="11" spans="1:16" x14ac:dyDescent="0.25">
      <c r="A11" s="17"/>
      <c r="B11" s="55">
        <v>8</v>
      </c>
      <c r="C11" s="19" t="s">
        <v>256</v>
      </c>
      <c r="D11" s="20">
        <v>15.489291999999999</v>
      </c>
      <c r="E11" s="21">
        <v>21.610228000000003</v>
      </c>
      <c r="F11" s="21">
        <f t="shared" si="0"/>
        <v>13.012766581564874</v>
      </c>
      <c r="G11" s="21">
        <v>10.132044891564874</v>
      </c>
      <c r="H11" s="21">
        <v>1.45103472</v>
      </c>
      <c r="I11" s="21">
        <v>1.4296869700000003</v>
      </c>
      <c r="J11" s="22">
        <f t="shared" si="1"/>
        <v>0.46885414126888769</v>
      </c>
      <c r="K11" s="22">
        <f t="shared" si="2"/>
        <v>0.5359998798515625</v>
      </c>
      <c r="L11" s="23">
        <f t="shared" si="3"/>
        <v>0.60215776444213698</v>
      </c>
      <c r="M11" s="4"/>
      <c r="N11" t="s">
        <v>252</v>
      </c>
      <c r="O11" s="5">
        <v>17.520521047143589</v>
      </c>
      <c r="P11" s="71">
        <v>0.58271507773472608</v>
      </c>
    </row>
    <row r="12" spans="1:16" x14ac:dyDescent="0.25">
      <c r="A12" s="17"/>
      <c r="B12" s="55">
        <v>11</v>
      </c>
      <c r="C12" s="19" t="s">
        <v>259</v>
      </c>
      <c r="D12" s="20">
        <v>16.988036000000001</v>
      </c>
      <c r="E12" s="21">
        <v>19.656864000000002</v>
      </c>
      <c r="F12" s="21">
        <f t="shared" si="0"/>
        <v>11.166521969250448</v>
      </c>
      <c r="G12" s="21">
        <v>8.3225257892504487</v>
      </c>
      <c r="H12" s="21">
        <v>1.1949792399999999</v>
      </c>
      <c r="I12" s="21">
        <v>1.6490169399999997</v>
      </c>
      <c r="J12" s="22">
        <f t="shared" si="1"/>
        <v>0.42339031237385821</v>
      </c>
      <c r="K12" s="22">
        <f t="shared" si="2"/>
        <v>0.48418226982953372</v>
      </c>
      <c r="L12" s="23">
        <f t="shared" si="3"/>
        <v>0.56807240306747031</v>
      </c>
      <c r="M12" s="4"/>
      <c r="N12" t="s">
        <v>262</v>
      </c>
      <c r="O12" s="5">
        <v>16.184566273735392</v>
      </c>
      <c r="P12" s="71">
        <v>0.57893914522022893</v>
      </c>
    </row>
    <row r="13" spans="1:16" x14ac:dyDescent="0.25">
      <c r="A13" s="17"/>
      <c r="B13" s="55">
        <v>12</v>
      </c>
      <c r="C13" s="19" t="s">
        <v>260</v>
      </c>
      <c r="D13" s="20">
        <v>18.755222000000003</v>
      </c>
      <c r="E13" s="21">
        <v>23.041935000000002</v>
      </c>
      <c r="F13" s="21">
        <f t="shared" si="0"/>
        <v>13.143760225632189</v>
      </c>
      <c r="G13" s="21">
        <v>10.186120665632188</v>
      </c>
      <c r="H13" s="21">
        <v>1.4587075199999999</v>
      </c>
      <c r="I13" s="21">
        <v>1.4989320400000006</v>
      </c>
      <c r="J13" s="22">
        <f t="shared" si="1"/>
        <v>0.44206880479578592</v>
      </c>
      <c r="K13" s="22">
        <f t="shared" si="2"/>
        <v>0.50537544636039411</v>
      </c>
      <c r="L13" s="23">
        <f t="shared" si="3"/>
        <v>0.57042779721547632</v>
      </c>
      <c r="M13" s="4"/>
      <c r="N13" t="s">
        <v>260</v>
      </c>
      <c r="O13" s="5">
        <v>13.143760225632189</v>
      </c>
      <c r="P13" s="71">
        <v>0.57042779721547632</v>
      </c>
    </row>
    <row r="14" spans="1:16" x14ac:dyDescent="0.25">
      <c r="A14" s="17"/>
      <c r="B14" s="55">
        <v>13</v>
      </c>
      <c r="C14" s="19" t="s">
        <v>261</v>
      </c>
      <c r="D14" s="20">
        <v>22.626731999999993</v>
      </c>
      <c r="E14" s="21">
        <v>28.010314999999995</v>
      </c>
      <c r="F14" s="21">
        <f t="shared" si="0"/>
        <v>16.495097506547221</v>
      </c>
      <c r="G14" s="21">
        <v>13.087741226547223</v>
      </c>
      <c r="H14" s="21">
        <v>1.4360281700000002</v>
      </c>
      <c r="I14" s="21">
        <v>1.9713281099999997</v>
      </c>
      <c r="J14" s="22">
        <f t="shared" si="1"/>
        <v>0.46724719898891626</v>
      </c>
      <c r="K14" s="22">
        <f t="shared" si="2"/>
        <v>0.51851503264234</v>
      </c>
      <c r="L14" s="23">
        <f t="shared" si="3"/>
        <v>0.58889368100812944</v>
      </c>
      <c r="M14" s="4"/>
      <c r="N14" t="s">
        <v>259</v>
      </c>
      <c r="O14" s="5">
        <v>11.166521969250448</v>
      </c>
      <c r="P14" s="71">
        <v>0.56807240306747031</v>
      </c>
    </row>
    <row r="15" spans="1:16" x14ac:dyDescent="0.25">
      <c r="A15" s="17"/>
      <c r="B15" s="55">
        <v>14</v>
      </c>
      <c r="C15" s="19" t="s">
        <v>262</v>
      </c>
      <c r="D15" s="20">
        <v>23.513018000000002</v>
      </c>
      <c r="E15" s="21">
        <v>27.955557000000006</v>
      </c>
      <c r="F15" s="21">
        <f t="shared" si="0"/>
        <v>16.184566273735392</v>
      </c>
      <c r="G15" s="21">
        <v>12.526895593735389</v>
      </c>
      <c r="H15" s="21">
        <v>1.7816396299999999</v>
      </c>
      <c r="I15" s="21">
        <v>1.8760310500000001</v>
      </c>
      <c r="J15" s="22">
        <f t="shared" si="1"/>
        <v>0.44810037566897298</v>
      </c>
      <c r="K15" s="22">
        <f t="shared" si="2"/>
        <v>0.51183151971307128</v>
      </c>
      <c r="L15" s="23">
        <f t="shared" si="3"/>
        <v>0.57893914522022893</v>
      </c>
      <c r="M15" s="4"/>
      <c r="N15" t="s">
        <v>250</v>
      </c>
      <c r="O15" s="5">
        <v>8.9783863635527741</v>
      </c>
      <c r="P15" s="71">
        <v>0.53968950756339906</v>
      </c>
    </row>
    <row r="16" spans="1:16" x14ac:dyDescent="0.25">
      <c r="A16" s="17"/>
      <c r="B16" s="55">
        <v>15</v>
      </c>
      <c r="C16" s="19" t="s">
        <v>263</v>
      </c>
      <c r="D16" s="20">
        <v>337.78262500000005</v>
      </c>
      <c r="E16" s="21">
        <v>354.45547000000005</v>
      </c>
      <c r="F16" s="21">
        <f t="shared" si="0"/>
        <v>186.81730538589019</v>
      </c>
      <c r="G16" s="21">
        <v>145.6357727158902</v>
      </c>
      <c r="H16" s="21">
        <v>20.763664919999997</v>
      </c>
      <c r="I16" s="21">
        <v>20.417867749999999</v>
      </c>
      <c r="J16" s="22">
        <f t="shared" si="1"/>
        <v>0.41087184439808527</v>
      </c>
      <c r="K16" s="22">
        <f t="shared" si="2"/>
        <v>0.46945089501902781</v>
      </c>
      <c r="L16" s="23">
        <f t="shared" si="3"/>
        <v>0.52705437268577116</v>
      </c>
      <c r="M16" s="4"/>
      <c r="N16" t="s">
        <v>264</v>
      </c>
      <c r="O16" s="5">
        <v>5.7736991164579861</v>
      </c>
      <c r="P16" s="71">
        <v>0.53033317722483198</v>
      </c>
    </row>
    <row r="17" spans="1:16" x14ac:dyDescent="0.25">
      <c r="A17" s="17"/>
      <c r="B17" s="55">
        <v>16</v>
      </c>
      <c r="C17" s="19" t="s">
        <v>264</v>
      </c>
      <c r="D17" s="20">
        <v>7.0197369999999992</v>
      </c>
      <c r="E17" s="21">
        <v>10.886928000000001</v>
      </c>
      <c r="F17" s="21">
        <f t="shared" si="0"/>
        <v>5.7736991164579861</v>
      </c>
      <c r="G17" s="21">
        <v>4.3727129864579863</v>
      </c>
      <c r="H17" s="21">
        <v>0.69570170999999992</v>
      </c>
      <c r="I17" s="21">
        <v>0.70528442000000002</v>
      </c>
      <c r="J17" s="22">
        <f t="shared" si="1"/>
        <v>0.40164801185954258</v>
      </c>
      <c r="K17" s="22">
        <f t="shared" si="2"/>
        <v>0.465550492890004</v>
      </c>
      <c r="L17" s="23">
        <f t="shared" si="3"/>
        <v>0.53033317722483198</v>
      </c>
      <c r="M17" s="4"/>
      <c r="N17" t="s">
        <v>271</v>
      </c>
      <c r="O17" s="5">
        <v>12.828670034297208</v>
      </c>
      <c r="P17" s="71">
        <v>0.52751081537231337</v>
      </c>
    </row>
    <row r="18" spans="1:16" x14ac:dyDescent="0.25">
      <c r="A18" s="17"/>
      <c r="B18" s="55">
        <v>20</v>
      </c>
      <c r="C18" s="19" t="s">
        <v>268</v>
      </c>
      <c r="D18" s="20">
        <v>16.520911999999992</v>
      </c>
      <c r="E18" s="21">
        <v>21.852405000000005</v>
      </c>
      <c r="F18" s="21">
        <f t="shared" si="0"/>
        <v>14.133069989277717</v>
      </c>
      <c r="G18" s="21">
        <v>11.326203149277717</v>
      </c>
      <c r="H18" s="21">
        <v>1.4668705100000003</v>
      </c>
      <c r="I18" s="21">
        <v>1.33999633</v>
      </c>
      <c r="J18" s="22">
        <f t="shared" si="1"/>
        <v>0.51830465110260016</v>
      </c>
      <c r="K18" s="22">
        <f t="shared" si="2"/>
        <v>0.58543092438922462</v>
      </c>
      <c r="L18" s="23">
        <f t="shared" si="3"/>
        <v>0.6467512381029783</v>
      </c>
      <c r="M18" s="4"/>
      <c r="N18" t="s">
        <v>263</v>
      </c>
      <c r="O18" s="5">
        <v>186.81730538589019</v>
      </c>
      <c r="P18" s="71">
        <v>0.52705437268577116</v>
      </c>
    </row>
    <row r="19" spans="1:16" x14ac:dyDescent="0.25">
      <c r="A19" s="17"/>
      <c r="B19" s="55">
        <v>21</v>
      </c>
      <c r="C19" s="19" t="s">
        <v>269</v>
      </c>
      <c r="D19" s="20">
        <v>0</v>
      </c>
      <c r="E19" s="21">
        <v>0.24</v>
      </c>
      <c r="F19" s="21">
        <f t="shared" si="0"/>
        <v>4.6000000089406967E-2</v>
      </c>
      <c r="G19" s="21">
        <v>4.6000000089406967E-2</v>
      </c>
      <c r="H19" s="21">
        <v>0</v>
      </c>
      <c r="I19" s="21">
        <v>0</v>
      </c>
      <c r="J19" s="22">
        <f t="shared" si="1"/>
        <v>0.19166666703919572</v>
      </c>
      <c r="K19" s="22">
        <f t="shared" si="2"/>
        <v>0.19166666703919572</v>
      </c>
      <c r="L19" s="23">
        <f t="shared" si="3"/>
        <v>0.19166666703919572</v>
      </c>
      <c r="M19" s="4"/>
      <c r="N19" t="s">
        <v>273</v>
      </c>
      <c r="O19" s="5">
        <v>4.5910889747064036</v>
      </c>
      <c r="P19" s="71">
        <v>0.44800002017048102</v>
      </c>
    </row>
    <row r="20" spans="1:16" x14ac:dyDescent="0.25">
      <c r="A20" s="17"/>
      <c r="B20" s="55">
        <v>22</v>
      </c>
      <c r="C20" s="19" t="s">
        <v>270</v>
      </c>
      <c r="D20" s="20">
        <v>9.7436969999999992</v>
      </c>
      <c r="E20" s="21">
        <v>15.160940000000002</v>
      </c>
      <c r="F20" s="21">
        <f t="shared" si="0"/>
        <v>8.9619660223807873</v>
      </c>
      <c r="G20" s="21">
        <v>7.0829668823807879</v>
      </c>
      <c r="H20" s="21">
        <v>0.89381708999999998</v>
      </c>
      <c r="I20" s="21">
        <v>0.98518204999999992</v>
      </c>
      <c r="J20" s="22">
        <f t="shared" si="1"/>
        <v>0.46718520635137312</v>
      </c>
      <c r="K20" s="22">
        <f t="shared" si="2"/>
        <v>0.52614046176429607</v>
      </c>
      <c r="L20" s="23">
        <f t="shared" si="3"/>
        <v>0.59112205591347144</v>
      </c>
      <c r="M20" s="4"/>
      <c r="N20" t="s">
        <v>269</v>
      </c>
      <c r="O20" s="5">
        <v>4.6000000089406967E-2</v>
      </c>
      <c r="P20" s="71">
        <v>0.19166666703919572</v>
      </c>
    </row>
    <row r="21" spans="1:16" x14ac:dyDescent="0.25">
      <c r="A21" s="17"/>
      <c r="B21" s="55">
        <v>23</v>
      </c>
      <c r="C21" s="19" t="s">
        <v>271</v>
      </c>
      <c r="D21" s="20">
        <v>17.546431999999999</v>
      </c>
      <c r="E21" s="21">
        <v>24.319254999999998</v>
      </c>
      <c r="F21" s="21">
        <f t="shared" si="0"/>
        <v>12.828670034297208</v>
      </c>
      <c r="G21" s="21">
        <v>9.6782020242972067</v>
      </c>
      <c r="H21" s="21">
        <v>1.3358881700000003</v>
      </c>
      <c r="I21" s="21">
        <v>1.8145798399999997</v>
      </c>
      <c r="J21" s="22">
        <f t="shared" si="1"/>
        <v>0.39796457680538355</v>
      </c>
      <c r="K21" s="22">
        <f t="shared" si="2"/>
        <v>0.45289587178131929</v>
      </c>
      <c r="L21" s="23">
        <f t="shared" si="3"/>
        <v>0.52751081537231337</v>
      </c>
      <c r="M21" s="4"/>
      <c r="N21" t="s">
        <v>249</v>
      </c>
      <c r="O21" s="5">
        <v>0.10233552883319855</v>
      </c>
      <c r="P21" s="71">
        <v>0.1704822135888599</v>
      </c>
    </row>
    <row r="22" spans="1:16" ht="15.75" thickBot="1" x14ac:dyDescent="0.3">
      <c r="A22" s="24"/>
      <c r="B22" s="56">
        <v>25</v>
      </c>
      <c r="C22" s="26" t="s">
        <v>273</v>
      </c>
      <c r="D22" s="27">
        <v>5.9230389999999993</v>
      </c>
      <c r="E22" s="28">
        <v>10.247966</v>
      </c>
      <c r="F22" s="28">
        <f t="shared" si="0"/>
        <v>4.5910889747064036</v>
      </c>
      <c r="G22" s="28">
        <v>3.7187610347064037</v>
      </c>
      <c r="H22" s="28">
        <v>0.40957606999999996</v>
      </c>
      <c r="I22" s="28">
        <v>0.46275187000000012</v>
      </c>
      <c r="J22" s="29">
        <f t="shared" si="1"/>
        <v>0.36287796375460296</v>
      </c>
      <c r="K22" s="29">
        <f t="shared" si="2"/>
        <v>0.40284453565774941</v>
      </c>
      <c r="L22" s="30">
        <f t="shared" si="3"/>
        <v>0.44800002017048102</v>
      </c>
      <c r="M22" s="4"/>
      <c r="N22" t="s">
        <v>254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529.31418000000008</v>
      </c>
      <c r="E6" s="14">
        <v>605.829387</v>
      </c>
      <c r="F6" s="14">
        <v>329.75575501935941</v>
      </c>
      <c r="G6" s="14">
        <v>257.0193843193594</v>
      </c>
      <c r="H6" s="14">
        <v>35.508457929999999</v>
      </c>
      <c r="I6" s="14">
        <v>37.227912769999996</v>
      </c>
      <c r="J6" s="15">
        <v>0.42424383800873527</v>
      </c>
      <c r="K6" s="15">
        <v>0.48285515448156929</v>
      </c>
      <c r="L6" s="16">
        <v>0.54430465423982377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510.20094700000004</v>
      </c>
      <c r="E7" s="38">
        <f ca="1">SUM(E8:OFFSET(E6,MATCH("PROYECTOS",$A$8:$A$50,0),0))</f>
        <v>577.92020300000001</v>
      </c>
      <c r="F7" s="38">
        <f ca="1">SUM(F8:OFFSET(F6,MATCH("PROYECTOS",$A$8:$A$50,0),0))</f>
        <v>320.60369372710272</v>
      </c>
      <c r="G7" s="38">
        <f ca="1">SUM(G8:OFFSET(G6,MATCH("PROYECTOS",$A$8:$A$50,0),0))</f>
        <v>251.69375465710272</v>
      </c>
      <c r="H7" s="38">
        <f ca="1">SUM(H8:OFFSET(H6,MATCH("PROYECTOS",$A$8:$A$50,0),0))</f>
        <v>32.154076199999999</v>
      </c>
      <c r="I7" s="38">
        <f ca="1">SUM(I8:OFFSET(I6,MATCH("PROYECTOS",$A$8:$A$50,0),0))</f>
        <v>36.755862870000009</v>
      </c>
      <c r="J7" s="39">
        <f ca="1">IFERROR(G7/E7,0)</f>
        <v>0.43551644907126169</v>
      </c>
      <c r="K7" s="39">
        <f ca="1">IFERROR(SUM(G7,H7)/E7,0)</f>
        <v>0.49115401985194612</v>
      </c>
      <c r="L7" s="40">
        <f ca="1">IFERROR(SUM(G7,H7,I7)/E7,0)</f>
        <v>0.55475425856863969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223.50520400000005</v>
      </c>
      <c r="E8" s="21">
        <v>278.44053600000007</v>
      </c>
      <c r="F8" s="21">
        <f t="shared" ref="F8:F10" si="0">SUM(G8,H8,I8)</f>
        <v>130.96522294691493</v>
      </c>
      <c r="G8" s="21">
        <v>102.09226271691493</v>
      </c>
      <c r="H8" s="21">
        <v>13.444266070000001</v>
      </c>
      <c r="I8" s="21">
        <v>15.428694160000004</v>
      </c>
      <c r="J8" s="22">
        <f t="shared" ref="J8:J11" si="1">IFERROR(G8/E8,0)</f>
        <v>0.36665732721084443</v>
      </c>
      <c r="K8" s="22">
        <f t="shared" ref="K8:K11" si="2">IFERROR(SUM(G8,H8)/E8,0)</f>
        <v>0.41494148246760632</v>
      </c>
      <c r="L8" s="23">
        <f t="shared" ref="L8:L11" si="3">IFERROR(SUM(G8,H8,I8)/E8,0)</f>
        <v>0.47035257447900797</v>
      </c>
      <c r="M8" s="4"/>
    </row>
    <row r="9" spans="1:13" ht="25.5" x14ac:dyDescent="0.25">
      <c r="A9" s="17"/>
      <c r="B9" s="19">
        <v>3000550</v>
      </c>
      <c r="C9" s="19" t="s">
        <v>1755</v>
      </c>
      <c r="D9" s="20">
        <v>238.75185999999997</v>
      </c>
      <c r="E9" s="21">
        <v>248.820716</v>
      </c>
      <c r="F9" s="21">
        <f t="shared" si="0"/>
        <v>158.4309168923177</v>
      </c>
      <c r="G9" s="21">
        <v>125.23737520231771</v>
      </c>
      <c r="H9" s="21">
        <v>15.609350119999998</v>
      </c>
      <c r="I9" s="21">
        <v>17.584191570000002</v>
      </c>
      <c r="J9" s="22">
        <f t="shared" si="1"/>
        <v>0.50332374737768104</v>
      </c>
      <c r="K9" s="22">
        <f t="shared" si="2"/>
        <v>0.5660570694697209</v>
      </c>
      <c r="L9" s="23">
        <f t="shared" si="3"/>
        <v>0.63672719634934938</v>
      </c>
      <c r="M9" s="4"/>
    </row>
    <row r="10" spans="1:13" ht="25.5" x14ac:dyDescent="0.25">
      <c r="A10" s="17"/>
      <c r="B10" s="19">
        <v>3000668</v>
      </c>
      <c r="C10" s="19" t="s">
        <v>1756</v>
      </c>
      <c r="D10" s="20">
        <v>47.943883000000021</v>
      </c>
      <c r="E10" s="21">
        <v>50.658951000000009</v>
      </c>
      <c r="F10" s="21">
        <f t="shared" si="0"/>
        <v>31.207553887870063</v>
      </c>
      <c r="G10" s="21">
        <v>24.364116737870063</v>
      </c>
      <c r="H10" s="21">
        <v>3.1004600099999999</v>
      </c>
      <c r="I10" s="21">
        <v>3.7429771399999994</v>
      </c>
      <c r="J10" s="22">
        <f t="shared" si="1"/>
        <v>0.4809439646286805</v>
      </c>
      <c r="K10" s="22">
        <f t="shared" si="2"/>
        <v>0.54214657441031611</v>
      </c>
      <c r="L10" s="23">
        <f t="shared" si="3"/>
        <v>0.61603237476966421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19.113233000000037</v>
      </c>
      <c r="E11" s="45">
        <f t="shared" ref="E11:I11" ca="1" si="4">OFFSET(E11,-MATCH("PROYECTOS",$A$8:$A$50,0)-1,0)-(OFFSET(E11,-MATCH("PROYECTOS",$A$8:$A$50,0),0))</f>
        <v>27.909183999999982</v>
      </c>
      <c r="F11" s="45">
        <f t="shared" ca="1" si="4"/>
        <v>9.1520612922566897</v>
      </c>
      <c r="G11" s="45">
        <f t="shared" ca="1" si="4"/>
        <v>5.3256296622566879</v>
      </c>
      <c r="H11" s="45">
        <f t="shared" ca="1" si="4"/>
        <v>3.3543817300000001</v>
      </c>
      <c r="I11" s="45">
        <f t="shared" ca="1" si="4"/>
        <v>0.47204989999998759</v>
      </c>
      <c r="J11" s="46">
        <f t="shared" ca="1" si="1"/>
        <v>0.19081997031001305</v>
      </c>
      <c r="K11" s="46">
        <f t="shared" ca="1" si="2"/>
        <v>0.31100914280606318</v>
      </c>
      <c r="L11" s="47">
        <f t="shared" ca="1" si="3"/>
        <v>0.32792292645520132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1763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0.47035257447900797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1754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529.31418000000008</v>
      </c>
      <c r="I6" s="14">
        <v>605.829387</v>
      </c>
      <c r="J6" s="14">
        <v>329.75575501935941</v>
      </c>
      <c r="K6" s="14">
        <v>257.0193843193594</v>
      </c>
      <c r="L6" s="14">
        <v>35.508457929999999</v>
      </c>
      <c r="M6" s="14">
        <v>37.227912769999996</v>
      </c>
      <c r="N6" s="15">
        <v>0.42424383800873527</v>
      </c>
      <c r="O6" s="15">
        <v>0.48285515448156929</v>
      </c>
      <c r="P6" s="16">
        <v>0.54430465423982377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SUM(H8:OFFSET(H6,MATCH("PROYECTOS",$A$8:$A$13,0),0))</f>
        <v>510.20094700000004</v>
      </c>
      <c r="I7" s="37">
        <f ca="1">SUM(I8:OFFSET(I6,MATCH("PROYECTOS",$A$8:$A$13,0),0))</f>
        <v>577.92020300000001</v>
      </c>
      <c r="J7" s="37">
        <f ca="1">SUM(J8:OFFSET(J6,MATCH("PROYECTOS",$A$8:$A$13,0),0))</f>
        <v>320.60369372710272</v>
      </c>
      <c r="K7" s="37">
        <f ca="1">SUM(K8:OFFSET(K6,MATCH("PROYECTOS",$A$8:$A$13,0),0))</f>
        <v>251.69375465710272</v>
      </c>
      <c r="L7" s="37">
        <f ca="1">SUM(L8:OFFSET(L6,MATCH("PROYECTOS",$A$8:$A$13,0),0))</f>
        <v>32.154076199999999</v>
      </c>
      <c r="M7" s="37">
        <f ca="1">SUM(M8:OFFSET(M6,MATCH("PROYECTOS",$A$8:$A$13,0),0))</f>
        <v>36.755862870000001</v>
      </c>
      <c r="N7" s="39">
        <f ca="1">IFERROR(K7/I7,0)</f>
        <v>0.43551644907126169</v>
      </c>
      <c r="O7" s="39">
        <f ca="1">IFERROR(SUM(K7,L7)/I7,0)</f>
        <v>0.49115401985194612</v>
      </c>
      <c r="P7" s="40">
        <f ca="1">IFERROR(SUM(K7,L7,M7)/I7,0)</f>
        <v>0.55475425856863969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213.35067500000005</v>
      </c>
      <c r="I8" s="21">
        <v>260.34657100000004</v>
      </c>
      <c r="J8" s="21">
        <f t="shared" ref="J8:J12" si="0">SUM(K8,L8,M8)</f>
        <v>126.61540537362555</v>
      </c>
      <c r="K8" s="21">
        <v>98.704718873625552</v>
      </c>
      <c r="L8" s="21">
        <v>12.982974680000002</v>
      </c>
      <c r="M8" s="21">
        <v>14.927711820000003</v>
      </c>
      <c r="N8" s="22">
        <f t="shared" ref="N8:N13" si="1">IFERROR(K8/I8,0)</f>
        <v>0.37912816940318195</v>
      </c>
      <c r="O8" s="22">
        <f t="shared" ref="O8:O13" si="2">IFERROR(SUM(K8,L8)/I8,0)</f>
        <v>0.42899621502457019</v>
      </c>
      <c r="P8" s="23">
        <f t="shared" ref="P8:P13" si="3">IFERROR(SUM(K8,L8,M8)/I8,0)</f>
        <v>0.48633406189023909</v>
      </c>
      <c r="Q8" s="70">
        <v>3821448</v>
      </c>
      <c r="R8" s="21">
        <v>2263914</v>
      </c>
      <c r="S8" s="23">
        <f>IFERROR(R8/Q8,0)</f>
        <v>0.59242308151255751</v>
      </c>
    </row>
    <row r="9" spans="1:19" ht="25.5" x14ac:dyDescent="0.25">
      <c r="A9" s="17"/>
      <c r="B9" s="19">
        <v>5004225</v>
      </c>
      <c r="C9" s="19" t="s">
        <v>1757</v>
      </c>
      <c r="D9" s="68">
        <v>3000001</v>
      </c>
      <c r="E9" s="19" t="s">
        <v>275</v>
      </c>
      <c r="F9" s="69">
        <v>87</v>
      </c>
      <c r="G9" s="19" t="s">
        <v>395</v>
      </c>
      <c r="H9" s="20">
        <v>10.154529</v>
      </c>
      <c r="I9" s="21">
        <v>18.093965000000001</v>
      </c>
      <c r="J9" s="21">
        <f t="shared" si="0"/>
        <v>4.349817573289382</v>
      </c>
      <c r="K9" s="21">
        <v>3.3875438432893819</v>
      </c>
      <c r="L9" s="21">
        <v>0.46129139000000002</v>
      </c>
      <c r="M9" s="21">
        <v>0.50098233999999997</v>
      </c>
      <c r="N9" s="22">
        <f t="shared" si="1"/>
        <v>0.18721954216720224</v>
      </c>
      <c r="O9" s="22">
        <f t="shared" si="2"/>
        <v>0.21271375474028947</v>
      </c>
      <c r="P9" s="23">
        <f t="shared" si="3"/>
        <v>0.24040156888163439</v>
      </c>
      <c r="Q9" s="70">
        <v>54214</v>
      </c>
      <c r="R9" s="21">
        <v>44729</v>
      </c>
      <c r="S9" s="23">
        <f t="shared" ref="S9:S12" si="4">IFERROR(R9/Q9,0)</f>
        <v>0.82504519127900544</v>
      </c>
    </row>
    <row r="10" spans="1:19" ht="25.5" x14ac:dyDescent="0.25">
      <c r="A10" s="17"/>
      <c r="B10" s="19">
        <v>5005068</v>
      </c>
      <c r="C10" s="19" t="s">
        <v>1758</v>
      </c>
      <c r="D10" s="68">
        <v>3000550</v>
      </c>
      <c r="E10" s="19" t="s">
        <v>1755</v>
      </c>
      <c r="F10" s="69">
        <v>138</v>
      </c>
      <c r="G10" s="19" t="s">
        <v>1761</v>
      </c>
      <c r="H10" s="20">
        <v>231.92845199999996</v>
      </c>
      <c r="I10" s="21">
        <v>241.60461399999997</v>
      </c>
      <c r="J10" s="21">
        <f t="shared" si="0"/>
        <v>154.9456929300415</v>
      </c>
      <c r="K10" s="21">
        <v>122.59741522004151</v>
      </c>
      <c r="L10" s="21">
        <v>15.15923948</v>
      </c>
      <c r="M10" s="21">
        <v>17.189038230000001</v>
      </c>
      <c r="N10" s="22">
        <f t="shared" si="1"/>
        <v>0.50742994179755829</v>
      </c>
      <c r="O10" s="22">
        <f t="shared" si="2"/>
        <v>0.57017394005580346</v>
      </c>
      <c r="P10" s="23">
        <f t="shared" si="3"/>
        <v>0.64131926276060902</v>
      </c>
      <c r="Q10" s="70">
        <v>1846942</v>
      </c>
      <c r="R10" s="21">
        <v>1643488</v>
      </c>
      <c r="S10" s="23">
        <f t="shared" si="4"/>
        <v>0.88984277795404509</v>
      </c>
    </row>
    <row r="11" spans="1:19" ht="25.5" x14ac:dyDescent="0.25">
      <c r="A11" s="17"/>
      <c r="B11" s="19">
        <v>5005069</v>
      </c>
      <c r="C11" s="19" t="s">
        <v>1759</v>
      </c>
      <c r="D11" s="68">
        <v>3000550</v>
      </c>
      <c r="E11" s="19" t="s">
        <v>1755</v>
      </c>
      <c r="F11" s="69">
        <v>138</v>
      </c>
      <c r="G11" s="19" t="s">
        <v>1761</v>
      </c>
      <c r="H11" s="20">
        <v>6.8234079999999988</v>
      </c>
      <c r="I11" s="21">
        <v>7.2161019999999985</v>
      </c>
      <c r="J11" s="21">
        <f t="shared" si="0"/>
        <v>3.485223962276196</v>
      </c>
      <c r="K11" s="21">
        <v>2.6399599822761957</v>
      </c>
      <c r="L11" s="21">
        <v>0.45011063999999995</v>
      </c>
      <c r="M11" s="21">
        <v>0.39515334000000002</v>
      </c>
      <c r="N11" s="22">
        <f t="shared" si="1"/>
        <v>0.36584294155988872</v>
      </c>
      <c r="O11" s="22">
        <f t="shared" si="2"/>
        <v>0.42821881152403285</v>
      </c>
      <c r="P11" s="23">
        <f t="shared" si="3"/>
        <v>0.48297875532748802</v>
      </c>
      <c r="Q11" s="70">
        <v>562</v>
      </c>
      <c r="R11" s="21">
        <v>447</v>
      </c>
      <c r="S11" s="23">
        <f t="shared" si="4"/>
        <v>0.79537366548042709</v>
      </c>
    </row>
    <row r="12" spans="1:19" ht="25.5" x14ac:dyDescent="0.25">
      <c r="A12" s="17"/>
      <c r="B12" s="19">
        <v>5005070</v>
      </c>
      <c r="C12" s="19" t="s">
        <v>1760</v>
      </c>
      <c r="D12" s="68">
        <v>3000668</v>
      </c>
      <c r="E12" s="19" t="s">
        <v>1756</v>
      </c>
      <c r="F12" s="69">
        <v>152</v>
      </c>
      <c r="G12" s="19" t="s">
        <v>1081</v>
      </c>
      <c r="H12" s="20">
        <v>47.943883000000014</v>
      </c>
      <c r="I12" s="21">
        <v>50.658951000000016</v>
      </c>
      <c r="J12" s="21">
        <f t="shared" si="0"/>
        <v>31.207553887870063</v>
      </c>
      <c r="K12" s="21">
        <v>24.364116737870063</v>
      </c>
      <c r="L12" s="21">
        <v>3.1004600099999999</v>
      </c>
      <c r="M12" s="21">
        <v>3.7429771399999998</v>
      </c>
      <c r="N12" s="22">
        <f t="shared" si="1"/>
        <v>0.48094396462868044</v>
      </c>
      <c r="O12" s="22">
        <f t="shared" si="2"/>
        <v>0.542146574410316</v>
      </c>
      <c r="P12" s="23">
        <f t="shared" si="3"/>
        <v>0.6160323747696641</v>
      </c>
      <c r="Q12" s="70">
        <v>5635758</v>
      </c>
      <c r="R12" s="21">
        <v>6174664</v>
      </c>
      <c r="S12" s="23">
        <f t="shared" si="4"/>
        <v>1.0956226296444951</v>
      </c>
    </row>
    <row r="13" spans="1:19" ht="15.75" thickBot="1" x14ac:dyDescent="0.3">
      <c r="A13" s="41" t="s">
        <v>293</v>
      </c>
      <c r="B13" s="43"/>
      <c r="C13" s="43"/>
      <c r="D13" s="65"/>
      <c r="E13" s="43"/>
      <c r="F13" s="66"/>
      <c r="G13" s="43"/>
      <c r="H13" s="44">
        <f ca="1">OFFSET(H13,-MATCH("PROYECTOS",$A$8:$A$13,0)-1,0)-(OFFSET(H13,-MATCH("PROYECTOS",$A$8:$A$13,0),0))</f>
        <v>19.113233000000037</v>
      </c>
      <c r="I13" s="44">
        <f t="shared" ref="I13:M13" ca="1" si="5">OFFSET(I13,-MATCH("PROYECTOS",$A$8:$A$13,0)-1,0)-(OFFSET(I13,-MATCH("PROYECTOS",$A$8:$A$13,0),0))</f>
        <v>27.909183999999982</v>
      </c>
      <c r="J13" s="44">
        <f t="shared" ca="1" si="5"/>
        <v>9.1520612922566897</v>
      </c>
      <c r="K13" s="44">
        <f t="shared" ca="1" si="5"/>
        <v>5.3256296622566879</v>
      </c>
      <c r="L13" s="44">
        <f t="shared" ca="1" si="5"/>
        <v>3.3543817300000001</v>
      </c>
      <c r="M13" s="44">
        <f t="shared" ca="1" si="5"/>
        <v>0.47204989999999469</v>
      </c>
      <c r="N13" s="46">
        <f t="shared" ca="1" si="1"/>
        <v>0.19081997031001305</v>
      </c>
      <c r="O13" s="46">
        <f t="shared" ca="1" si="2"/>
        <v>0.31100914280606318</v>
      </c>
      <c r="P13" s="47">
        <f t="shared" ca="1" si="3"/>
        <v>0.3279229264552016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31.071806000000002</v>
      </c>
      <c r="E6" s="14">
        <v>31.071806000000002</v>
      </c>
      <c r="F6" s="14">
        <v>17.38854758555587</v>
      </c>
      <c r="G6" s="14">
        <v>13.231190755555872</v>
      </c>
      <c r="H6" s="14">
        <v>1.9232096999999997</v>
      </c>
      <c r="I6" s="14">
        <v>2.2341471299999998</v>
      </c>
      <c r="J6" s="15">
        <v>0.42582625405024321</v>
      </c>
      <c r="K6" s="15">
        <v>0.48772190633386003</v>
      </c>
      <c r="L6" s="16">
        <v>0.55962461871562497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31.071805999999999</v>
      </c>
      <c r="E7" s="38">
        <f ca="1">SUM(E8:OFFSET(E6,MATCH("GOBIERNOS REGIONALES",$A$8:$A$50,0),0))</f>
        <v>31.071806000000002</v>
      </c>
      <c r="F7" s="38">
        <f ca="1">SUM(F8:OFFSET(F6,MATCH("GOBIERNOS REGIONALES",$A$8:$A$50,0),0))</f>
        <v>17.38854758555587</v>
      </c>
      <c r="G7" s="38">
        <f ca="1">SUM(G8:OFFSET(G6,MATCH("GOBIERNOS REGIONALES",$A$8:$A$50,0),0))</f>
        <v>13.231190755555872</v>
      </c>
      <c r="H7" s="38">
        <f ca="1">SUM(H8:OFFSET(H6,MATCH("GOBIERNOS REGIONALES",$A$8:$A$50,0),0))</f>
        <v>1.9232096999999999</v>
      </c>
      <c r="I7" s="38">
        <f ca="1">SUM(I8:OFFSET(I6,MATCH("GOBIERNOS REGIONALES",$A$8:$A$50,0),0))</f>
        <v>2.2341471300000002</v>
      </c>
      <c r="J7" s="39">
        <f ca="1">IFERROR(G7/E7,0)</f>
        <v>0.42582625405024321</v>
      </c>
      <c r="K7" s="39">
        <f ca="1">IFERROR(SUM(G7,H7)/E7,0)</f>
        <v>0.48772190633386003</v>
      </c>
      <c r="L7" s="40">
        <f ca="1">IFERROR(SUM(G7,H7,I7)/E7,0)</f>
        <v>0.55962461871562497</v>
      </c>
      <c r="M7" s="4"/>
    </row>
    <row r="8" spans="1:13" ht="38.25" x14ac:dyDescent="0.25">
      <c r="A8" s="17"/>
      <c r="B8" s="18">
        <v>183</v>
      </c>
      <c r="C8" s="19" t="s">
        <v>152</v>
      </c>
      <c r="D8" s="20">
        <v>31.071805999999999</v>
      </c>
      <c r="E8" s="21">
        <v>31.071806000000002</v>
      </c>
      <c r="F8" s="21">
        <f t="shared" ref="F8:F10" si="0">SUM(G8,H8,I8)</f>
        <v>17.38854758555587</v>
      </c>
      <c r="G8" s="21">
        <v>13.231190755555872</v>
      </c>
      <c r="H8" s="21">
        <v>1.9232096999999999</v>
      </c>
      <c r="I8" s="21">
        <v>2.2341471300000002</v>
      </c>
      <c r="J8" s="22">
        <f t="shared" ref="J8:J10" si="1">IFERROR(G8/E8,0)</f>
        <v>0.42582625405024321</v>
      </c>
      <c r="K8" s="22">
        <f t="shared" ref="K8:K10" si="2">IFERROR(SUM(G8,H8)/E8,0)</f>
        <v>0.48772190633386003</v>
      </c>
      <c r="L8" s="23">
        <f t="shared" ref="L8:L10" si="3">IFERROR(SUM(G8,H8,I8)/E8,0)</f>
        <v>0.55962461871562497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1765</v>
      </c>
      <c r="N2" s="72" t="s">
        <v>1780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31.071806000000002</v>
      </c>
      <c r="E6" s="14">
        <f ca="1">SUM(E7:OFFSET(E7,50,0))</f>
        <v>31.071806000000002</v>
      </c>
      <c r="F6" s="14">
        <f ca="1">SUM(F7:OFFSET(F7,50,0))</f>
        <v>17.38854758555587</v>
      </c>
      <c r="G6" s="14">
        <f ca="1">SUM(G7:OFFSET(G7,50,0))</f>
        <v>13.231190755555872</v>
      </c>
      <c r="H6" s="14">
        <f ca="1">SUM(H7:OFFSET(H7,50,0))</f>
        <v>1.9232096999999997</v>
      </c>
      <c r="I6" s="14">
        <f ca="1">SUM(I7:OFFSET(I7,50,0))</f>
        <v>2.2341471299999998</v>
      </c>
      <c r="J6" s="15">
        <f ca="1">IFERROR(G6/E6,0)</f>
        <v>0.42582625405024321</v>
      </c>
      <c r="K6" s="15">
        <f ca="1">IFERROR(SUM(G6,H6)/E6,0)</f>
        <v>0.48772190633386003</v>
      </c>
      <c r="L6" s="16">
        <f ca="1">IFERROR(SUM(G6,H6,I6)/E6,0)</f>
        <v>0.55962461871562497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31.071806000000002</v>
      </c>
      <c r="E7" s="28">
        <v>31.071806000000002</v>
      </c>
      <c r="F7" s="28">
        <f>SUM(G7,H7,I7)</f>
        <v>17.38854758555587</v>
      </c>
      <c r="G7" s="28">
        <v>13.231190755555872</v>
      </c>
      <c r="H7" s="28">
        <v>1.9232096999999997</v>
      </c>
      <c r="I7" s="28">
        <v>2.2341471299999998</v>
      </c>
      <c r="J7" s="29">
        <f>IFERROR(G7/E7,0)</f>
        <v>0.42582625405024321</v>
      </c>
      <c r="K7" s="29">
        <f>IFERROR(SUM(G7,H7)/E7,0)</f>
        <v>0.48772190633386003</v>
      </c>
      <c r="L7" s="30">
        <f>IFERROR(SUM(G7,H7,I7)/E7,0)</f>
        <v>0.55962461871562497</v>
      </c>
      <c r="M7" s="4"/>
      <c r="N7" t="s">
        <v>263</v>
      </c>
      <c r="O7" s="5">
        <v>17.38854758555587</v>
      </c>
      <c r="P7" s="71">
        <v>0.55962461871562497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31.071806000000002</v>
      </c>
      <c r="E6" s="14">
        <v>31.071806000000002</v>
      </c>
      <c r="F6" s="14">
        <v>17.38854758555587</v>
      </c>
      <c r="G6" s="14">
        <v>13.231190755555872</v>
      </c>
      <c r="H6" s="14">
        <v>1.9232096999999997</v>
      </c>
      <c r="I6" s="14">
        <v>2.2341471299999998</v>
      </c>
      <c r="J6" s="15">
        <v>0.42582625405024321</v>
      </c>
      <c r="K6" s="15">
        <v>0.48772190633386003</v>
      </c>
      <c r="L6" s="16">
        <v>0.55962461871562497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31.071806000000002</v>
      </c>
      <c r="E7" s="38">
        <f ca="1">SUM(E8:OFFSET(E6,MATCH("PROYECTOS",$A$8:$A$50,0),0))</f>
        <v>31.071806000000002</v>
      </c>
      <c r="F7" s="38">
        <f ca="1">SUM(F8:OFFSET(F6,MATCH("PROYECTOS",$A$8:$A$50,0),0))</f>
        <v>17.38854758555587</v>
      </c>
      <c r="G7" s="38">
        <f ca="1">SUM(G8:OFFSET(G6,MATCH("PROYECTOS",$A$8:$A$50,0),0))</f>
        <v>13.231190755555872</v>
      </c>
      <c r="H7" s="38">
        <f ca="1">SUM(H8:OFFSET(H6,MATCH("PROYECTOS",$A$8:$A$50,0),0))</f>
        <v>1.9232097000000001</v>
      </c>
      <c r="I7" s="38">
        <f ca="1">SUM(I8:OFFSET(I6,MATCH("PROYECTOS",$A$8:$A$50,0),0))</f>
        <v>2.2341471300000002</v>
      </c>
      <c r="J7" s="39">
        <f ca="1">IFERROR(G7/E7,0)</f>
        <v>0.42582625405024321</v>
      </c>
      <c r="K7" s="39">
        <f ca="1">IFERROR(SUM(G7,H7)/E7,0)</f>
        <v>0.48772190633386009</v>
      </c>
      <c r="L7" s="40">
        <f ca="1">IFERROR(SUM(G7,H7,I7)/E7,0)</f>
        <v>0.55962461871562508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0.40600000000000003</v>
      </c>
      <c r="E8" s="21">
        <v>0.40600000000000003</v>
      </c>
      <c r="F8" s="21">
        <f t="shared" ref="F8:F11" si="0">SUM(G8,H8,I8)</f>
        <v>0.24041019289580046</v>
      </c>
      <c r="G8" s="21">
        <v>0.19256933289580047</v>
      </c>
      <c r="H8" s="21">
        <v>2.1926910000000001E-2</v>
      </c>
      <c r="I8" s="21">
        <v>2.5913950000000002E-2</v>
      </c>
      <c r="J8" s="22">
        <f t="shared" ref="J8:J12" si="1">IFERROR(G8/E8,0)</f>
        <v>0.47430870171379425</v>
      </c>
      <c r="K8" s="22">
        <f t="shared" ref="K8:K12" si="2">IFERROR(SUM(G8,H8)/E8,0)</f>
        <v>0.52831586920147899</v>
      </c>
      <c r="L8" s="23">
        <f t="shared" ref="L8:L12" si="3">IFERROR(SUM(G8,H8,I8)/E8,0)</f>
        <v>0.59214333225566607</v>
      </c>
      <c r="M8" s="4"/>
    </row>
    <row r="9" spans="1:13" ht="38.25" x14ac:dyDescent="0.25">
      <c r="A9" s="17"/>
      <c r="B9" s="19">
        <v>3000555</v>
      </c>
      <c r="C9" s="19" t="s">
        <v>1768</v>
      </c>
      <c r="D9" s="20">
        <v>12.404448</v>
      </c>
      <c r="E9" s="21">
        <v>12.214448000000001</v>
      </c>
      <c r="F9" s="21">
        <f t="shared" si="0"/>
        <v>6.3591448015769307</v>
      </c>
      <c r="G9" s="21">
        <v>4.5017237315769307</v>
      </c>
      <c r="H9" s="21">
        <v>0.77251825000000007</v>
      </c>
      <c r="I9" s="21">
        <v>1.0849028199999999</v>
      </c>
      <c r="J9" s="22">
        <f t="shared" si="1"/>
        <v>0.36855727999963078</v>
      </c>
      <c r="K9" s="22">
        <f t="shared" si="2"/>
        <v>0.43180354786208353</v>
      </c>
      <c r="L9" s="23">
        <f t="shared" si="3"/>
        <v>0.52062482083324024</v>
      </c>
      <c r="M9" s="4"/>
    </row>
    <row r="10" spans="1:13" ht="38.25" x14ac:dyDescent="0.25">
      <c r="A10" s="17"/>
      <c r="B10" s="19">
        <v>3000644</v>
      </c>
      <c r="C10" s="19" t="s">
        <v>1769</v>
      </c>
      <c r="D10" s="20">
        <v>3.431848</v>
      </c>
      <c r="E10" s="21">
        <v>3.431848</v>
      </c>
      <c r="F10" s="21">
        <f t="shared" si="0"/>
        <v>1.2925926076857679</v>
      </c>
      <c r="G10" s="21">
        <v>0.96722756768576801</v>
      </c>
      <c r="H10" s="21">
        <v>0.13564582</v>
      </c>
      <c r="I10" s="21">
        <v>0.18971922000000002</v>
      </c>
      <c r="J10" s="22">
        <f t="shared" si="1"/>
        <v>0.28183869672717671</v>
      </c>
      <c r="K10" s="22">
        <f t="shared" si="2"/>
        <v>0.32136428760416191</v>
      </c>
      <c r="L10" s="23">
        <f t="shared" si="3"/>
        <v>0.37664622899550559</v>
      </c>
      <c r="M10" s="4"/>
    </row>
    <row r="11" spans="1:13" ht="38.25" x14ac:dyDescent="0.25">
      <c r="A11" s="17"/>
      <c r="B11" s="19">
        <v>3000645</v>
      </c>
      <c r="C11" s="19" t="s">
        <v>1770</v>
      </c>
      <c r="D11" s="20">
        <v>14.829510000000003</v>
      </c>
      <c r="E11" s="21">
        <v>15.01951</v>
      </c>
      <c r="F11" s="21">
        <f t="shared" si="0"/>
        <v>9.4963999833973727</v>
      </c>
      <c r="G11" s="21">
        <v>7.5696701233973727</v>
      </c>
      <c r="H11" s="21">
        <v>0.9931187199999999</v>
      </c>
      <c r="I11" s="21">
        <v>0.93361114000000001</v>
      </c>
      <c r="J11" s="22">
        <f t="shared" si="1"/>
        <v>0.50398915300148761</v>
      </c>
      <c r="K11" s="22">
        <f t="shared" si="2"/>
        <v>0.57011106510114995</v>
      </c>
      <c r="L11" s="23">
        <f t="shared" si="3"/>
        <v>0.63227095846651271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1781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3000555</v>
      </c>
      <c r="C18" s="19" t="s">
        <v>1768</v>
      </c>
      <c r="D18" s="23">
        <v>0.52062482083324024</v>
      </c>
    </row>
    <row r="19" spans="1:4" ht="39" thickBot="1" x14ac:dyDescent="0.3">
      <c r="A19" s="24"/>
      <c r="B19" s="26">
        <v>3000644</v>
      </c>
      <c r="C19" s="26" t="s">
        <v>1769</v>
      </c>
      <c r="D19" s="30">
        <v>0.37664622899550559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7"/>
  <sheetViews>
    <sheetView topLeftCell="A39" workbookViewId="0">
      <selection activeCell="A47" sqref="A47:D4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519.42586400000005</v>
      </c>
      <c r="E6" s="14">
        <v>681.60405900000001</v>
      </c>
      <c r="F6" s="14">
        <v>432.63616564450405</v>
      </c>
      <c r="G6" s="14">
        <v>309.12321440450398</v>
      </c>
      <c r="H6" s="14">
        <v>44.518391019999989</v>
      </c>
      <c r="I6" s="14">
        <v>78.994560220000054</v>
      </c>
      <c r="J6" s="15">
        <v>0.45352314195139493</v>
      </c>
      <c r="K6" s="15">
        <v>0.51883729381444887</v>
      </c>
      <c r="L6" s="16">
        <v>0.63473237861763376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413.76485100000002</v>
      </c>
      <c r="E7" s="38">
        <f ca="1">SUM(E8:OFFSET(E6,MATCH("PROYECTOS",$A$8:$A$50,0),0))</f>
        <v>580.44125100000008</v>
      </c>
      <c r="F7" s="38">
        <f ca="1">SUM(F8:OFFSET(F6,MATCH("PROYECTOS",$A$8:$A$50,0),0))</f>
        <v>414.26826916098014</v>
      </c>
      <c r="G7" s="38">
        <f ca="1">SUM(G8:OFFSET(G6,MATCH("PROYECTOS",$A$8:$A$50,0),0))</f>
        <v>291.93778801098017</v>
      </c>
      <c r="H7" s="38">
        <f ca="1">SUM(H8:OFFSET(H6,MATCH("PROYECTOS",$A$8:$A$50,0),0))</f>
        <v>44.027611210000018</v>
      </c>
      <c r="I7" s="38">
        <f ca="1">SUM(I8:OFFSET(I6,MATCH("PROYECTOS",$A$8:$A$50,0),0))</f>
        <v>78.302869939999979</v>
      </c>
      <c r="J7" s="39">
        <f ca="1">IFERROR(G7/E7,0)</f>
        <v>0.50295837435403112</v>
      </c>
      <c r="K7" s="39">
        <f ca="1">IFERROR(SUM(G7,H7)/E7,0)</f>
        <v>0.57881034237688966</v>
      </c>
      <c r="L7" s="40">
        <f ca="1">IFERROR(SUM(G7,H7,I7)/E7,0)</f>
        <v>0.71371265988981225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15.726469000000005</v>
      </c>
      <c r="E8" s="21">
        <v>17.738130999999999</v>
      </c>
      <c r="F8" s="21">
        <f t="shared" ref="F8:F39" si="0">SUM(G8,H8,I8)</f>
        <v>11.366902814132594</v>
      </c>
      <c r="G8" s="21">
        <v>8.5441430541325936</v>
      </c>
      <c r="H8" s="21">
        <v>1.41883366</v>
      </c>
      <c r="I8" s="21">
        <v>1.4039261000000001</v>
      </c>
      <c r="J8" s="22">
        <f t="shared" ref="J8:J40" si="1">IFERROR(G8/E8,0)</f>
        <v>0.48168226145880838</v>
      </c>
      <c r="K8" s="22">
        <f t="shared" ref="K8:K40" si="2">IFERROR(SUM(G8,H8)/E8,0)</f>
        <v>0.56167003807405613</v>
      </c>
      <c r="L8" s="23">
        <f t="shared" ref="L8:L40" si="3">IFERROR(SUM(G8,H8,I8)/E8,0)</f>
        <v>0.64081739018234751</v>
      </c>
      <c r="M8" s="4"/>
    </row>
    <row r="9" spans="1:13" ht="51" x14ac:dyDescent="0.25">
      <c r="A9" s="17"/>
      <c r="B9" s="19">
        <v>3000003</v>
      </c>
      <c r="C9" s="19" t="s">
        <v>462</v>
      </c>
      <c r="D9" s="20">
        <v>4.5749719999999998</v>
      </c>
      <c r="E9" s="21">
        <v>4.8806799999999981</v>
      </c>
      <c r="F9" s="21">
        <f t="shared" si="0"/>
        <v>2.9207255004382957</v>
      </c>
      <c r="G9" s="21">
        <v>2.2305657004382957</v>
      </c>
      <c r="H9" s="21">
        <v>0.32479929000000002</v>
      </c>
      <c r="I9" s="21">
        <v>0.36536050999999992</v>
      </c>
      <c r="J9" s="22">
        <f t="shared" si="1"/>
        <v>0.45701945229728164</v>
      </c>
      <c r="K9" s="22">
        <f t="shared" si="2"/>
        <v>0.5235674107784769</v>
      </c>
      <c r="L9" s="23">
        <f t="shared" si="3"/>
        <v>0.5984259366396274</v>
      </c>
      <c r="M9" s="4"/>
    </row>
    <row r="10" spans="1:13" ht="25.5" x14ac:dyDescent="0.25">
      <c r="A10" s="17"/>
      <c r="B10" s="19">
        <v>3000004</v>
      </c>
      <c r="C10" s="19" t="s">
        <v>463</v>
      </c>
      <c r="D10" s="20">
        <v>58.527540000000023</v>
      </c>
      <c r="E10" s="21">
        <v>88.322804999999988</v>
      </c>
      <c r="F10" s="21">
        <f t="shared" si="0"/>
        <v>61.650456762094066</v>
      </c>
      <c r="G10" s="21">
        <v>49.210123852094071</v>
      </c>
      <c r="H10" s="21">
        <v>5.7551466699999967</v>
      </c>
      <c r="I10" s="21">
        <v>6.6851862400000002</v>
      </c>
      <c r="J10" s="22">
        <f t="shared" si="1"/>
        <v>0.55716214914250151</v>
      </c>
      <c r="K10" s="22">
        <f t="shared" si="2"/>
        <v>0.62232251933228422</v>
      </c>
      <c r="L10" s="23">
        <f t="shared" si="3"/>
        <v>0.6980128944285009</v>
      </c>
      <c r="M10" s="4"/>
    </row>
    <row r="11" spans="1:13" ht="76.5" x14ac:dyDescent="0.25">
      <c r="A11" s="17"/>
      <c r="B11" s="19">
        <v>3000360</v>
      </c>
      <c r="C11" s="19" t="s">
        <v>464</v>
      </c>
      <c r="D11" s="20">
        <v>1.5601420000000001</v>
      </c>
      <c r="E11" s="21">
        <v>1.6096180000000002</v>
      </c>
      <c r="F11" s="21">
        <f t="shared" si="0"/>
        <v>0.94774531402411322</v>
      </c>
      <c r="G11" s="21">
        <v>0.70384392402411322</v>
      </c>
      <c r="H11" s="21">
        <v>0.11818801</v>
      </c>
      <c r="I11" s="21">
        <v>0.12571337999999999</v>
      </c>
      <c r="J11" s="22">
        <f t="shared" si="1"/>
        <v>0.43727388984474153</v>
      </c>
      <c r="K11" s="22">
        <f t="shared" si="2"/>
        <v>0.51070001331006065</v>
      </c>
      <c r="L11" s="23">
        <f t="shared" si="3"/>
        <v>0.58880138891594969</v>
      </c>
      <c r="M11" s="4"/>
    </row>
    <row r="12" spans="1:13" ht="76.5" x14ac:dyDescent="0.25">
      <c r="A12" s="17"/>
      <c r="B12" s="19">
        <v>3000361</v>
      </c>
      <c r="C12" s="19" t="s">
        <v>465</v>
      </c>
      <c r="D12" s="20">
        <v>1.5312500000000004</v>
      </c>
      <c r="E12" s="21">
        <v>1.6114200000000001</v>
      </c>
      <c r="F12" s="21">
        <f t="shared" si="0"/>
        <v>1.0353231163362648</v>
      </c>
      <c r="G12" s="21">
        <v>0.78094136633626476</v>
      </c>
      <c r="H12" s="21">
        <v>0.12422217000000001</v>
      </c>
      <c r="I12" s="21">
        <v>0.13015957999999997</v>
      </c>
      <c r="J12" s="22">
        <f t="shared" si="1"/>
        <v>0.48462931224402372</v>
      </c>
      <c r="K12" s="22">
        <f t="shared" si="2"/>
        <v>0.5617179483537903</v>
      </c>
      <c r="L12" s="23">
        <f t="shared" si="3"/>
        <v>0.64249116700566256</v>
      </c>
      <c r="M12" s="4"/>
    </row>
    <row r="13" spans="1:13" ht="63.75" x14ac:dyDescent="0.25">
      <c r="A13" s="17"/>
      <c r="B13" s="19">
        <v>3000362</v>
      </c>
      <c r="C13" s="19" t="s">
        <v>466</v>
      </c>
      <c r="D13" s="20">
        <v>0.79579899999999992</v>
      </c>
      <c r="E13" s="21">
        <v>0.83781700000000003</v>
      </c>
      <c r="F13" s="21">
        <f t="shared" si="0"/>
        <v>0.41120216962317802</v>
      </c>
      <c r="G13" s="21">
        <v>0.286748709623178</v>
      </c>
      <c r="H13" s="21">
        <v>5.3081370000000003E-2</v>
      </c>
      <c r="I13" s="21">
        <v>7.1372089999999999E-2</v>
      </c>
      <c r="J13" s="22">
        <f t="shared" si="1"/>
        <v>0.34225697213493878</v>
      </c>
      <c r="K13" s="22">
        <f t="shared" si="2"/>
        <v>0.40561373142724244</v>
      </c>
      <c r="L13" s="23">
        <f t="shared" si="3"/>
        <v>0.49080189304248778</v>
      </c>
      <c r="M13" s="4"/>
    </row>
    <row r="14" spans="1:13" ht="51" x14ac:dyDescent="0.25">
      <c r="A14" s="17"/>
      <c r="B14" s="19">
        <v>3000363</v>
      </c>
      <c r="C14" s="19" t="s">
        <v>467</v>
      </c>
      <c r="D14" s="20">
        <v>5.9601200000000016</v>
      </c>
      <c r="E14" s="21">
        <v>6.3276710000000023</v>
      </c>
      <c r="F14" s="21">
        <f t="shared" si="0"/>
        <v>5.2239381373627687</v>
      </c>
      <c r="G14" s="21">
        <v>4.0418594973627684</v>
      </c>
      <c r="H14" s="21">
        <v>0.63616218999999996</v>
      </c>
      <c r="I14" s="21">
        <v>0.54591644999999989</v>
      </c>
      <c r="J14" s="22">
        <f t="shared" si="1"/>
        <v>0.63875942623482906</v>
      </c>
      <c r="K14" s="22">
        <f t="shared" si="2"/>
        <v>0.73929597277778303</v>
      </c>
      <c r="L14" s="23">
        <f t="shared" si="3"/>
        <v>0.82557044090357523</v>
      </c>
      <c r="M14" s="4"/>
    </row>
    <row r="15" spans="1:13" ht="38.25" x14ac:dyDescent="0.25">
      <c r="A15" s="17"/>
      <c r="B15" s="19">
        <v>3000364</v>
      </c>
      <c r="C15" s="19" t="s">
        <v>468</v>
      </c>
      <c r="D15" s="20">
        <v>2.2232530000000001</v>
      </c>
      <c r="E15" s="21">
        <v>3.4335389999999997</v>
      </c>
      <c r="F15" s="21">
        <f t="shared" si="0"/>
        <v>2.2876263725635821</v>
      </c>
      <c r="G15" s="21">
        <v>0.73466227256358252</v>
      </c>
      <c r="H15" s="21">
        <v>0.2317582</v>
      </c>
      <c r="I15" s="21">
        <v>1.3212058999999998</v>
      </c>
      <c r="J15" s="22">
        <f t="shared" si="1"/>
        <v>0.21396648547273894</v>
      </c>
      <c r="K15" s="22">
        <f t="shared" si="2"/>
        <v>0.28146483047479076</v>
      </c>
      <c r="L15" s="23">
        <f t="shared" si="3"/>
        <v>0.6662590326085075</v>
      </c>
      <c r="M15" s="4"/>
    </row>
    <row r="16" spans="1:13" ht="25.5" x14ac:dyDescent="0.25">
      <c r="A16" s="17"/>
      <c r="B16" s="19">
        <v>3000365</v>
      </c>
      <c r="C16" s="19" t="s">
        <v>469</v>
      </c>
      <c r="D16" s="20">
        <v>52.378724000000012</v>
      </c>
      <c r="E16" s="21">
        <v>45.148216999999988</v>
      </c>
      <c r="F16" s="21">
        <f t="shared" si="0"/>
        <v>28.827902964531042</v>
      </c>
      <c r="G16" s="21">
        <v>16.147592464531044</v>
      </c>
      <c r="H16" s="21">
        <v>5.7952708099999999</v>
      </c>
      <c r="I16" s="21">
        <v>6.8850396899999993</v>
      </c>
      <c r="J16" s="22">
        <f t="shared" si="1"/>
        <v>0.35765736805356119</v>
      </c>
      <c r="K16" s="22">
        <f t="shared" si="2"/>
        <v>0.48601837974091089</v>
      </c>
      <c r="L16" s="23">
        <f t="shared" si="3"/>
        <v>0.63851697542188768</v>
      </c>
      <c r="M16" s="4"/>
    </row>
    <row r="17" spans="1:13" ht="25.5" x14ac:dyDescent="0.25">
      <c r="A17" s="17"/>
      <c r="B17" s="19">
        <v>3000366</v>
      </c>
      <c r="C17" s="19" t="s">
        <v>470</v>
      </c>
      <c r="D17" s="20">
        <v>35.777168000000003</v>
      </c>
      <c r="E17" s="21">
        <v>61.352552000000024</v>
      </c>
      <c r="F17" s="21">
        <f t="shared" si="0"/>
        <v>45.348522890165576</v>
      </c>
      <c r="G17" s="21">
        <v>32.246494080165576</v>
      </c>
      <c r="H17" s="21">
        <v>4.5221131399999992</v>
      </c>
      <c r="I17" s="21">
        <v>8.5799156699999983</v>
      </c>
      <c r="J17" s="22">
        <f t="shared" si="1"/>
        <v>0.52559336211744812</v>
      </c>
      <c r="K17" s="22">
        <f t="shared" si="2"/>
        <v>0.59930037172969697</v>
      </c>
      <c r="L17" s="23">
        <f t="shared" si="3"/>
        <v>0.73914648065765154</v>
      </c>
      <c r="M17" s="4"/>
    </row>
    <row r="18" spans="1:13" ht="25.5" x14ac:dyDescent="0.25">
      <c r="A18" s="17"/>
      <c r="B18" s="19">
        <v>3000367</v>
      </c>
      <c r="C18" s="19" t="s">
        <v>471</v>
      </c>
      <c r="D18" s="20">
        <v>12.565403999999997</v>
      </c>
      <c r="E18" s="21">
        <v>31.652183999999995</v>
      </c>
      <c r="F18" s="21">
        <f t="shared" si="0"/>
        <v>19.878438598060782</v>
      </c>
      <c r="G18" s="21">
        <v>10.536464398060783</v>
      </c>
      <c r="H18" s="21">
        <v>3.0150593400000001</v>
      </c>
      <c r="I18" s="21">
        <v>6.3269148600000005</v>
      </c>
      <c r="J18" s="22">
        <f t="shared" si="1"/>
        <v>0.33288269770139034</v>
      </c>
      <c r="K18" s="22">
        <f t="shared" si="2"/>
        <v>0.4281386629769619</v>
      </c>
      <c r="L18" s="23">
        <f t="shared" si="3"/>
        <v>0.62802739293000398</v>
      </c>
      <c r="M18" s="4"/>
    </row>
    <row r="19" spans="1:13" ht="38.25" x14ac:dyDescent="0.25">
      <c r="A19" s="17"/>
      <c r="B19" s="19">
        <v>3000368</v>
      </c>
      <c r="C19" s="19" t="s">
        <v>472</v>
      </c>
      <c r="D19" s="20">
        <v>7.4563120000000023</v>
      </c>
      <c r="E19" s="21">
        <v>17.987485</v>
      </c>
      <c r="F19" s="21">
        <f t="shared" si="0"/>
        <v>11.929909128034083</v>
      </c>
      <c r="G19" s="21">
        <v>6.6923634980340854</v>
      </c>
      <c r="H19" s="21">
        <v>2.3355455099999998</v>
      </c>
      <c r="I19" s="21">
        <v>2.9020001199999994</v>
      </c>
      <c r="J19" s="22">
        <f t="shared" si="1"/>
        <v>0.37205665483718736</v>
      </c>
      <c r="K19" s="22">
        <f t="shared" si="2"/>
        <v>0.50189945998754604</v>
      </c>
      <c r="L19" s="23">
        <f t="shared" si="3"/>
        <v>0.66323386110031968</v>
      </c>
      <c r="M19" s="4"/>
    </row>
    <row r="20" spans="1:13" ht="38.25" x14ac:dyDescent="0.25">
      <c r="A20" s="17"/>
      <c r="B20" s="19">
        <v>3000369</v>
      </c>
      <c r="C20" s="19" t="s">
        <v>473</v>
      </c>
      <c r="D20" s="20">
        <v>3.2068400000000001</v>
      </c>
      <c r="E20" s="21">
        <v>4.4276389999999992</v>
      </c>
      <c r="F20" s="21">
        <f t="shared" si="0"/>
        <v>2.4687091852319276</v>
      </c>
      <c r="G20" s="21">
        <v>1.7958640152319276</v>
      </c>
      <c r="H20" s="21">
        <v>0.35479837000000003</v>
      </c>
      <c r="I20" s="21">
        <v>0.31804680000000002</v>
      </c>
      <c r="J20" s="22">
        <f t="shared" si="1"/>
        <v>0.40560307993310385</v>
      </c>
      <c r="K20" s="22">
        <f t="shared" si="2"/>
        <v>0.48573571269742816</v>
      </c>
      <c r="L20" s="23">
        <f t="shared" si="3"/>
        <v>0.55756785619422178</v>
      </c>
      <c r="M20" s="4"/>
    </row>
    <row r="21" spans="1:13" ht="38.25" x14ac:dyDescent="0.25">
      <c r="A21" s="17"/>
      <c r="B21" s="19">
        <v>3000370</v>
      </c>
      <c r="C21" s="19" t="s">
        <v>474</v>
      </c>
      <c r="D21" s="20">
        <v>7.1715370000000016</v>
      </c>
      <c r="E21" s="21">
        <v>18.856881999999995</v>
      </c>
      <c r="F21" s="21">
        <f t="shared" si="0"/>
        <v>12.800276969733737</v>
      </c>
      <c r="G21" s="21">
        <v>5.3305023897337378</v>
      </c>
      <c r="H21" s="21">
        <v>2.0409762200000001</v>
      </c>
      <c r="I21" s="21">
        <v>5.4287983599999992</v>
      </c>
      <c r="J21" s="22">
        <f t="shared" si="1"/>
        <v>0.28268206746660129</v>
      </c>
      <c r="K21" s="22">
        <f t="shared" si="2"/>
        <v>0.39091715214284845</v>
      </c>
      <c r="L21" s="23">
        <f t="shared" si="3"/>
        <v>0.67881195680885842</v>
      </c>
      <c r="M21" s="4"/>
    </row>
    <row r="22" spans="1:13" ht="38.25" x14ac:dyDescent="0.25">
      <c r="A22" s="17"/>
      <c r="B22" s="19">
        <v>3000371</v>
      </c>
      <c r="C22" s="19" t="s">
        <v>475</v>
      </c>
      <c r="D22" s="20">
        <v>2.9726690000000002</v>
      </c>
      <c r="E22" s="21">
        <v>3.054503</v>
      </c>
      <c r="F22" s="21">
        <f t="shared" si="0"/>
        <v>2.5157022132546327</v>
      </c>
      <c r="G22" s="21">
        <v>1.4509558432546328</v>
      </c>
      <c r="H22" s="21">
        <v>0.54123761999999997</v>
      </c>
      <c r="I22" s="21">
        <v>0.52350874999999997</v>
      </c>
      <c r="J22" s="22">
        <f t="shared" si="1"/>
        <v>0.47502190806642941</v>
      </c>
      <c r="K22" s="22">
        <f t="shared" si="2"/>
        <v>0.65221525834305383</v>
      </c>
      <c r="L22" s="23">
        <f t="shared" si="3"/>
        <v>0.82360443360331703</v>
      </c>
      <c r="M22" s="4"/>
    </row>
    <row r="23" spans="1:13" ht="25.5" x14ac:dyDescent="0.25">
      <c r="A23" s="17"/>
      <c r="B23" s="19">
        <v>3000372</v>
      </c>
      <c r="C23" s="19" t="s">
        <v>476</v>
      </c>
      <c r="D23" s="20">
        <v>37.230605999999995</v>
      </c>
      <c r="E23" s="21">
        <v>67.464544000000004</v>
      </c>
      <c r="F23" s="21">
        <f t="shared" si="0"/>
        <v>48.739690742204459</v>
      </c>
      <c r="G23" s="21">
        <v>28.033819812204456</v>
      </c>
      <c r="H23" s="21">
        <v>4.8432256800000006</v>
      </c>
      <c r="I23" s="21">
        <v>15.86264525</v>
      </c>
      <c r="J23" s="22">
        <f t="shared" si="1"/>
        <v>0.41553411836896809</v>
      </c>
      <c r="K23" s="22">
        <f t="shared" si="2"/>
        <v>0.48732331893037706</v>
      </c>
      <c r="L23" s="23">
        <f t="shared" si="3"/>
        <v>0.72244897619413917</v>
      </c>
      <c r="M23" s="4"/>
    </row>
    <row r="24" spans="1:13" ht="25.5" x14ac:dyDescent="0.25">
      <c r="A24" s="17"/>
      <c r="B24" s="19">
        <v>3000373</v>
      </c>
      <c r="C24" s="19" t="s">
        <v>477</v>
      </c>
      <c r="D24" s="20">
        <v>13.279967999999998</v>
      </c>
      <c r="E24" s="21">
        <v>28.794364999999999</v>
      </c>
      <c r="F24" s="21">
        <f t="shared" si="0"/>
        <v>22.213906201534677</v>
      </c>
      <c r="G24" s="21">
        <v>13.672840371534676</v>
      </c>
      <c r="H24" s="21">
        <v>3.4727117000000005</v>
      </c>
      <c r="I24" s="21">
        <v>5.0683541299999995</v>
      </c>
      <c r="J24" s="22">
        <f t="shared" si="1"/>
        <v>0.47484430969513225</v>
      </c>
      <c r="K24" s="22">
        <f t="shared" si="2"/>
        <v>0.5954481743749056</v>
      </c>
      <c r="L24" s="23">
        <f t="shared" si="3"/>
        <v>0.77146713259815514</v>
      </c>
      <c r="M24" s="4"/>
    </row>
    <row r="25" spans="1:13" ht="38.25" x14ac:dyDescent="0.25">
      <c r="A25" s="17"/>
      <c r="B25" s="19">
        <v>3000374</v>
      </c>
      <c r="C25" s="19" t="s">
        <v>478</v>
      </c>
      <c r="D25" s="20">
        <v>3.3591710000000004</v>
      </c>
      <c r="E25" s="21">
        <v>3.4668069999999997</v>
      </c>
      <c r="F25" s="21">
        <f t="shared" si="0"/>
        <v>2.3434788269986742</v>
      </c>
      <c r="G25" s="21">
        <v>1.6943025869986741</v>
      </c>
      <c r="H25" s="21">
        <v>0.15581324000000002</v>
      </c>
      <c r="I25" s="21">
        <v>0.49336300000000005</v>
      </c>
      <c r="J25" s="22">
        <f t="shared" si="1"/>
        <v>0.48872134704893416</v>
      </c>
      <c r="K25" s="22">
        <f t="shared" si="2"/>
        <v>0.53366565459186921</v>
      </c>
      <c r="L25" s="23">
        <f t="shared" si="3"/>
        <v>0.67597614375379833</v>
      </c>
      <c r="M25" s="4"/>
    </row>
    <row r="26" spans="1:13" ht="25.5" x14ac:dyDescent="0.25">
      <c r="A26" s="17"/>
      <c r="B26" s="19">
        <v>3000424</v>
      </c>
      <c r="C26" s="19" t="s">
        <v>479</v>
      </c>
      <c r="D26" s="20">
        <v>6.4315359999999977</v>
      </c>
      <c r="E26" s="21">
        <v>7.5138749999999996</v>
      </c>
      <c r="F26" s="21">
        <f t="shared" si="0"/>
        <v>4.6211856744614455</v>
      </c>
      <c r="G26" s="21">
        <v>3.2392869544614449</v>
      </c>
      <c r="H26" s="21">
        <v>0.65414828000000003</v>
      </c>
      <c r="I26" s="21">
        <v>0.72775044</v>
      </c>
      <c r="J26" s="22">
        <f t="shared" si="1"/>
        <v>0.43110737861109549</v>
      </c>
      <c r="K26" s="22">
        <f t="shared" si="2"/>
        <v>0.51816609066047081</v>
      </c>
      <c r="L26" s="23">
        <f t="shared" si="3"/>
        <v>0.61502030236881045</v>
      </c>
      <c r="M26" s="4"/>
    </row>
    <row r="27" spans="1:13" ht="25.5" x14ac:dyDescent="0.25">
      <c r="A27" s="17"/>
      <c r="B27" s="19">
        <v>3000425</v>
      </c>
      <c r="C27" s="19" t="s">
        <v>480</v>
      </c>
      <c r="D27" s="20">
        <v>5.2179329999999968</v>
      </c>
      <c r="E27" s="21">
        <v>6.2229819999999956</v>
      </c>
      <c r="F27" s="21">
        <f t="shared" si="0"/>
        <v>3.926070940845614</v>
      </c>
      <c r="G27" s="21">
        <v>2.783233200845614</v>
      </c>
      <c r="H27" s="21">
        <v>0.43720735000000005</v>
      </c>
      <c r="I27" s="21">
        <v>0.70563039000000016</v>
      </c>
      <c r="J27" s="22">
        <f t="shared" si="1"/>
        <v>0.44725072334222016</v>
      </c>
      <c r="K27" s="22">
        <f t="shared" si="2"/>
        <v>0.51750761143863444</v>
      </c>
      <c r="L27" s="23">
        <f t="shared" si="3"/>
        <v>0.63089864969007092</v>
      </c>
      <c r="M27" s="4"/>
    </row>
    <row r="28" spans="1:13" x14ac:dyDescent="0.25">
      <c r="A28" s="17"/>
      <c r="B28" s="19">
        <v>3000683</v>
      </c>
      <c r="C28" s="19" t="s">
        <v>481</v>
      </c>
      <c r="D28" s="20">
        <v>41.366283999999993</v>
      </c>
      <c r="E28" s="21">
        <v>56.488469000000002</v>
      </c>
      <c r="F28" s="21">
        <f t="shared" si="0"/>
        <v>53.972985845011898</v>
      </c>
      <c r="G28" s="21">
        <v>47.558943595011897</v>
      </c>
      <c r="H28" s="21">
        <v>0.12317101999999999</v>
      </c>
      <c r="I28" s="21">
        <v>6.2908712299999996</v>
      </c>
      <c r="J28" s="22">
        <f t="shared" si="1"/>
        <v>0.84192304087780989</v>
      </c>
      <c r="K28" s="22">
        <f t="shared" si="2"/>
        <v>0.84410350393833289</v>
      </c>
      <c r="L28" s="23">
        <f t="shared" si="3"/>
        <v>0.95546908600075342</v>
      </c>
      <c r="M28" s="4"/>
    </row>
    <row r="29" spans="1:13" ht="63.75" x14ac:dyDescent="0.25">
      <c r="A29" s="17"/>
      <c r="B29" s="19">
        <v>3044194</v>
      </c>
      <c r="C29" s="19" t="s">
        <v>482</v>
      </c>
      <c r="D29" s="20">
        <v>19.155046000000002</v>
      </c>
      <c r="E29" s="21">
        <v>20.124439000000017</v>
      </c>
      <c r="F29" s="21">
        <f t="shared" si="0"/>
        <v>14.628665558795031</v>
      </c>
      <c r="G29" s="21">
        <v>13.124987518795031</v>
      </c>
      <c r="H29" s="21">
        <v>0.74911145000000012</v>
      </c>
      <c r="I29" s="21">
        <v>0.75456658999999993</v>
      </c>
      <c r="J29" s="22">
        <f t="shared" si="1"/>
        <v>0.65219147320305526</v>
      </c>
      <c r="K29" s="22">
        <f t="shared" si="2"/>
        <v>0.68941544004257804</v>
      </c>
      <c r="L29" s="23">
        <f t="shared" si="3"/>
        <v>0.72691047729554192</v>
      </c>
      <c r="M29" s="4"/>
    </row>
    <row r="30" spans="1:13" ht="25.5" x14ac:dyDescent="0.25">
      <c r="A30" s="17"/>
      <c r="B30" s="19">
        <v>3044195</v>
      </c>
      <c r="C30" s="19" t="s">
        <v>483</v>
      </c>
      <c r="D30" s="20">
        <v>12.975280000000001</v>
      </c>
      <c r="E30" s="21">
        <v>14.239594999999996</v>
      </c>
      <c r="F30" s="21">
        <f t="shared" si="0"/>
        <v>9.9950130857107347</v>
      </c>
      <c r="G30" s="21">
        <v>7.6923105157107354</v>
      </c>
      <c r="H30" s="21">
        <v>1.0861490699999994</v>
      </c>
      <c r="I30" s="21">
        <v>1.2165534999999996</v>
      </c>
      <c r="J30" s="22">
        <f t="shared" si="1"/>
        <v>0.54020570920105082</v>
      </c>
      <c r="K30" s="22">
        <f t="shared" si="2"/>
        <v>0.61648239192973797</v>
      </c>
      <c r="L30" s="23">
        <f t="shared" si="3"/>
        <v>0.70191694958394091</v>
      </c>
      <c r="M30" s="4"/>
    </row>
    <row r="31" spans="1:13" ht="25.5" x14ac:dyDescent="0.25">
      <c r="A31" s="17"/>
      <c r="B31" s="19">
        <v>3044197</v>
      </c>
      <c r="C31" s="19" t="s">
        <v>484</v>
      </c>
      <c r="D31" s="20">
        <v>13.216745000000005</v>
      </c>
      <c r="E31" s="21">
        <v>14.198406000000004</v>
      </c>
      <c r="F31" s="21">
        <f t="shared" si="0"/>
        <v>9.7605760457208603</v>
      </c>
      <c r="G31" s="21">
        <v>7.5597833357208604</v>
      </c>
      <c r="H31" s="21">
        <v>1.0628849200000001</v>
      </c>
      <c r="I31" s="21">
        <v>1.1379077899999996</v>
      </c>
      <c r="J31" s="22">
        <f t="shared" si="1"/>
        <v>0.53243887628800435</v>
      </c>
      <c r="K31" s="22">
        <f t="shared" si="2"/>
        <v>0.60729833022952417</v>
      </c>
      <c r="L31" s="23">
        <f t="shared" si="3"/>
        <v>0.68744167801095823</v>
      </c>
      <c r="M31" s="4"/>
    </row>
    <row r="32" spans="1:13" ht="25.5" x14ac:dyDescent="0.25">
      <c r="A32" s="17"/>
      <c r="B32" s="19">
        <v>3044198</v>
      </c>
      <c r="C32" s="19" t="s">
        <v>485</v>
      </c>
      <c r="D32" s="20">
        <v>5.4066889999999983</v>
      </c>
      <c r="E32" s="21">
        <v>6.0619729999999983</v>
      </c>
      <c r="F32" s="21">
        <f t="shared" si="0"/>
        <v>3.5431145256020296</v>
      </c>
      <c r="G32" s="21">
        <v>2.6270149656020294</v>
      </c>
      <c r="H32" s="21">
        <v>0.56442822000000015</v>
      </c>
      <c r="I32" s="21">
        <v>0.35167134000000005</v>
      </c>
      <c r="J32" s="22">
        <f t="shared" si="1"/>
        <v>0.43335972720466259</v>
      </c>
      <c r="K32" s="22">
        <f t="shared" si="2"/>
        <v>0.5264693830873266</v>
      </c>
      <c r="L32" s="23">
        <f t="shared" si="3"/>
        <v>0.58448206971592098</v>
      </c>
      <c r="M32" s="4"/>
    </row>
    <row r="33" spans="1:13" ht="25.5" x14ac:dyDescent="0.25">
      <c r="A33" s="17"/>
      <c r="B33" s="19">
        <v>3044199</v>
      </c>
      <c r="C33" s="19" t="s">
        <v>486</v>
      </c>
      <c r="D33" s="20">
        <v>7.1958520000000039</v>
      </c>
      <c r="E33" s="21">
        <v>8.1195820000000012</v>
      </c>
      <c r="F33" s="21">
        <f t="shared" si="0"/>
        <v>5.0297624303143742</v>
      </c>
      <c r="G33" s="21">
        <v>3.7731907803143736</v>
      </c>
      <c r="H33" s="21">
        <v>0.56967206999999986</v>
      </c>
      <c r="I33" s="21">
        <v>0.68689958000000018</v>
      </c>
      <c r="J33" s="22">
        <f t="shared" si="1"/>
        <v>0.4647025894084662</v>
      </c>
      <c r="K33" s="22">
        <f t="shared" si="2"/>
        <v>0.53486285997411853</v>
      </c>
      <c r="L33" s="23">
        <f t="shared" si="3"/>
        <v>0.61946075922558252</v>
      </c>
      <c r="M33" s="4"/>
    </row>
    <row r="34" spans="1:13" ht="38.25" x14ac:dyDescent="0.25">
      <c r="A34" s="17"/>
      <c r="B34" s="19">
        <v>3044200</v>
      </c>
      <c r="C34" s="19" t="s">
        <v>487</v>
      </c>
      <c r="D34" s="20">
        <v>5.9909099999999968</v>
      </c>
      <c r="E34" s="21">
        <v>6.3565949999999996</v>
      </c>
      <c r="F34" s="21">
        <f t="shared" si="0"/>
        <v>4.1764961182214391</v>
      </c>
      <c r="G34" s="21">
        <v>3.170326058221439</v>
      </c>
      <c r="H34" s="21">
        <v>0.49473944000000014</v>
      </c>
      <c r="I34" s="21">
        <v>0.51143062000000006</v>
      </c>
      <c r="J34" s="22">
        <f t="shared" si="1"/>
        <v>0.49874595726508281</v>
      </c>
      <c r="K34" s="22">
        <f t="shared" si="2"/>
        <v>0.5765768462866423</v>
      </c>
      <c r="L34" s="23">
        <f t="shared" si="3"/>
        <v>0.65703354047590568</v>
      </c>
      <c r="M34" s="4"/>
    </row>
    <row r="35" spans="1:13" ht="25.5" x14ac:dyDescent="0.25">
      <c r="A35" s="17"/>
      <c r="B35" s="19">
        <v>3044201</v>
      </c>
      <c r="C35" s="19" t="s">
        <v>488</v>
      </c>
      <c r="D35" s="20">
        <v>5.6973679999999991</v>
      </c>
      <c r="E35" s="21">
        <v>6.2550580000000018</v>
      </c>
      <c r="F35" s="21">
        <f t="shared" si="0"/>
        <v>4.212445427080814</v>
      </c>
      <c r="G35" s="21">
        <v>3.3309985370808146</v>
      </c>
      <c r="H35" s="21">
        <v>0.40048920999999998</v>
      </c>
      <c r="I35" s="21">
        <v>0.48095767999999994</v>
      </c>
      <c r="J35" s="22">
        <f t="shared" si="1"/>
        <v>0.5325288010248368</v>
      </c>
      <c r="K35" s="22">
        <f t="shared" si="2"/>
        <v>0.59655525929268982</v>
      </c>
      <c r="L35" s="23">
        <f t="shared" si="3"/>
        <v>0.67344626174222733</v>
      </c>
      <c r="M35" s="4"/>
    </row>
    <row r="36" spans="1:13" ht="25.5" x14ac:dyDescent="0.25">
      <c r="A36" s="17"/>
      <c r="B36" s="19">
        <v>3044202</v>
      </c>
      <c r="C36" s="19" t="s">
        <v>489</v>
      </c>
      <c r="D36" s="20">
        <v>5.7687210000000011</v>
      </c>
      <c r="E36" s="21">
        <v>6.0992340000000018</v>
      </c>
      <c r="F36" s="21">
        <f t="shared" si="0"/>
        <v>4.1010456299065456</v>
      </c>
      <c r="G36" s="21">
        <v>3.3158992799065459</v>
      </c>
      <c r="H36" s="21">
        <v>0.29283964000000001</v>
      </c>
      <c r="I36" s="21">
        <v>0.49230671000000015</v>
      </c>
      <c r="J36" s="22">
        <f t="shared" si="1"/>
        <v>0.54365831511080653</v>
      </c>
      <c r="K36" s="22">
        <f t="shared" si="2"/>
        <v>0.59167084258556812</v>
      </c>
      <c r="L36" s="23">
        <f t="shared" si="3"/>
        <v>0.67238699645013533</v>
      </c>
      <c r="M36" s="4"/>
    </row>
    <row r="37" spans="1:13" ht="38.25" x14ac:dyDescent="0.25">
      <c r="A37" s="17"/>
      <c r="B37" s="19">
        <v>3044203</v>
      </c>
      <c r="C37" s="19" t="s">
        <v>490</v>
      </c>
      <c r="D37" s="20">
        <v>4.6191700000000013</v>
      </c>
      <c r="E37" s="21">
        <v>5.4699489999999997</v>
      </c>
      <c r="F37" s="21">
        <f t="shared" si="0"/>
        <v>3.7110613207111101</v>
      </c>
      <c r="G37" s="21">
        <v>2.7118124507111103</v>
      </c>
      <c r="H37" s="21">
        <v>0.47450792999999986</v>
      </c>
      <c r="I37" s="21">
        <v>0.52474093999999993</v>
      </c>
      <c r="J37" s="22">
        <f t="shared" si="1"/>
        <v>0.49576558222226763</v>
      </c>
      <c r="K37" s="22">
        <f t="shared" si="2"/>
        <v>0.58251372740607088</v>
      </c>
      <c r="L37" s="23">
        <f t="shared" si="3"/>
        <v>0.67844532384325895</v>
      </c>
      <c r="M37" s="4"/>
    </row>
    <row r="38" spans="1:13" ht="25.5" x14ac:dyDescent="0.25">
      <c r="A38" s="17"/>
      <c r="B38" s="19">
        <v>3044204</v>
      </c>
      <c r="C38" s="19" t="s">
        <v>491</v>
      </c>
      <c r="D38" s="20">
        <v>3.3673039999999994</v>
      </c>
      <c r="E38" s="21">
        <v>3.7000470000000005</v>
      </c>
      <c r="F38" s="21">
        <f t="shared" si="0"/>
        <v>2.3109653177618026</v>
      </c>
      <c r="G38" s="21">
        <v>1.7784552177618025</v>
      </c>
      <c r="H38" s="21">
        <v>0.25426788</v>
      </c>
      <c r="I38" s="21">
        <v>0.27824222000000015</v>
      </c>
      <c r="J38" s="22">
        <f t="shared" si="1"/>
        <v>0.4806574667191531</v>
      </c>
      <c r="K38" s="22">
        <f t="shared" si="2"/>
        <v>0.54937764243583997</v>
      </c>
      <c r="L38" s="23">
        <f t="shared" si="3"/>
        <v>0.62457728719710914</v>
      </c>
      <c r="M38" s="4"/>
    </row>
    <row r="39" spans="1:13" ht="25.5" x14ac:dyDescent="0.25">
      <c r="A39" s="17"/>
      <c r="B39" s="19">
        <v>3045112</v>
      </c>
      <c r="C39" s="19" t="s">
        <v>492</v>
      </c>
      <c r="D39" s="20">
        <v>11.058069000000001</v>
      </c>
      <c r="E39" s="21">
        <v>12.624187999999998</v>
      </c>
      <c r="F39" s="21">
        <f t="shared" si="0"/>
        <v>7.3684233345119647</v>
      </c>
      <c r="G39" s="21">
        <v>5.1374577645119643</v>
      </c>
      <c r="H39" s="21">
        <v>1.1250515400000001</v>
      </c>
      <c r="I39" s="21">
        <v>1.1059140300000001</v>
      </c>
      <c r="J39" s="22">
        <f t="shared" si="1"/>
        <v>0.40695352164527054</v>
      </c>
      <c r="K39" s="22">
        <f t="shared" si="2"/>
        <v>0.49607224674663952</v>
      </c>
      <c r="L39" s="23">
        <f t="shared" si="3"/>
        <v>0.58367503197132087</v>
      </c>
      <c r="M39" s="4"/>
    </row>
    <row r="40" spans="1:13" ht="15.75" thickBot="1" x14ac:dyDescent="0.3">
      <c r="A40" s="41" t="s">
        <v>293</v>
      </c>
      <c r="B40" s="43"/>
      <c r="C40" s="43"/>
      <c r="D40" s="44">
        <f ca="1">OFFSET(D40,-MATCH("PROYECTOS",$A$8:$A$50,0)-1,0)-(OFFSET(D40,-MATCH("PROYECTOS",$A$8:$A$50,0),0))</f>
        <v>105.66101300000003</v>
      </c>
      <c r="E40" s="45">
        <f t="shared" ref="E40:I40" ca="1" si="4">OFFSET(E40,-MATCH("PROYECTOS",$A$8:$A$50,0)-1,0)-(OFFSET(E40,-MATCH("PROYECTOS",$A$8:$A$50,0),0))</f>
        <v>101.16280799999993</v>
      </c>
      <c r="F40" s="45">
        <f t="shared" ca="1" si="4"/>
        <v>18.367896483523907</v>
      </c>
      <c r="G40" s="45">
        <f t="shared" ca="1" si="4"/>
        <v>17.185426393523812</v>
      </c>
      <c r="H40" s="45">
        <f t="shared" ca="1" si="4"/>
        <v>0.49077980999997095</v>
      </c>
      <c r="I40" s="45">
        <f t="shared" ca="1" si="4"/>
        <v>0.69169028000007415</v>
      </c>
      <c r="J40" s="46">
        <f t="shared" ca="1" si="1"/>
        <v>0.16987889851301699</v>
      </c>
      <c r="K40" s="46">
        <f t="shared" ca="1" si="2"/>
        <v>0.17473028431084867</v>
      </c>
      <c r="L40" s="47">
        <f t="shared" ca="1" si="3"/>
        <v>0.1815676813115337</v>
      </c>
      <c r="M40" s="4"/>
    </row>
    <row r="41" spans="1:13" ht="15.75" thickBot="1" x14ac:dyDescent="0.3"/>
    <row r="42" spans="1:13" ht="15.75" thickBot="1" x14ac:dyDescent="0.3">
      <c r="A42" s="87" t="s">
        <v>315</v>
      </c>
      <c r="B42" s="88"/>
      <c r="C42" s="88"/>
      <c r="D42" s="89"/>
    </row>
    <row r="43" spans="1:13" ht="15.75" thickBot="1" x14ac:dyDescent="0.3">
      <c r="A43" s="1" t="s">
        <v>502</v>
      </c>
    </row>
    <row r="44" spans="1:13" ht="45" customHeight="1" x14ac:dyDescent="0.25">
      <c r="A44" s="80" t="s">
        <v>317</v>
      </c>
      <c r="B44" s="81"/>
      <c r="C44" s="81"/>
      <c r="D44" s="92" t="s">
        <v>318</v>
      </c>
    </row>
    <row r="45" spans="1:13" ht="15.75" thickBot="1" x14ac:dyDescent="0.3">
      <c r="A45" s="90"/>
      <c r="B45" s="91"/>
      <c r="C45" s="91"/>
      <c r="D45" s="93"/>
    </row>
    <row r="46" spans="1:13" ht="63.75" x14ac:dyDescent="0.25">
      <c r="A46" s="17"/>
      <c r="B46" s="19">
        <v>3000362</v>
      </c>
      <c r="C46" s="19" t="s">
        <v>466</v>
      </c>
      <c r="D46" s="23">
        <v>0.49080189304248778</v>
      </c>
    </row>
    <row r="47" spans="1:13" ht="39" thickBot="1" x14ac:dyDescent="0.3">
      <c r="A47" s="24"/>
      <c r="B47" s="26">
        <v>3000369</v>
      </c>
      <c r="C47" s="26" t="s">
        <v>473</v>
      </c>
      <c r="D47" s="30">
        <v>0.55756785619422178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31.071806000000002</v>
      </c>
      <c r="I6" s="14">
        <v>31.071806000000002</v>
      </c>
      <c r="J6" s="14">
        <v>17.38854758555587</v>
      </c>
      <c r="K6" s="14">
        <v>13.231190755555872</v>
      </c>
      <c r="L6" s="14">
        <v>1.9232096999999997</v>
      </c>
      <c r="M6" s="14">
        <v>2.2341471299999998</v>
      </c>
      <c r="N6" s="15">
        <v>0.42582625405024321</v>
      </c>
      <c r="O6" s="15">
        <v>0.48772190633386003</v>
      </c>
      <c r="P6" s="16">
        <v>0.55962461871562497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SUM(H8:OFFSET(H6,MATCH("PROYECTOS",$A$8:$A$17,0),0))</f>
        <v>31.071806000000002</v>
      </c>
      <c r="I7" s="37">
        <f ca="1">SUM(I8:OFFSET(I6,MATCH("PROYECTOS",$A$8:$A$17,0),0))</f>
        <v>31.071806000000002</v>
      </c>
      <c r="J7" s="37">
        <f ca="1">SUM(J8:OFFSET(J6,MATCH("PROYECTOS",$A$8:$A$17,0),0))</f>
        <v>17.38854758555587</v>
      </c>
      <c r="K7" s="37">
        <f ca="1">SUM(K8:OFFSET(K6,MATCH("PROYECTOS",$A$8:$A$17,0),0))</f>
        <v>13.231190755555872</v>
      </c>
      <c r="L7" s="37">
        <f ca="1">SUM(L8:OFFSET(L6,MATCH("PROYECTOS",$A$8:$A$17,0),0))</f>
        <v>1.9232097000000001</v>
      </c>
      <c r="M7" s="37">
        <f ca="1">SUM(M8:OFFSET(M6,MATCH("PROYECTOS",$A$8:$A$17,0),0))</f>
        <v>2.2341471300000002</v>
      </c>
      <c r="N7" s="39">
        <f ca="1">IFERROR(K7/I7,0)</f>
        <v>0.42582625405024321</v>
      </c>
      <c r="O7" s="39">
        <f ca="1">IFERROR(SUM(K7,L7)/I7,0)</f>
        <v>0.48772190633386009</v>
      </c>
      <c r="P7" s="40">
        <f ca="1">IFERROR(SUM(K7,L7,M7)/I7,0)</f>
        <v>0.55962461871562508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0.40600000000000003</v>
      </c>
      <c r="I8" s="21">
        <v>0.40600000000000003</v>
      </c>
      <c r="J8" s="21">
        <f t="shared" ref="J8:J16" si="0">SUM(K8,L8,M8)</f>
        <v>0.24041019289580046</v>
      </c>
      <c r="K8" s="21">
        <v>0.19256933289580047</v>
      </c>
      <c r="L8" s="21">
        <v>2.1926910000000001E-2</v>
      </c>
      <c r="M8" s="21">
        <v>2.5913950000000002E-2</v>
      </c>
      <c r="N8" s="22">
        <f t="shared" ref="N8:N17" si="1">IFERROR(K8/I8,0)</f>
        <v>0.47430870171379425</v>
      </c>
      <c r="O8" s="22">
        <f t="shared" ref="O8:O17" si="2">IFERROR(SUM(K8,L8)/I8,0)</f>
        <v>0.52831586920147899</v>
      </c>
      <c r="P8" s="23">
        <f t="shared" ref="P8:P17" si="3">IFERROR(SUM(K8,L8,M8)/I8,0)</f>
        <v>0.59214333225566607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1771</v>
      </c>
      <c r="D9" s="68">
        <v>3000555</v>
      </c>
      <c r="E9" s="19" t="s">
        <v>1768</v>
      </c>
      <c r="F9" s="69">
        <v>476</v>
      </c>
      <c r="G9" s="19" t="s">
        <v>824</v>
      </c>
      <c r="H9" s="20">
        <v>10.814791</v>
      </c>
      <c r="I9" s="21">
        <v>10.851791</v>
      </c>
      <c r="J9" s="21">
        <f t="shared" si="0"/>
        <v>6.2041520912998722</v>
      </c>
      <c r="K9" s="21">
        <v>4.4660250412998721</v>
      </c>
      <c r="L9" s="21">
        <v>0.70341125000000004</v>
      </c>
      <c r="M9" s="21">
        <v>1.0347157999999999</v>
      </c>
      <c r="N9" s="22">
        <f t="shared" si="1"/>
        <v>0.41154727743096708</v>
      </c>
      <c r="O9" s="22">
        <f t="shared" si="2"/>
        <v>0.47636710763226753</v>
      </c>
      <c r="P9" s="23">
        <f t="shared" si="3"/>
        <v>0.57171687984959096</v>
      </c>
      <c r="Q9" s="70">
        <v>197190</v>
      </c>
      <c r="R9" s="21">
        <v>215330</v>
      </c>
      <c r="S9" s="23">
        <f t="shared" ref="S9:S16" si="4">IFERROR(R9/Q9,0)</f>
        <v>1.0919924945484052</v>
      </c>
    </row>
    <row r="10" spans="1:19" ht="38.25" x14ac:dyDescent="0.25">
      <c r="A10" s="17"/>
      <c r="B10" s="19">
        <v>5004233</v>
      </c>
      <c r="C10" s="19" t="s">
        <v>1772</v>
      </c>
      <c r="D10" s="68">
        <v>3000555</v>
      </c>
      <c r="E10" s="19" t="s">
        <v>1768</v>
      </c>
      <c r="F10" s="69">
        <v>476</v>
      </c>
      <c r="G10" s="19" t="s">
        <v>824</v>
      </c>
      <c r="H10" s="20">
        <v>1.5896570000000001</v>
      </c>
      <c r="I10" s="21">
        <v>1.3626569999999998</v>
      </c>
      <c r="J10" s="21">
        <f t="shared" si="0"/>
        <v>0.15499271027705863</v>
      </c>
      <c r="K10" s="21">
        <v>3.5698690277058631E-2</v>
      </c>
      <c r="L10" s="21">
        <v>6.9107000000000002E-2</v>
      </c>
      <c r="M10" s="21">
        <v>5.0187019999999999E-2</v>
      </c>
      <c r="N10" s="22">
        <f t="shared" si="1"/>
        <v>2.6197854835852775E-2</v>
      </c>
      <c r="O10" s="22">
        <f t="shared" si="2"/>
        <v>7.6912744936589797E-2</v>
      </c>
      <c r="P10" s="23">
        <f t="shared" si="3"/>
        <v>0.11374301110041533</v>
      </c>
      <c r="Q10" s="70">
        <v>0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5004979</v>
      </c>
      <c r="C11" s="19" t="s">
        <v>1773</v>
      </c>
      <c r="D11" s="68">
        <v>3000644</v>
      </c>
      <c r="E11" s="19" t="s">
        <v>1769</v>
      </c>
      <c r="F11" s="69">
        <v>14</v>
      </c>
      <c r="G11" s="19" t="s">
        <v>690</v>
      </c>
      <c r="H11" s="20">
        <v>2.380293</v>
      </c>
      <c r="I11" s="21">
        <v>2.575993</v>
      </c>
      <c r="J11" s="21">
        <f t="shared" si="0"/>
        <v>1.1867155573225101</v>
      </c>
      <c r="K11" s="21">
        <v>0.93589469732251018</v>
      </c>
      <c r="L11" s="21">
        <v>0.10311556000000001</v>
      </c>
      <c r="M11" s="21">
        <v>0.14770530000000001</v>
      </c>
      <c r="N11" s="22">
        <f t="shared" si="1"/>
        <v>0.36331414616519153</v>
      </c>
      <c r="O11" s="22">
        <f t="shared" si="2"/>
        <v>0.40334358723898323</v>
      </c>
      <c r="P11" s="23">
        <f t="shared" si="3"/>
        <v>0.46068275702709988</v>
      </c>
      <c r="Q11" s="70">
        <v>1</v>
      </c>
      <c r="R11" s="21">
        <v>1</v>
      </c>
      <c r="S11" s="23">
        <f t="shared" si="4"/>
        <v>1</v>
      </c>
    </row>
    <row r="12" spans="1:19" ht="38.25" x14ac:dyDescent="0.25">
      <c r="A12" s="17"/>
      <c r="B12" s="19">
        <v>5004980</v>
      </c>
      <c r="C12" s="19" t="s">
        <v>1774</v>
      </c>
      <c r="D12" s="68">
        <v>3000644</v>
      </c>
      <c r="E12" s="19" t="s">
        <v>1769</v>
      </c>
      <c r="F12" s="69">
        <v>86</v>
      </c>
      <c r="G12" s="19" t="s">
        <v>500</v>
      </c>
      <c r="H12" s="20">
        <v>0.121319</v>
      </c>
      <c r="I12" s="21">
        <v>0.13456800000000002</v>
      </c>
      <c r="J12" s="21">
        <f t="shared" si="0"/>
        <v>7.2069090161153371E-2</v>
      </c>
      <c r="K12" s="21">
        <v>2.2224870161153376E-2</v>
      </c>
      <c r="L12" s="21">
        <v>1.7630300000000002E-2</v>
      </c>
      <c r="M12" s="21">
        <v>3.221392E-2</v>
      </c>
      <c r="N12" s="22">
        <f t="shared" si="1"/>
        <v>0.16515717080697767</v>
      </c>
      <c r="O12" s="22">
        <f t="shared" si="2"/>
        <v>0.2961712306131723</v>
      </c>
      <c r="P12" s="23">
        <f t="shared" si="3"/>
        <v>0.53555890078735924</v>
      </c>
      <c r="Q12" s="70">
        <v>325</v>
      </c>
      <c r="R12" s="21">
        <v>288</v>
      </c>
      <c r="S12" s="23">
        <f t="shared" si="4"/>
        <v>0.88615384615384618</v>
      </c>
    </row>
    <row r="13" spans="1:19" ht="38.25" x14ac:dyDescent="0.25">
      <c r="A13" s="17"/>
      <c r="B13" s="19">
        <v>5004981</v>
      </c>
      <c r="C13" s="19" t="s">
        <v>1775</v>
      </c>
      <c r="D13" s="68">
        <v>3000644</v>
      </c>
      <c r="E13" s="19" t="s">
        <v>1769</v>
      </c>
      <c r="F13" s="69">
        <v>587</v>
      </c>
      <c r="G13" s="19" t="s">
        <v>1779</v>
      </c>
      <c r="H13" s="20">
        <v>0.93023599999999995</v>
      </c>
      <c r="I13" s="21">
        <v>0.7212869999999999</v>
      </c>
      <c r="J13" s="21">
        <f t="shared" si="0"/>
        <v>3.3807960202104449E-2</v>
      </c>
      <c r="K13" s="21">
        <v>9.1080002021044493E-3</v>
      </c>
      <c r="L13" s="21">
        <v>1.489996E-2</v>
      </c>
      <c r="M13" s="21">
        <v>9.8000000000000014E-3</v>
      </c>
      <c r="N13" s="22">
        <f t="shared" si="1"/>
        <v>1.2627428751806771E-2</v>
      </c>
      <c r="O13" s="22">
        <f t="shared" si="2"/>
        <v>3.3284892424380937E-2</v>
      </c>
      <c r="P13" s="23">
        <f t="shared" si="3"/>
        <v>4.6871717086408672E-2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5004982</v>
      </c>
      <c r="C14" s="19" t="s">
        <v>1776</v>
      </c>
      <c r="D14" s="68">
        <v>3000645</v>
      </c>
      <c r="E14" s="19" t="s">
        <v>1770</v>
      </c>
      <c r="F14" s="69">
        <v>109</v>
      </c>
      <c r="G14" s="19" t="s">
        <v>661</v>
      </c>
      <c r="H14" s="20">
        <v>1.4876250000000002</v>
      </c>
      <c r="I14" s="21">
        <v>1.4876250000000004</v>
      </c>
      <c r="J14" s="21">
        <f t="shared" si="0"/>
        <v>1.0614732467861319</v>
      </c>
      <c r="K14" s="21">
        <v>0.84331110678613186</v>
      </c>
      <c r="L14" s="21">
        <v>0.11771281</v>
      </c>
      <c r="M14" s="21">
        <v>0.10044933</v>
      </c>
      <c r="N14" s="22">
        <f t="shared" si="1"/>
        <v>0.56688419916721733</v>
      </c>
      <c r="O14" s="22">
        <f t="shared" si="2"/>
        <v>0.64601221193925318</v>
      </c>
      <c r="P14" s="23">
        <f t="shared" si="3"/>
        <v>0.71353549905798275</v>
      </c>
      <c r="Q14" s="70">
        <v>100</v>
      </c>
      <c r="R14" s="21">
        <v>268</v>
      </c>
      <c r="S14" s="23">
        <f t="shared" si="4"/>
        <v>2.68</v>
      </c>
    </row>
    <row r="15" spans="1:19" ht="38.25" x14ac:dyDescent="0.25">
      <c r="A15" s="17"/>
      <c r="B15" s="19">
        <v>5004983</v>
      </c>
      <c r="C15" s="19" t="s">
        <v>1777</v>
      </c>
      <c r="D15" s="68">
        <v>3000645</v>
      </c>
      <c r="E15" s="19" t="s">
        <v>1770</v>
      </c>
      <c r="F15" s="69">
        <v>587</v>
      </c>
      <c r="G15" s="19" t="s">
        <v>1779</v>
      </c>
      <c r="H15" s="20">
        <v>0.32058599999999998</v>
      </c>
      <c r="I15" s="21">
        <v>0.32058599999999998</v>
      </c>
      <c r="J15" s="21">
        <f t="shared" si="0"/>
        <v>0.1030752971921429</v>
      </c>
      <c r="K15" s="21">
        <v>7.0547647192142904E-2</v>
      </c>
      <c r="L15" s="21">
        <v>1.3711850000000001E-2</v>
      </c>
      <c r="M15" s="21">
        <v>1.8815800000000001E-2</v>
      </c>
      <c r="N15" s="22">
        <f t="shared" si="1"/>
        <v>0.22005841550205843</v>
      </c>
      <c r="O15" s="22">
        <f t="shared" si="2"/>
        <v>0.26282962198019533</v>
      </c>
      <c r="P15" s="23">
        <f t="shared" si="3"/>
        <v>0.32152151744662244</v>
      </c>
      <c r="Q15" s="70">
        <v>0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5004984</v>
      </c>
      <c r="C16" s="19" t="s">
        <v>1778</v>
      </c>
      <c r="D16" s="68">
        <v>3000645</v>
      </c>
      <c r="E16" s="19" t="s">
        <v>1770</v>
      </c>
      <c r="F16" s="69">
        <v>53</v>
      </c>
      <c r="G16" s="19" t="s">
        <v>630</v>
      </c>
      <c r="H16" s="20">
        <v>13.021299000000003</v>
      </c>
      <c r="I16" s="21">
        <v>13.211299</v>
      </c>
      <c r="J16" s="21">
        <f t="shared" si="0"/>
        <v>8.331851439419097</v>
      </c>
      <c r="K16" s="21">
        <v>6.6558113694190979</v>
      </c>
      <c r="L16" s="21">
        <v>0.86169405999999993</v>
      </c>
      <c r="M16" s="21">
        <v>0.81434600999999995</v>
      </c>
      <c r="N16" s="22">
        <f t="shared" si="1"/>
        <v>0.50379689154102847</v>
      </c>
      <c r="O16" s="22">
        <f t="shared" si="2"/>
        <v>0.56902091379652353</v>
      </c>
      <c r="P16" s="23">
        <f t="shared" si="3"/>
        <v>0.63066103033616128</v>
      </c>
      <c r="Q16" s="70">
        <v>4880</v>
      </c>
      <c r="R16" s="21">
        <v>4512</v>
      </c>
      <c r="S16" s="23">
        <f t="shared" si="4"/>
        <v>0.92459016393442628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OFFSET(H17,-MATCH("PROYECTOS",$A$8:$A$17,0)-1,0)-(OFFSET(H17,-MATCH("PROYECTOS",$A$8:$A$17,0),0))</f>
        <v>0</v>
      </c>
      <c r="I17" s="44">
        <f t="shared" ref="I17:M17" ca="1" si="5">OFFSET(I17,-MATCH("PROYECTOS",$A$8:$A$17,0)-1,0)-(OFFSET(I17,-MATCH("PROYECTOS",$A$8:$A$17,0),0))</f>
        <v>0</v>
      </c>
      <c r="J17" s="44">
        <f t="shared" ca="1" si="5"/>
        <v>0</v>
      </c>
      <c r="K17" s="44">
        <f t="shared" ca="1" si="5"/>
        <v>0</v>
      </c>
      <c r="L17" s="44">
        <f t="shared" ca="1" si="5"/>
        <v>0</v>
      </c>
      <c r="M17" s="44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1782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1427.6091099999999</v>
      </c>
      <c r="E6" s="14">
        <v>1429.4428199999998</v>
      </c>
      <c r="F6" s="14">
        <v>670.91262504404233</v>
      </c>
      <c r="G6" s="14">
        <v>372.65707479404227</v>
      </c>
      <c r="H6" s="14">
        <v>152.34810012000003</v>
      </c>
      <c r="I6" s="14">
        <v>145.90745013</v>
      </c>
      <c r="J6" s="15">
        <v>0.26070093156579871</v>
      </c>
      <c r="K6" s="15">
        <v>0.36727959143832167</v>
      </c>
      <c r="L6" s="16">
        <v>0.46935254468174004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1427.4991100000007</v>
      </c>
      <c r="E7" s="38">
        <f ca="1">SUM(E8:OFFSET(E6,MATCH("GOBIERNOS REGIONALES",$A$8:$A$50,0),0))</f>
        <v>1429.1493270000003</v>
      </c>
      <c r="F7" s="38">
        <f ca="1">SUM(F8:OFFSET(F6,MATCH("GOBIERNOS REGIONALES",$A$8:$A$50,0),0))</f>
        <v>670.69847162851261</v>
      </c>
      <c r="G7" s="38">
        <f ca="1">SUM(G8:OFFSET(G6,MATCH("GOBIERNOS REGIONALES",$A$8:$A$50,0),0))</f>
        <v>372.46065311851271</v>
      </c>
      <c r="H7" s="38">
        <f ca="1">SUM(H8:OFFSET(H6,MATCH("GOBIERNOS REGIONALES",$A$8:$A$50,0),0))</f>
        <v>152.33227877999991</v>
      </c>
      <c r="I7" s="38">
        <f ca="1">SUM(I8:OFFSET(I6,MATCH("GOBIERNOS REGIONALES",$A$8:$A$50,0),0))</f>
        <v>145.90553972999999</v>
      </c>
      <c r="J7" s="39">
        <f ca="1">IFERROR(G7/E7,0)</f>
        <v>0.26061703006246639</v>
      </c>
      <c r="K7" s="39">
        <f ca="1">IFERROR(SUM(G7,H7)/E7,0)</f>
        <v>0.36720650668473676</v>
      </c>
      <c r="L7" s="40">
        <f ca="1">IFERROR(SUM(G7,H7,I7)/E7,0)</f>
        <v>0.46929908509729329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1427.4991100000007</v>
      </c>
      <c r="E8" s="21">
        <v>1429.1493270000003</v>
      </c>
      <c r="F8" s="21">
        <f t="shared" ref="F8:F10" si="0">SUM(G8,H8,I8)</f>
        <v>670.69847162851261</v>
      </c>
      <c r="G8" s="21">
        <v>372.46065311851271</v>
      </c>
      <c r="H8" s="21">
        <v>152.33227877999991</v>
      </c>
      <c r="I8" s="21">
        <v>145.90553972999999</v>
      </c>
      <c r="J8" s="22">
        <f t="shared" ref="J8:J10" si="1">IFERROR(G8/E8,0)</f>
        <v>0.26061703006246639</v>
      </c>
      <c r="K8" s="22">
        <f t="shared" ref="K8:K10" si="2">IFERROR(SUM(G8,H8)/E8,0)</f>
        <v>0.36720650668473676</v>
      </c>
      <c r="L8" s="23">
        <f t="shared" ref="L8:L10" si="3">IFERROR(SUM(G8,H8,I8)/E8,0)</f>
        <v>0.46929908509729329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0.11</v>
      </c>
      <c r="E10" s="45">
        <v>0.29349300000000006</v>
      </c>
      <c r="F10" s="45">
        <f t="shared" si="0"/>
        <v>0.2141534155295638</v>
      </c>
      <c r="G10" s="45">
        <v>0.1964216755295638</v>
      </c>
      <c r="H10" s="45">
        <v>1.582134E-2</v>
      </c>
      <c r="I10" s="45">
        <v>1.9104E-3</v>
      </c>
      <c r="J10" s="46">
        <f t="shared" si="1"/>
        <v>0.66925506069842811</v>
      </c>
      <c r="K10" s="46">
        <f t="shared" si="2"/>
        <v>0.72316210447800711</v>
      </c>
      <c r="L10" s="47">
        <f t="shared" si="3"/>
        <v>0.72967128868342257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1782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1784</v>
      </c>
      <c r="N2" s="72" t="s">
        <v>1803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1427.6091099999999</v>
      </c>
      <c r="E6" s="14">
        <f ca="1">SUM(E7:OFFSET(E7,50,0))</f>
        <v>1429.4428199999998</v>
      </c>
      <c r="F6" s="14">
        <f ca="1">SUM(F7:OFFSET(F7,50,0))</f>
        <v>670.91262504404233</v>
      </c>
      <c r="G6" s="14">
        <f ca="1">SUM(G7:OFFSET(G7,50,0))</f>
        <v>372.65707479404227</v>
      </c>
      <c r="H6" s="14">
        <f ca="1">SUM(H7:OFFSET(H7,50,0))</f>
        <v>152.34810012000003</v>
      </c>
      <c r="I6" s="14">
        <f ca="1">SUM(I7:OFFSET(I7,50,0))</f>
        <v>145.90745013</v>
      </c>
      <c r="J6" s="15">
        <f ca="1">IFERROR(G6/E6,0)</f>
        <v>0.26070093156579871</v>
      </c>
      <c r="K6" s="15">
        <f ca="1">IFERROR(SUM(G6,H6)/E6,0)</f>
        <v>0.36727959143832167</v>
      </c>
      <c r="L6" s="16">
        <f ca="1">IFERROR(SUM(G6,H6,I6)/E6,0)</f>
        <v>0.46935254468174004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46.63588</v>
      </c>
      <c r="E7" s="21">
        <v>48.488215000000004</v>
      </c>
      <c r="F7" s="21">
        <f t="shared" ref="F7:F30" si="0">SUM(G7,H7,I7)</f>
        <v>21.117342311796794</v>
      </c>
      <c r="G7" s="21">
        <v>16.336402801796794</v>
      </c>
      <c r="H7" s="21">
        <v>2.8223796600000002</v>
      </c>
      <c r="I7" s="21">
        <v>1.9585598500000001</v>
      </c>
      <c r="J7" s="22">
        <f t="shared" ref="J7:J30" si="1">IFERROR(G7/E7,0)</f>
        <v>0.33691491431055554</v>
      </c>
      <c r="K7" s="22">
        <f t="shared" ref="K7:K30" si="2">IFERROR(SUM(G7,H7)/E7,0)</f>
        <v>0.39512245319397282</v>
      </c>
      <c r="L7" s="23">
        <f t="shared" ref="L7:L30" si="3">IFERROR(SUM(G7,H7,I7)/E7,0)</f>
        <v>0.43551494547276676</v>
      </c>
      <c r="M7" s="4"/>
      <c r="N7" t="s">
        <v>252</v>
      </c>
      <c r="O7" s="5">
        <v>21.971190937235832</v>
      </c>
      <c r="P7" s="71">
        <v>0.73367613788556418</v>
      </c>
    </row>
    <row r="8" spans="1:16" x14ac:dyDescent="0.25">
      <c r="A8" s="17"/>
      <c r="B8" s="55">
        <v>2</v>
      </c>
      <c r="C8" s="19" t="s">
        <v>250</v>
      </c>
      <c r="D8" s="20">
        <v>60.152322999999988</v>
      </c>
      <c r="E8" s="21">
        <v>56.973411999999996</v>
      </c>
      <c r="F8" s="21">
        <f t="shared" si="0"/>
        <v>24.983519417479116</v>
      </c>
      <c r="G8" s="21">
        <v>13.766155687479113</v>
      </c>
      <c r="H8" s="21">
        <v>5.8293263299999998</v>
      </c>
      <c r="I8" s="21">
        <v>5.3880374</v>
      </c>
      <c r="J8" s="22">
        <f t="shared" si="1"/>
        <v>0.24162421038569912</v>
      </c>
      <c r="K8" s="22">
        <f t="shared" si="2"/>
        <v>0.34394081957877326</v>
      </c>
      <c r="L8" s="23">
        <f t="shared" si="3"/>
        <v>0.43851190477198587</v>
      </c>
      <c r="M8" s="4"/>
      <c r="N8" t="s">
        <v>271</v>
      </c>
      <c r="O8" s="5">
        <v>5.7869206638594193</v>
      </c>
      <c r="P8" s="71">
        <v>0.70661115582502709</v>
      </c>
    </row>
    <row r="9" spans="1:16" x14ac:dyDescent="0.25">
      <c r="A9" s="17"/>
      <c r="B9" s="55">
        <v>3</v>
      </c>
      <c r="C9" s="19" t="s">
        <v>251</v>
      </c>
      <c r="D9" s="20">
        <v>53.761077</v>
      </c>
      <c r="E9" s="21">
        <v>48.268129000000002</v>
      </c>
      <c r="F9" s="21">
        <f t="shared" si="0"/>
        <v>22.662373134729688</v>
      </c>
      <c r="G9" s="21">
        <v>12.746597174729686</v>
      </c>
      <c r="H9" s="21">
        <v>7.2687730699999999</v>
      </c>
      <c r="I9" s="21">
        <v>2.64700289</v>
      </c>
      <c r="J9" s="22">
        <f t="shared" si="1"/>
        <v>0.26407895725002489</v>
      </c>
      <c r="K9" s="22">
        <f t="shared" si="2"/>
        <v>0.41467052192409792</v>
      </c>
      <c r="L9" s="23">
        <f t="shared" si="3"/>
        <v>0.46951008054879623</v>
      </c>
      <c r="M9" s="4"/>
      <c r="N9" t="s">
        <v>261</v>
      </c>
      <c r="O9" s="5">
        <v>52.112892443516486</v>
      </c>
      <c r="P9" s="71">
        <v>0.65043617610732773</v>
      </c>
    </row>
    <row r="10" spans="1:16" x14ac:dyDescent="0.25">
      <c r="A10" s="17"/>
      <c r="B10" s="55">
        <v>4</v>
      </c>
      <c r="C10" s="19" t="s">
        <v>252</v>
      </c>
      <c r="D10" s="20">
        <v>33.203015000000001</v>
      </c>
      <c r="E10" s="21">
        <v>29.946716000000002</v>
      </c>
      <c r="F10" s="21">
        <f t="shared" si="0"/>
        <v>21.971190937235832</v>
      </c>
      <c r="G10" s="21">
        <v>11.847840567235835</v>
      </c>
      <c r="H10" s="21">
        <v>5.3162587000000006</v>
      </c>
      <c r="I10" s="21">
        <v>4.8070916700000001</v>
      </c>
      <c r="J10" s="22">
        <f t="shared" si="1"/>
        <v>0.39563071180278447</v>
      </c>
      <c r="K10" s="22">
        <f t="shared" si="2"/>
        <v>0.57315464130477056</v>
      </c>
      <c r="L10" s="23">
        <f t="shared" si="3"/>
        <v>0.73367613788556418</v>
      </c>
      <c r="M10" s="4"/>
      <c r="N10" t="s">
        <v>258</v>
      </c>
      <c r="O10" s="5">
        <v>46.631100209292931</v>
      </c>
      <c r="P10" s="71">
        <v>0.60686042990098998</v>
      </c>
    </row>
    <row r="11" spans="1:16" x14ac:dyDescent="0.25">
      <c r="A11" s="17"/>
      <c r="B11" s="55">
        <v>5</v>
      </c>
      <c r="C11" s="19" t="s">
        <v>253</v>
      </c>
      <c r="D11" s="20">
        <v>61.321322999999992</v>
      </c>
      <c r="E11" s="21">
        <v>56.967838</v>
      </c>
      <c r="F11" s="21">
        <f t="shared" si="0"/>
        <v>23.676378353628881</v>
      </c>
      <c r="G11" s="21">
        <v>10.648031923628878</v>
      </c>
      <c r="H11" s="21">
        <v>5.5514870900000002</v>
      </c>
      <c r="I11" s="21">
        <v>7.4768593399999999</v>
      </c>
      <c r="J11" s="22">
        <f t="shared" si="1"/>
        <v>0.18691304247194493</v>
      </c>
      <c r="K11" s="22">
        <f t="shared" si="2"/>
        <v>0.28436253827341806</v>
      </c>
      <c r="L11" s="23">
        <f t="shared" si="3"/>
        <v>0.41560956470963284</v>
      </c>
      <c r="M11" s="4"/>
      <c r="N11" t="s">
        <v>270</v>
      </c>
      <c r="O11" s="5">
        <v>29.402396697256137</v>
      </c>
      <c r="P11" s="71">
        <v>0.58071999098053684</v>
      </c>
    </row>
    <row r="12" spans="1:16" x14ac:dyDescent="0.25">
      <c r="A12" s="17"/>
      <c r="B12" s="55">
        <v>6</v>
      </c>
      <c r="C12" s="19" t="s">
        <v>254</v>
      </c>
      <c r="D12" s="20">
        <v>110.48840700000002</v>
      </c>
      <c r="E12" s="21">
        <v>104.39603699999998</v>
      </c>
      <c r="F12" s="21">
        <f t="shared" si="0"/>
        <v>57.314115336687074</v>
      </c>
      <c r="G12" s="21">
        <v>35.282734596687078</v>
      </c>
      <c r="H12" s="21">
        <v>12.154962020000001</v>
      </c>
      <c r="I12" s="21">
        <v>9.8764187199999984</v>
      </c>
      <c r="J12" s="22">
        <f t="shared" si="1"/>
        <v>0.33797005720329293</v>
      </c>
      <c r="K12" s="22">
        <f t="shared" si="2"/>
        <v>0.45440131617914853</v>
      </c>
      <c r="L12" s="23">
        <f t="shared" si="3"/>
        <v>0.54900661925209948</v>
      </c>
      <c r="M12" s="4"/>
      <c r="N12" t="s">
        <v>267</v>
      </c>
      <c r="O12" s="5">
        <v>13.753156221651032</v>
      </c>
      <c r="P12" s="71">
        <v>0.56750076137621364</v>
      </c>
    </row>
    <row r="13" spans="1:16" x14ac:dyDescent="0.25">
      <c r="A13" s="17"/>
      <c r="B13" s="55">
        <v>8</v>
      </c>
      <c r="C13" s="19" t="s">
        <v>256</v>
      </c>
      <c r="D13" s="20">
        <v>81.691631000000001</v>
      </c>
      <c r="E13" s="21">
        <v>75.745580000000004</v>
      </c>
      <c r="F13" s="21">
        <f t="shared" si="0"/>
        <v>38.079089534782241</v>
      </c>
      <c r="G13" s="21">
        <v>20.694882574782241</v>
      </c>
      <c r="H13" s="21">
        <v>10.661027600000001</v>
      </c>
      <c r="I13" s="21">
        <v>6.7231793599999996</v>
      </c>
      <c r="J13" s="22">
        <f t="shared" si="1"/>
        <v>0.27321571205583534</v>
      </c>
      <c r="K13" s="22">
        <f t="shared" si="2"/>
        <v>0.41396356295353787</v>
      </c>
      <c r="L13" s="23">
        <f t="shared" si="3"/>
        <v>0.50272358512248816</v>
      </c>
      <c r="M13" s="4"/>
      <c r="N13" t="s">
        <v>268</v>
      </c>
      <c r="O13" s="5">
        <v>45.011395230866782</v>
      </c>
      <c r="P13" s="71">
        <v>0.56655661003760149</v>
      </c>
    </row>
    <row r="14" spans="1:16" x14ac:dyDescent="0.25">
      <c r="A14" s="17"/>
      <c r="B14" s="55">
        <v>9</v>
      </c>
      <c r="C14" s="19" t="s">
        <v>257</v>
      </c>
      <c r="D14" s="20">
        <v>62.603712999999999</v>
      </c>
      <c r="E14" s="21">
        <v>51.360458999999999</v>
      </c>
      <c r="F14" s="21">
        <f t="shared" si="0"/>
        <v>26.695838631153663</v>
      </c>
      <c r="G14" s="21">
        <v>14.541569991153665</v>
      </c>
      <c r="H14" s="21">
        <v>8.1070751899999998</v>
      </c>
      <c r="I14" s="21">
        <v>4.04719345</v>
      </c>
      <c r="J14" s="22">
        <f t="shared" si="1"/>
        <v>0.28312772654842638</v>
      </c>
      <c r="K14" s="22">
        <f t="shared" si="2"/>
        <v>0.44097435307487548</v>
      </c>
      <c r="L14" s="23">
        <f t="shared" si="3"/>
        <v>0.51977414436957547</v>
      </c>
      <c r="M14" s="4"/>
      <c r="N14" t="s">
        <v>254</v>
      </c>
      <c r="O14" s="5">
        <v>57.314115336687074</v>
      </c>
      <c r="P14" s="71">
        <v>0.54900661925209948</v>
      </c>
    </row>
    <row r="15" spans="1:16" x14ac:dyDescent="0.25">
      <c r="A15" s="17"/>
      <c r="B15" s="55">
        <v>10</v>
      </c>
      <c r="C15" s="19" t="s">
        <v>258</v>
      </c>
      <c r="D15" s="20">
        <v>81.213999999999999</v>
      </c>
      <c r="E15" s="21">
        <v>76.839908999999977</v>
      </c>
      <c r="F15" s="21">
        <f t="shared" si="0"/>
        <v>46.631100209292931</v>
      </c>
      <c r="G15" s="21">
        <v>28.990857789292932</v>
      </c>
      <c r="H15" s="21">
        <v>14.183081399999999</v>
      </c>
      <c r="I15" s="21">
        <v>3.4571610199999996</v>
      </c>
      <c r="J15" s="22">
        <f t="shared" si="1"/>
        <v>0.37728906978915006</v>
      </c>
      <c r="K15" s="22">
        <f t="shared" si="2"/>
        <v>0.56186869233919767</v>
      </c>
      <c r="L15" s="23">
        <f t="shared" si="3"/>
        <v>0.60686042990098998</v>
      </c>
      <c r="M15" s="4"/>
      <c r="N15" t="s">
        <v>257</v>
      </c>
      <c r="O15" s="5">
        <v>26.695838631153663</v>
      </c>
      <c r="P15" s="71">
        <v>0.51977414436957547</v>
      </c>
    </row>
    <row r="16" spans="1:16" x14ac:dyDescent="0.25">
      <c r="A16" s="17"/>
      <c r="B16" s="55">
        <v>11</v>
      </c>
      <c r="C16" s="19" t="s">
        <v>259</v>
      </c>
      <c r="D16" s="20">
        <v>26.343986999999998</v>
      </c>
      <c r="E16" s="21">
        <v>29.788854999999998</v>
      </c>
      <c r="F16" s="21">
        <f t="shared" si="0"/>
        <v>9.6821221423305737</v>
      </c>
      <c r="G16" s="21">
        <v>2.7186152823305747</v>
      </c>
      <c r="H16" s="21">
        <v>2.6338350199999998</v>
      </c>
      <c r="I16" s="21">
        <v>4.3296718399999996</v>
      </c>
      <c r="J16" s="22">
        <f t="shared" si="1"/>
        <v>9.1262832436177055E-2</v>
      </c>
      <c r="K16" s="22">
        <f t="shared" si="2"/>
        <v>0.17967962522663508</v>
      </c>
      <c r="L16" s="23">
        <f t="shared" si="3"/>
        <v>0.32502498475790942</v>
      </c>
      <c r="M16" s="4"/>
      <c r="N16" t="s">
        <v>256</v>
      </c>
      <c r="O16" s="5">
        <v>38.079089534782241</v>
      </c>
      <c r="P16" s="71">
        <v>0.50272358512248816</v>
      </c>
    </row>
    <row r="17" spans="1:16" x14ac:dyDescent="0.25">
      <c r="A17" s="17"/>
      <c r="B17" s="55">
        <v>12</v>
      </c>
      <c r="C17" s="19" t="s">
        <v>260</v>
      </c>
      <c r="D17" s="20">
        <v>62.66783199999999</v>
      </c>
      <c r="E17" s="21">
        <v>58.763355000000004</v>
      </c>
      <c r="F17" s="21">
        <f t="shared" si="0"/>
        <v>29.202889277072238</v>
      </c>
      <c r="G17" s="21">
        <v>14.11939136707224</v>
      </c>
      <c r="H17" s="21">
        <v>8.9687457000000013</v>
      </c>
      <c r="I17" s="21">
        <v>6.1147522099999998</v>
      </c>
      <c r="J17" s="22">
        <f t="shared" si="1"/>
        <v>0.24027544661247199</v>
      </c>
      <c r="K17" s="22">
        <f t="shared" si="2"/>
        <v>0.39290025334789408</v>
      </c>
      <c r="L17" s="23">
        <f t="shared" si="3"/>
        <v>0.49695748782676269</v>
      </c>
      <c r="M17" s="4"/>
      <c r="N17" t="s">
        <v>260</v>
      </c>
      <c r="O17" s="5">
        <v>29.202889277072238</v>
      </c>
      <c r="P17" s="71">
        <v>0.49695748782676269</v>
      </c>
    </row>
    <row r="18" spans="1:16" x14ac:dyDescent="0.25">
      <c r="A18" s="17"/>
      <c r="B18" s="55">
        <v>13</v>
      </c>
      <c r="C18" s="19" t="s">
        <v>261</v>
      </c>
      <c r="D18" s="20">
        <v>77.796351000000016</v>
      </c>
      <c r="E18" s="21">
        <v>80.119917000000001</v>
      </c>
      <c r="F18" s="21">
        <f t="shared" si="0"/>
        <v>52.112892443516486</v>
      </c>
      <c r="G18" s="21">
        <v>31.076683763516485</v>
      </c>
      <c r="H18" s="21">
        <v>8.6100568499999994</v>
      </c>
      <c r="I18" s="21">
        <v>12.42615183</v>
      </c>
      <c r="J18" s="22">
        <f t="shared" si="1"/>
        <v>0.3878771337658336</v>
      </c>
      <c r="K18" s="22">
        <f t="shared" si="2"/>
        <v>0.49534175894760957</v>
      </c>
      <c r="L18" s="23">
        <f t="shared" si="3"/>
        <v>0.65043617610732773</v>
      </c>
      <c r="M18" s="4"/>
      <c r="N18" t="s">
        <v>251</v>
      </c>
      <c r="O18" s="5">
        <v>22.662373134729688</v>
      </c>
      <c r="P18" s="71">
        <v>0.46951008054879623</v>
      </c>
    </row>
    <row r="19" spans="1:16" x14ac:dyDescent="0.25">
      <c r="A19" s="17"/>
      <c r="B19" s="55">
        <v>14</v>
      </c>
      <c r="C19" s="19" t="s">
        <v>262</v>
      </c>
      <c r="D19" s="20">
        <v>36.444585000000004</v>
      </c>
      <c r="E19" s="21">
        <v>37.416857</v>
      </c>
      <c r="F19" s="21">
        <f t="shared" si="0"/>
        <v>9.9083220062816455</v>
      </c>
      <c r="G19" s="21">
        <v>5.619654466281645</v>
      </c>
      <c r="H19" s="21">
        <v>1.6487769800000003</v>
      </c>
      <c r="I19" s="21">
        <v>2.6398905600000004</v>
      </c>
      <c r="J19" s="22">
        <f t="shared" si="1"/>
        <v>0.15019044668240428</v>
      </c>
      <c r="K19" s="22">
        <f t="shared" si="2"/>
        <v>0.19425553157181655</v>
      </c>
      <c r="L19" s="23">
        <f t="shared" si="3"/>
        <v>0.26480904064928934</v>
      </c>
      <c r="M19" s="4"/>
      <c r="N19" t="s">
        <v>265</v>
      </c>
      <c r="O19" s="5">
        <v>4.2274962012072148</v>
      </c>
      <c r="P19" s="71">
        <v>0.46483688100024562</v>
      </c>
    </row>
    <row r="20" spans="1:16" x14ac:dyDescent="0.25">
      <c r="A20" s="17"/>
      <c r="B20" s="55">
        <v>15</v>
      </c>
      <c r="C20" s="19" t="s">
        <v>263</v>
      </c>
      <c r="D20" s="20">
        <v>223.33696400000011</v>
      </c>
      <c r="E20" s="21">
        <v>243.15397599999997</v>
      </c>
      <c r="F20" s="21">
        <f t="shared" si="0"/>
        <v>90.346438778206476</v>
      </c>
      <c r="G20" s="21">
        <v>49.817668228206458</v>
      </c>
      <c r="H20" s="21">
        <v>15.578659670000004</v>
      </c>
      <c r="I20" s="21">
        <v>24.950110880000004</v>
      </c>
      <c r="J20" s="22">
        <f t="shared" si="1"/>
        <v>0.20488115821806041</v>
      </c>
      <c r="K20" s="22">
        <f t="shared" si="2"/>
        <v>0.26895027165094132</v>
      </c>
      <c r="L20" s="23">
        <f t="shared" si="3"/>
        <v>0.37156060642909861</v>
      </c>
      <c r="M20" s="4"/>
      <c r="N20" t="s">
        <v>250</v>
      </c>
      <c r="O20" s="5">
        <v>24.983519417479116</v>
      </c>
      <c r="P20" s="71">
        <v>0.43851190477198587</v>
      </c>
    </row>
    <row r="21" spans="1:16" x14ac:dyDescent="0.25">
      <c r="A21" s="17"/>
      <c r="B21" s="55">
        <v>16</v>
      </c>
      <c r="C21" s="19" t="s">
        <v>264</v>
      </c>
      <c r="D21" s="20">
        <v>110.580555</v>
      </c>
      <c r="E21" s="21">
        <v>111.57853799999999</v>
      </c>
      <c r="F21" s="21">
        <f t="shared" si="0"/>
        <v>43.494098944061697</v>
      </c>
      <c r="G21" s="21">
        <v>21.950104574061697</v>
      </c>
      <c r="H21" s="21">
        <v>12.084370190000001</v>
      </c>
      <c r="I21" s="21">
        <v>9.4596241800000005</v>
      </c>
      <c r="J21" s="22">
        <f t="shared" si="1"/>
        <v>0.19672335708558664</v>
      </c>
      <c r="K21" s="22">
        <f t="shared" si="2"/>
        <v>0.30502707217817909</v>
      </c>
      <c r="L21" s="23">
        <f t="shared" si="3"/>
        <v>0.38980703389447263</v>
      </c>
      <c r="M21" s="4"/>
      <c r="N21" t="s">
        <v>249</v>
      </c>
      <c r="O21" s="5">
        <v>21.117342311796794</v>
      </c>
      <c r="P21" s="71">
        <v>0.43551494547276676</v>
      </c>
    </row>
    <row r="22" spans="1:16" x14ac:dyDescent="0.25">
      <c r="A22" s="17"/>
      <c r="B22" s="55">
        <v>17</v>
      </c>
      <c r="C22" s="19" t="s">
        <v>265</v>
      </c>
      <c r="D22" s="20">
        <v>8.9974360000000004</v>
      </c>
      <c r="E22" s="21">
        <v>9.0945800000000023</v>
      </c>
      <c r="F22" s="21">
        <f t="shared" si="0"/>
        <v>4.2274962012072148</v>
      </c>
      <c r="G22" s="21">
        <v>2.0741976512072142</v>
      </c>
      <c r="H22" s="21">
        <v>1.1207219900000003</v>
      </c>
      <c r="I22" s="21">
        <v>1.0325765600000001</v>
      </c>
      <c r="J22" s="22">
        <f t="shared" si="1"/>
        <v>0.22806964710929079</v>
      </c>
      <c r="K22" s="22">
        <f t="shared" si="2"/>
        <v>0.35129930587308195</v>
      </c>
      <c r="L22" s="23">
        <f t="shared" si="3"/>
        <v>0.46483688100024562</v>
      </c>
      <c r="M22" s="4"/>
      <c r="N22" t="s">
        <v>269</v>
      </c>
      <c r="O22" s="5">
        <v>36.522007999346947</v>
      </c>
      <c r="P22" s="71">
        <v>0.43205643188289655</v>
      </c>
    </row>
    <row r="23" spans="1:16" x14ac:dyDescent="0.25">
      <c r="A23" s="17"/>
      <c r="B23" s="55">
        <v>18</v>
      </c>
      <c r="C23" s="19" t="s">
        <v>266</v>
      </c>
      <c r="D23" s="20">
        <v>6.5892009999999992</v>
      </c>
      <c r="E23" s="21">
        <v>6.8395440000000001</v>
      </c>
      <c r="F23" s="21">
        <f t="shared" si="0"/>
        <v>2.8754840303584519</v>
      </c>
      <c r="G23" s="21">
        <v>1.2651361603584519</v>
      </c>
      <c r="H23" s="21">
        <v>0.97606250999999988</v>
      </c>
      <c r="I23" s="21">
        <v>0.63428536000000002</v>
      </c>
      <c r="J23" s="22">
        <f t="shared" si="1"/>
        <v>0.18497375853689249</v>
      </c>
      <c r="K23" s="22">
        <f t="shared" si="2"/>
        <v>0.32768246981939902</v>
      </c>
      <c r="L23" s="23">
        <f t="shared" si="3"/>
        <v>0.42042043012786406</v>
      </c>
      <c r="M23" s="4"/>
      <c r="N23" t="s">
        <v>266</v>
      </c>
      <c r="O23" s="5">
        <v>2.8754840303584519</v>
      </c>
      <c r="P23" s="71">
        <v>0.42042043012786406</v>
      </c>
    </row>
    <row r="24" spans="1:16" x14ac:dyDescent="0.25">
      <c r="A24" s="17"/>
      <c r="B24" s="55">
        <v>19</v>
      </c>
      <c r="C24" s="19" t="s">
        <v>267</v>
      </c>
      <c r="D24" s="20">
        <v>25.996745000000001</v>
      </c>
      <c r="E24" s="21">
        <v>24.234604000000001</v>
      </c>
      <c r="F24" s="21">
        <f t="shared" si="0"/>
        <v>13.753156221651032</v>
      </c>
      <c r="G24" s="21">
        <v>8.9188913416510331</v>
      </c>
      <c r="H24" s="21">
        <v>0.55175797999999998</v>
      </c>
      <c r="I24" s="21">
        <v>4.2825069000000004</v>
      </c>
      <c r="J24" s="22">
        <f t="shared" si="1"/>
        <v>0.36802298653821752</v>
      </c>
      <c r="K24" s="22">
        <f t="shared" si="2"/>
        <v>0.39079034762239284</v>
      </c>
      <c r="L24" s="23">
        <f t="shared" si="3"/>
        <v>0.56750076137621364</v>
      </c>
      <c r="M24" s="4"/>
      <c r="N24" t="s">
        <v>253</v>
      </c>
      <c r="O24" s="5">
        <v>23.676378353628881</v>
      </c>
      <c r="P24" s="71">
        <v>0.41560956470963284</v>
      </c>
    </row>
    <row r="25" spans="1:16" x14ac:dyDescent="0.25">
      <c r="A25" s="17"/>
      <c r="B25" s="55">
        <v>20</v>
      </c>
      <c r="C25" s="19" t="s">
        <v>268</v>
      </c>
      <c r="D25" s="20">
        <v>66.289487999999992</v>
      </c>
      <c r="E25" s="21">
        <v>79.447304000000003</v>
      </c>
      <c r="F25" s="21">
        <f t="shared" si="0"/>
        <v>45.011395230866782</v>
      </c>
      <c r="G25" s="21">
        <v>27.164869530866781</v>
      </c>
      <c r="H25" s="21">
        <v>7.3390801199999993</v>
      </c>
      <c r="I25" s="21">
        <v>10.507445580000001</v>
      </c>
      <c r="J25" s="22">
        <f t="shared" si="1"/>
        <v>0.3419231133490292</v>
      </c>
      <c r="K25" s="22">
        <f t="shared" si="2"/>
        <v>0.43429981778697963</v>
      </c>
      <c r="L25" s="23">
        <f t="shared" si="3"/>
        <v>0.56655661003760149</v>
      </c>
      <c r="M25" s="4"/>
      <c r="N25" t="s">
        <v>272</v>
      </c>
      <c r="O25" s="5">
        <v>5.0253623846235174</v>
      </c>
      <c r="P25" s="71">
        <v>0.39634327213999343</v>
      </c>
    </row>
    <row r="26" spans="1:16" x14ac:dyDescent="0.25">
      <c r="A26" s="17"/>
      <c r="B26" s="55">
        <v>21</v>
      </c>
      <c r="C26" s="19" t="s">
        <v>269</v>
      </c>
      <c r="D26" s="20">
        <v>85.719718999999998</v>
      </c>
      <c r="E26" s="21">
        <v>84.530642999999998</v>
      </c>
      <c r="F26" s="21">
        <f t="shared" si="0"/>
        <v>36.522007999346947</v>
      </c>
      <c r="G26" s="21">
        <v>16.129656869346945</v>
      </c>
      <c r="H26" s="21">
        <v>11.482543740000001</v>
      </c>
      <c r="I26" s="21">
        <v>8.9098073899999992</v>
      </c>
      <c r="J26" s="22">
        <f t="shared" si="1"/>
        <v>0.19081431652361791</v>
      </c>
      <c r="K26" s="22">
        <f t="shared" si="2"/>
        <v>0.32665314765613396</v>
      </c>
      <c r="L26" s="23">
        <f t="shared" si="3"/>
        <v>0.43205643188289655</v>
      </c>
      <c r="M26" s="4"/>
      <c r="N26" t="s">
        <v>264</v>
      </c>
      <c r="O26" s="5">
        <v>43.494098944061697</v>
      </c>
      <c r="P26" s="71">
        <v>0.38980703389447263</v>
      </c>
    </row>
    <row r="27" spans="1:16" x14ac:dyDescent="0.25">
      <c r="A27" s="17"/>
      <c r="B27" s="55">
        <v>22</v>
      </c>
      <c r="C27" s="19" t="s">
        <v>270</v>
      </c>
      <c r="D27" s="20">
        <v>49.790689</v>
      </c>
      <c r="E27" s="21">
        <v>50.630935999999998</v>
      </c>
      <c r="F27" s="21">
        <f t="shared" si="0"/>
        <v>29.402396697256137</v>
      </c>
      <c r="G27" s="21">
        <v>18.572252327256138</v>
      </c>
      <c r="H27" s="21">
        <v>2.49082815</v>
      </c>
      <c r="I27" s="21">
        <v>8.3393162200000006</v>
      </c>
      <c r="J27" s="22">
        <f t="shared" si="1"/>
        <v>0.36681629443421976</v>
      </c>
      <c r="K27" s="22">
        <f t="shared" si="2"/>
        <v>0.41601206972069676</v>
      </c>
      <c r="L27" s="23">
        <f t="shared" si="3"/>
        <v>0.58071999098053684</v>
      </c>
      <c r="M27" s="4"/>
      <c r="N27" t="s">
        <v>263</v>
      </c>
      <c r="O27" s="5">
        <v>90.346438778206476</v>
      </c>
      <c r="P27" s="71">
        <v>0.37156060642909861</v>
      </c>
    </row>
    <row r="28" spans="1:16" x14ac:dyDescent="0.25">
      <c r="A28" s="17"/>
      <c r="B28" s="55">
        <v>23</v>
      </c>
      <c r="C28" s="19" t="s">
        <v>271</v>
      </c>
      <c r="D28" s="20">
        <v>9.0964929999999988</v>
      </c>
      <c r="E28" s="21">
        <v>8.1896819999999995</v>
      </c>
      <c r="F28" s="21">
        <f t="shared" si="0"/>
        <v>5.7869206638594193</v>
      </c>
      <c r="G28" s="21">
        <v>2.3496981338594196</v>
      </c>
      <c r="H28" s="21">
        <v>1.5414461499999998</v>
      </c>
      <c r="I28" s="21">
        <v>1.89577638</v>
      </c>
      <c r="J28" s="22">
        <f t="shared" si="1"/>
        <v>0.28690956912117221</v>
      </c>
      <c r="K28" s="22">
        <f t="shared" si="2"/>
        <v>0.47512764034786936</v>
      </c>
      <c r="L28" s="23">
        <f t="shared" si="3"/>
        <v>0.70661115582502709</v>
      </c>
      <c r="M28" s="4"/>
      <c r="N28" t="s">
        <v>259</v>
      </c>
      <c r="O28" s="5">
        <v>9.6821221423305737</v>
      </c>
      <c r="P28" s="71">
        <v>0.32502498475790942</v>
      </c>
    </row>
    <row r="29" spans="1:16" x14ac:dyDescent="0.25">
      <c r="A29" s="17"/>
      <c r="B29" s="55">
        <v>24</v>
      </c>
      <c r="C29" s="19" t="s">
        <v>272</v>
      </c>
      <c r="D29" s="20">
        <v>11.666199000000001</v>
      </c>
      <c r="E29" s="21">
        <v>12.679318</v>
      </c>
      <c r="F29" s="21">
        <f t="shared" si="0"/>
        <v>5.0253623846235174</v>
      </c>
      <c r="G29" s="21">
        <v>2.8230229446235171</v>
      </c>
      <c r="H29" s="21">
        <v>1.1641444699999999</v>
      </c>
      <c r="I29" s="21">
        <v>1.0381949699999999</v>
      </c>
      <c r="J29" s="22">
        <f t="shared" si="1"/>
        <v>0.22264785413722701</v>
      </c>
      <c r="K29" s="22">
        <f t="shared" si="2"/>
        <v>0.31446229321036961</v>
      </c>
      <c r="L29" s="23">
        <f t="shared" si="3"/>
        <v>0.39634327213999343</v>
      </c>
      <c r="M29" s="4"/>
      <c r="N29" t="s">
        <v>262</v>
      </c>
      <c r="O29" s="5">
        <v>9.9083220062816455</v>
      </c>
      <c r="P29" s="71">
        <v>0.26480904064928934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35.221497000000006</v>
      </c>
      <c r="E30" s="28">
        <v>43.988416000000001</v>
      </c>
      <c r="F30" s="28">
        <f t="shared" si="0"/>
        <v>10.430694156617452</v>
      </c>
      <c r="G30" s="28">
        <v>3.202159046617453</v>
      </c>
      <c r="H30" s="28">
        <v>4.2626995399999998</v>
      </c>
      <c r="I30" s="28">
        <v>2.9658355699999999</v>
      </c>
      <c r="J30" s="29">
        <f t="shared" si="1"/>
        <v>7.279550704025016E-2</v>
      </c>
      <c r="K30" s="29">
        <f t="shared" si="2"/>
        <v>0.16970055449638041</v>
      </c>
      <c r="L30" s="30">
        <f t="shared" si="3"/>
        <v>0.23712365902462712</v>
      </c>
      <c r="M30" s="4"/>
      <c r="N30" t="s">
        <v>273</v>
      </c>
      <c r="O30" s="5">
        <v>10.430694156617452</v>
      </c>
      <c r="P30" s="71">
        <v>0.23712365902462712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1782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1427.6091099999999</v>
      </c>
      <c r="E6" s="14">
        <v>1429.4428199999998</v>
      </c>
      <c r="F6" s="14">
        <v>670.91262504404233</v>
      </c>
      <c r="G6" s="14">
        <v>372.65707479404227</v>
      </c>
      <c r="H6" s="14">
        <v>152.34810012000003</v>
      </c>
      <c r="I6" s="14">
        <v>145.90745013</v>
      </c>
      <c r="J6" s="15">
        <v>0.26070093156579871</v>
      </c>
      <c r="K6" s="15">
        <v>0.36727959143832167</v>
      </c>
      <c r="L6" s="16">
        <v>0.46935254468174004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1427.6091100000003</v>
      </c>
      <c r="E7" s="38">
        <f ca="1">SUM(E8:OFFSET(E6,MATCH("PROYECTOS",$A$8:$A$50,0),0))</f>
        <v>1429.434377</v>
      </c>
      <c r="F7" s="38">
        <f ca="1">SUM(F8:OFFSET(F6,MATCH("PROYECTOS",$A$8:$A$50,0),0))</f>
        <v>670.90429865403394</v>
      </c>
      <c r="G7" s="38">
        <f ca="1">SUM(G8:OFFSET(G6,MATCH("PROYECTOS",$A$8:$A$50,0),0))</f>
        <v>372.65000880403386</v>
      </c>
      <c r="H7" s="38">
        <f ca="1">SUM(H8:OFFSET(H6,MATCH("PROYECTOS",$A$8:$A$50,0),0))</f>
        <v>152.34810012000003</v>
      </c>
      <c r="I7" s="38">
        <f ca="1">SUM(I8:OFFSET(I6,MATCH("PROYECTOS",$A$8:$A$50,0),0))</f>
        <v>145.90618973000005</v>
      </c>
      <c r="J7" s="39">
        <f ca="1">IFERROR(G7/E7,0)</f>
        <v>0.26069752819722053</v>
      </c>
      <c r="K7" s="39">
        <f ca="1">IFERROR(SUM(G7,H7)/E7,0)</f>
        <v>0.36727681758001673</v>
      </c>
      <c r="L7" s="40">
        <f ca="1">IFERROR(SUM(G7,H7,I7)/E7,0)</f>
        <v>0.46934949197323939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432.193603</v>
      </c>
      <c r="E8" s="21">
        <v>177.25345799999997</v>
      </c>
      <c r="F8" s="21">
        <f t="shared" ref="F8:F10" si="0">SUM(G8,H8,I8)</f>
        <v>47.130537478055388</v>
      </c>
      <c r="G8" s="21">
        <v>37.058345818055386</v>
      </c>
      <c r="H8" s="21">
        <v>4.8941690500000012</v>
      </c>
      <c r="I8" s="21">
        <v>5.1780226100000002</v>
      </c>
      <c r="J8" s="22">
        <f t="shared" ref="J8:J11" si="1">IFERROR(G8/E8,0)</f>
        <v>0.20906980453975343</v>
      </c>
      <c r="K8" s="22">
        <f t="shared" ref="K8:K11" si="2">IFERROR(SUM(G8,H8)/E8,0)</f>
        <v>0.23668093893014711</v>
      </c>
      <c r="L8" s="23">
        <f t="shared" ref="L8:L11" si="3">IFERROR(SUM(G8,H8,I8)/E8,0)</f>
        <v>0.26589347260043522</v>
      </c>
      <c r="M8" s="4"/>
    </row>
    <row r="9" spans="1:13" ht="63.75" x14ac:dyDescent="0.25">
      <c r="A9" s="17"/>
      <c r="B9" s="19">
        <v>3000556</v>
      </c>
      <c r="C9" s="19" t="s">
        <v>1787</v>
      </c>
      <c r="D9" s="20">
        <v>159.09828200000004</v>
      </c>
      <c r="E9" s="21">
        <v>246.03942599999985</v>
      </c>
      <c r="F9" s="21">
        <f t="shared" si="0"/>
        <v>69.632926220061407</v>
      </c>
      <c r="G9" s="21">
        <v>26.00202846006141</v>
      </c>
      <c r="H9" s="21">
        <v>15.748828260000003</v>
      </c>
      <c r="I9" s="21">
        <v>27.882069499999997</v>
      </c>
      <c r="J9" s="22">
        <f t="shared" si="1"/>
        <v>0.10568236515094709</v>
      </c>
      <c r="K9" s="22">
        <f t="shared" si="2"/>
        <v>0.16969173355192854</v>
      </c>
      <c r="L9" s="23">
        <f t="shared" si="3"/>
        <v>0.28301531730959839</v>
      </c>
      <c r="M9" s="4"/>
    </row>
    <row r="10" spans="1:13" ht="63.75" x14ac:dyDescent="0.25">
      <c r="A10" s="17"/>
      <c r="B10" s="19">
        <v>3000557</v>
      </c>
      <c r="C10" s="19" t="s">
        <v>1788</v>
      </c>
      <c r="D10" s="20">
        <v>836.31722500000012</v>
      </c>
      <c r="E10" s="21">
        <v>1006.1414930000001</v>
      </c>
      <c r="F10" s="21">
        <f t="shared" si="0"/>
        <v>554.14083495591717</v>
      </c>
      <c r="G10" s="21">
        <v>309.58963452591706</v>
      </c>
      <c r="H10" s="21">
        <v>131.70510281000003</v>
      </c>
      <c r="I10" s="21">
        <v>112.84609762000004</v>
      </c>
      <c r="J10" s="22">
        <f t="shared" si="1"/>
        <v>0.30769989775773721</v>
      </c>
      <c r="K10" s="22">
        <f t="shared" si="2"/>
        <v>0.43860107192290998</v>
      </c>
      <c r="L10" s="23">
        <f t="shared" si="3"/>
        <v>0.55075835636560622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8.4429999997155392E-3</v>
      </c>
      <c r="F11" s="45">
        <f t="shared" ca="1" si="4"/>
        <v>8.3263900083920817E-3</v>
      </c>
      <c r="G11" s="45">
        <f t="shared" ca="1" si="4"/>
        <v>7.0659900084137917E-3</v>
      </c>
      <c r="H11" s="45">
        <f t="shared" ca="1" si="4"/>
        <v>0</v>
      </c>
      <c r="I11" s="45">
        <f t="shared" ca="1" si="4"/>
        <v>1.2603999999498683E-3</v>
      </c>
      <c r="J11" s="46">
        <f t="shared" ca="1" si="1"/>
        <v>0.83690512953356133</v>
      </c>
      <c r="K11" s="46">
        <f t="shared" ca="1" si="2"/>
        <v>0.83690512953356133</v>
      </c>
      <c r="L11" s="47">
        <f t="shared" ca="1" si="3"/>
        <v>0.9861885595930584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1804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0.26589347260043522</v>
      </c>
    </row>
    <row r="18" spans="1:4" ht="63.75" x14ac:dyDescent="0.25">
      <c r="A18" s="17"/>
      <c r="B18" s="19">
        <v>3000556</v>
      </c>
      <c r="C18" s="19" t="s">
        <v>1787</v>
      </c>
      <c r="D18" s="23">
        <v>0.28301531730959839</v>
      </c>
    </row>
    <row r="19" spans="1:4" ht="64.5" thickBot="1" x14ac:dyDescent="0.3">
      <c r="A19" s="24"/>
      <c r="B19" s="26">
        <v>3000557</v>
      </c>
      <c r="C19" s="26" t="s">
        <v>1788</v>
      </c>
      <c r="D19" s="30">
        <v>0.55075835636560622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1782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1427.6091099999999</v>
      </c>
      <c r="I6" s="14">
        <v>1429.4428199999998</v>
      </c>
      <c r="J6" s="14">
        <v>670.91262504404233</v>
      </c>
      <c r="K6" s="14">
        <v>372.65707479404227</v>
      </c>
      <c r="L6" s="14">
        <v>152.34810012000003</v>
      </c>
      <c r="M6" s="14">
        <v>145.90745013</v>
      </c>
      <c r="N6" s="15">
        <v>0.26070093156579871</v>
      </c>
      <c r="O6" s="15">
        <v>0.36727959143832167</v>
      </c>
      <c r="P6" s="16">
        <v>0.46935254468174004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SUM(H8:OFFSET(H6,MATCH("PROYECTOS",$A$8:$A$20,0),0))</f>
        <v>1427.6091100000003</v>
      </c>
      <c r="I7" s="37">
        <f ca="1">SUM(I8:OFFSET(I6,MATCH("PROYECTOS",$A$8:$A$20,0),0))</f>
        <v>1429.434377</v>
      </c>
      <c r="J7" s="37">
        <f ca="1">SUM(J8:OFFSET(J6,MATCH("PROYECTOS",$A$8:$A$20,0),0))</f>
        <v>670.90429865403371</v>
      </c>
      <c r="K7" s="37">
        <f ca="1">SUM(K8:OFFSET(K6,MATCH("PROYECTOS",$A$8:$A$20,0),0))</f>
        <v>372.65000880403386</v>
      </c>
      <c r="L7" s="37">
        <f ca="1">SUM(L8:OFFSET(L6,MATCH("PROYECTOS",$A$8:$A$20,0),0))</f>
        <v>152.34810012</v>
      </c>
      <c r="M7" s="37">
        <f ca="1">SUM(M8:OFFSET(M6,MATCH("PROYECTOS",$A$8:$A$20,0),0))</f>
        <v>145.90618973000002</v>
      </c>
      <c r="N7" s="39">
        <f ca="1">IFERROR(K7/I7,0)</f>
        <v>0.26069752819722053</v>
      </c>
      <c r="O7" s="39">
        <f ca="1">IFERROR(SUM(K7,L7)/I7,0)</f>
        <v>0.36727681758001673</v>
      </c>
      <c r="P7" s="40">
        <f ca="1">IFERROR(SUM(K7,L7,M7)/I7,0)</f>
        <v>0.46934949197323939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89.818967000000015</v>
      </c>
      <c r="I8" s="21">
        <v>76.430095000000009</v>
      </c>
      <c r="J8" s="21">
        <f t="shared" ref="J8:J19" si="0">SUM(K8,L8,M8)</f>
        <v>40.589504426678083</v>
      </c>
      <c r="K8" s="21">
        <v>30.613112726678082</v>
      </c>
      <c r="L8" s="21">
        <v>4.8195436700000007</v>
      </c>
      <c r="M8" s="21">
        <v>5.1568480299999999</v>
      </c>
      <c r="N8" s="22">
        <f t="shared" ref="N8:N20" si="1">IFERROR(K8/I8,0)</f>
        <v>0.40053741561721307</v>
      </c>
      <c r="O8" s="22">
        <f t="shared" ref="O8:O20" si="2">IFERROR(SUM(K8,L8)/I8,0)</f>
        <v>0.46359560846650888</v>
      </c>
      <c r="P8" s="23">
        <f t="shared" ref="P8:P20" si="3">IFERROR(SUM(K8,L8,M8)/I8,0)</f>
        <v>0.53106704141448569</v>
      </c>
      <c r="Q8" s="70">
        <v>338</v>
      </c>
      <c r="R8" s="21">
        <v>353</v>
      </c>
      <c r="S8" s="23">
        <f>IFERROR(R8/Q8,0)</f>
        <v>1.044378698224852</v>
      </c>
    </row>
    <row r="9" spans="1:19" ht="63.75" x14ac:dyDescent="0.25">
      <c r="A9" s="17"/>
      <c r="B9" s="19">
        <v>5004234</v>
      </c>
      <c r="C9" s="19" t="s">
        <v>1789</v>
      </c>
      <c r="D9" s="68">
        <v>3000556</v>
      </c>
      <c r="E9" s="19" t="s">
        <v>1787</v>
      </c>
      <c r="F9" s="69">
        <v>524</v>
      </c>
      <c r="G9" s="19" t="s">
        <v>537</v>
      </c>
      <c r="H9" s="20">
        <v>2.0289999999999999E-2</v>
      </c>
      <c r="I9" s="21">
        <v>7.6070000000000009E-3</v>
      </c>
      <c r="J9" s="21">
        <f t="shared" si="0"/>
        <v>1.3670000032237732E-3</v>
      </c>
      <c r="K9" s="21">
        <v>7.4000003223773092E-5</v>
      </c>
      <c r="L9" s="21">
        <v>1.16E-4</v>
      </c>
      <c r="M9" s="21">
        <v>1.1770000000000001E-3</v>
      </c>
      <c r="N9" s="22">
        <f t="shared" si="1"/>
        <v>9.7278826375408294E-3</v>
      </c>
      <c r="O9" s="22">
        <f t="shared" si="2"/>
        <v>2.497699529693349E-2</v>
      </c>
      <c r="P9" s="23">
        <f t="shared" si="3"/>
        <v>0.17970290564266767</v>
      </c>
      <c r="Q9" s="70">
        <v>3699</v>
      </c>
      <c r="R9" s="21">
        <v>3511</v>
      </c>
      <c r="S9" s="23">
        <f t="shared" ref="S9:S19" si="4">IFERROR(R9/Q9,0)</f>
        <v>0.94917545282508786</v>
      </c>
    </row>
    <row r="10" spans="1:19" ht="63.75" x14ac:dyDescent="0.25">
      <c r="A10" s="17"/>
      <c r="B10" s="19">
        <v>5004235</v>
      </c>
      <c r="C10" s="19" t="s">
        <v>1790</v>
      </c>
      <c r="D10" s="68">
        <v>3000556</v>
      </c>
      <c r="E10" s="19" t="s">
        <v>1787</v>
      </c>
      <c r="F10" s="69">
        <v>524</v>
      </c>
      <c r="G10" s="19" t="s">
        <v>537</v>
      </c>
      <c r="H10" s="20">
        <v>4.1666469999999993</v>
      </c>
      <c r="I10" s="21">
        <v>0.52511399999999997</v>
      </c>
      <c r="J10" s="21">
        <f t="shared" si="0"/>
        <v>9.4621004248574364E-2</v>
      </c>
      <c r="K10" s="21">
        <v>7.8897004248574376E-2</v>
      </c>
      <c r="L10" s="21">
        <v>3.6410000000000005E-2</v>
      </c>
      <c r="M10" s="21">
        <v>-2.0686000000000003E-2</v>
      </c>
      <c r="N10" s="22">
        <f t="shared" si="1"/>
        <v>0.15024738294651138</v>
      </c>
      <c r="O10" s="22">
        <f t="shared" si="2"/>
        <v>0.2195847077940683</v>
      </c>
      <c r="P10" s="23">
        <f t="shared" si="3"/>
        <v>0.1801913570169037</v>
      </c>
      <c r="Q10" s="70">
        <v>3699</v>
      </c>
      <c r="R10" s="21">
        <v>3642</v>
      </c>
      <c r="S10" s="23">
        <f t="shared" si="4"/>
        <v>0.98459042984590428</v>
      </c>
    </row>
    <row r="11" spans="1:19" ht="63.75" x14ac:dyDescent="0.25">
      <c r="A11" s="17"/>
      <c r="B11" s="19">
        <v>5004236</v>
      </c>
      <c r="C11" s="19" t="s">
        <v>1791</v>
      </c>
      <c r="D11" s="68">
        <v>3000556</v>
      </c>
      <c r="E11" s="19" t="s">
        <v>1787</v>
      </c>
      <c r="F11" s="69">
        <v>101</v>
      </c>
      <c r="G11" s="19" t="s">
        <v>1080</v>
      </c>
      <c r="H11" s="20">
        <v>136.42213000000001</v>
      </c>
      <c r="I11" s="21">
        <v>228.96327399999998</v>
      </c>
      <c r="J11" s="21">
        <f t="shared" si="0"/>
        <v>59.86861590611462</v>
      </c>
      <c r="K11" s="21">
        <v>18.485963866114616</v>
      </c>
      <c r="L11" s="21">
        <v>14.617566920000002</v>
      </c>
      <c r="M11" s="21">
        <v>26.765085120000002</v>
      </c>
      <c r="N11" s="22">
        <f t="shared" si="1"/>
        <v>8.0737681389525459E-2</v>
      </c>
      <c r="O11" s="22">
        <f t="shared" si="2"/>
        <v>0.1445800901070039</v>
      </c>
      <c r="P11" s="23">
        <f t="shared" si="3"/>
        <v>0.26147693846356612</v>
      </c>
      <c r="Q11" s="70">
        <v>33614824</v>
      </c>
      <c r="R11" s="21">
        <v>12086109</v>
      </c>
      <c r="S11" s="23">
        <f t="shared" si="4"/>
        <v>0.35954699628949416</v>
      </c>
    </row>
    <row r="12" spans="1:19" ht="63.75" x14ac:dyDescent="0.25">
      <c r="A12" s="17"/>
      <c r="B12" s="19">
        <v>5004237</v>
      </c>
      <c r="C12" s="19" t="s">
        <v>1792</v>
      </c>
      <c r="D12" s="68">
        <v>3000556</v>
      </c>
      <c r="E12" s="19" t="s">
        <v>1787</v>
      </c>
      <c r="F12" s="69">
        <v>303</v>
      </c>
      <c r="G12" s="19" t="s">
        <v>1800</v>
      </c>
      <c r="H12" s="20">
        <v>18.489215000000002</v>
      </c>
      <c r="I12" s="21">
        <v>16.543430999999998</v>
      </c>
      <c r="J12" s="21">
        <f t="shared" si="0"/>
        <v>9.6683223096949948</v>
      </c>
      <c r="K12" s="21">
        <v>7.4370935896949959</v>
      </c>
      <c r="L12" s="21">
        <v>1.0947353399999999</v>
      </c>
      <c r="M12" s="21">
        <v>1.1364933799999999</v>
      </c>
      <c r="N12" s="22">
        <f t="shared" si="1"/>
        <v>0.44954964841906114</v>
      </c>
      <c r="O12" s="22">
        <f t="shared" si="2"/>
        <v>0.51572306432051473</v>
      </c>
      <c r="P12" s="23">
        <f t="shared" si="3"/>
        <v>0.58442062651302473</v>
      </c>
      <c r="Q12" s="70">
        <v>11739</v>
      </c>
      <c r="R12" s="21">
        <v>5398</v>
      </c>
      <c r="S12" s="23">
        <f t="shared" si="4"/>
        <v>0.45983473890450632</v>
      </c>
    </row>
    <row r="13" spans="1:19" ht="63.75" x14ac:dyDescent="0.25">
      <c r="A13" s="17"/>
      <c r="B13" s="19">
        <v>5004238</v>
      </c>
      <c r="C13" s="19" t="s">
        <v>1793</v>
      </c>
      <c r="D13" s="68">
        <v>3000557</v>
      </c>
      <c r="E13" s="19" t="s">
        <v>1788</v>
      </c>
      <c r="F13" s="69">
        <v>524</v>
      </c>
      <c r="G13" s="19" t="s">
        <v>537</v>
      </c>
      <c r="H13" s="20">
        <v>7.6676999999999995E-2</v>
      </c>
      <c r="I13" s="21">
        <v>6.0343000000000001E-2</v>
      </c>
      <c r="J13" s="21">
        <f t="shared" si="0"/>
        <v>7.33288E-3</v>
      </c>
      <c r="K13" s="21">
        <v>0</v>
      </c>
      <c r="L13" s="21">
        <v>0</v>
      </c>
      <c r="M13" s="21">
        <v>7.33288E-3</v>
      </c>
      <c r="N13" s="22">
        <f t="shared" si="1"/>
        <v>0</v>
      </c>
      <c r="O13" s="22">
        <f t="shared" si="2"/>
        <v>0</v>
      </c>
      <c r="P13" s="23">
        <f t="shared" si="3"/>
        <v>0.12151997746217456</v>
      </c>
      <c r="Q13" s="70">
        <v>55032</v>
      </c>
      <c r="R13" s="21">
        <v>56485</v>
      </c>
      <c r="S13" s="23">
        <f t="shared" si="4"/>
        <v>1.0264028201773514</v>
      </c>
    </row>
    <row r="14" spans="1:19" ht="63.75" x14ac:dyDescent="0.25">
      <c r="A14" s="17"/>
      <c r="B14" s="19">
        <v>5004239</v>
      </c>
      <c r="C14" s="19" t="s">
        <v>1794</v>
      </c>
      <c r="D14" s="68">
        <v>3000557</v>
      </c>
      <c r="E14" s="19" t="s">
        <v>1788</v>
      </c>
      <c r="F14" s="69">
        <v>524</v>
      </c>
      <c r="G14" s="19" t="s">
        <v>537</v>
      </c>
      <c r="H14" s="20">
        <v>19.209569999999996</v>
      </c>
      <c r="I14" s="21">
        <v>3.5769209999999996</v>
      </c>
      <c r="J14" s="21">
        <f t="shared" si="0"/>
        <v>1.9955714968432374</v>
      </c>
      <c r="K14" s="21">
        <v>1.9718437868432375</v>
      </c>
      <c r="L14" s="21">
        <v>2.0320610000000003E-2</v>
      </c>
      <c r="M14" s="21">
        <v>3.4071000000000023E-3</v>
      </c>
      <c r="N14" s="22">
        <f t="shared" si="1"/>
        <v>0.55126847555292324</v>
      </c>
      <c r="O14" s="22">
        <f t="shared" si="2"/>
        <v>0.55694950960427636</v>
      </c>
      <c r="P14" s="23">
        <f t="shared" si="3"/>
        <v>0.55790203273799943</v>
      </c>
      <c r="Q14" s="70">
        <v>55032</v>
      </c>
      <c r="R14" s="21">
        <v>53662</v>
      </c>
      <c r="S14" s="23">
        <f t="shared" si="4"/>
        <v>0.97510539322575951</v>
      </c>
    </row>
    <row r="15" spans="1:19" ht="63.75" x14ac:dyDescent="0.25">
      <c r="A15" s="17"/>
      <c r="B15" s="19">
        <v>5004240</v>
      </c>
      <c r="C15" s="19" t="s">
        <v>1795</v>
      </c>
      <c r="D15" s="68">
        <v>3000557</v>
      </c>
      <c r="E15" s="19" t="s">
        <v>1788</v>
      </c>
      <c r="F15" s="69">
        <v>101</v>
      </c>
      <c r="G15" s="19" t="s">
        <v>1080</v>
      </c>
      <c r="H15" s="20">
        <v>697.52119300000004</v>
      </c>
      <c r="I15" s="21">
        <v>896.47317799999985</v>
      </c>
      <c r="J15" s="21">
        <f t="shared" si="0"/>
        <v>490.66256127279928</v>
      </c>
      <c r="K15" s="21">
        <v>271.3515907227993</v>
      </c>
      <c r="L15" s="21">
        <v>111.26375579000002</v>
      </c>
      <c r="M15" s="21">
        <v>108.04721476</v>
      </c>
      <c r="N15" s="22">
        <f t="shared" si="1"/>
        <v>0.30268790788384231</v>
      </c>
      <c r="O15" s="22">
        <f t="shared" si="2"/>
        <v>0.42680066275535505</v>
      </c>
      <c r="P15" s="23">
        <f t="shared" si="3"/>
        <v>0.54732542290607089</v>
      </c>
      <c r="Q15" s="70">
        <v>204909157</v>
      </c>
      <c r="R15" s="21">
        <v>199082369</v>
      </c>
      <c r="S15" s="23">
        <f t="shared" si="4"/>
        <v>0.97156404288950349</v>
      </c>
    </row>
    <row r="16" spans="1:19" ht="63.75" x14ac:dyDescent="0.25">
      <c r="A16" s="17"/>
      <c r="B16" s="19">
        <v>5004241</v>
      </c>
      <c r="C16" s="19" t="s">
        <v>1796</v>
      </c>
      <c r="D16" s="68">
        <v>3000557</v>
      </c>
      <c r="E16" s="19" t="s">
        <v>1788</v>
      </c>
      <c r="F16" s="69">
        <v>303</v>
      </c>
      <c r="G16" s="19" t="s">
        <v>1800</v>
      </c>
      <c r="H16" s="20">
        <v>67.802966999999995</v>
      </c>
      <c r="I16" s="21">
        <v>60.149183000000001</v>
      </c>
      <c r="J16" s="21">
        <f t="shared" si="0"/>
        <v>30.541581125317265</v>
      </c>
      <c r="K16" s="21">
        <v>22.837153525317262</v>
      </c>
      <c r="L16" s="21">
        <v>3.70832563</v>
      </c>
      <c r="M16" s="21">
        <v>3.9961019700000007</v>
      </c>
      <c r="N16" s="22">
        <f t="shared" si="1"/>
        <v>0.37967520731440796</v>
      </c>
      <c r="O16" s="22">
        <f t="shared" si="2"/>
        <v>0.4413273436368581</v>
      </c>
      <c r="P16" s="23">
        <f t="shared" si="3"/>
        <v>0.50776385649855404</v>
      </c>
      <c r="Q16" s="70">
        <v>63209</v>
      </c>
      <c r="R16" s="21">
        <v>61593</v>
      </c>
      <c r="S16" s="23">
        <f t="shared" si="4"/>
        <v>0.9744340204717683</v>
      </c>
    </row>
    <row r="17" spans="1:19" ht="63.75" x14ac:dyDescent="0.25">
      <c r="A17" s="17"/>
      <c r="B17" s="19">
        <v>5004242</v>
      </c>
      <c r="C17" s="19" t="s">
        <v>1797</v>
      </c>
      <c r="D17" s="68">
        <v>3000557</v>
      </c>
      <c r="E17" s="19" t="s">
        <v>1788</v>
      </c>
      <c r="F17" s="69">
        <v>588</v>
      </c>
      <c r="G17" s="19" t="s">
        <v>1801</v>
      </c>
      <c r="H17" s="20">
        <v>51.706818000000005</v>
      </c>
      <c r="I17" s="21">
        <v>45.881868000000004</v>
      </c>
      <c r="J17" s="21">
        <f t="shared" si="0"/>
        <v>30.933788180957258</v>
      </c>
      <c r="K17" s="21">
        <v>13.429046490957262</v>
      </c>
      <c r="L17" s="21">
        <v>16.712700779999995</v>
      </c>
      <c r="M17" s="21">
        <v>0.7920409100000001</v>
      </c>
      <c r="N17" s="22">
        <f t="shared" si="1"/>
        <v>0.29268744007888392</v>
      </c>
      <c r="O17" s="22">
        <f t="shared" si="2"/>
        <v>0.65694246082041063</v>
      </c>
      <c r="P17" s="23">
        <f t="shared" si="3"/>
        <v>0.67420507336268987</v>
      </c>
      <c r="Q17" s="70">
        <v>20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5004243</v>
      </c>
      <c r="C18" s="19" t="s">
        <v>1798</v>
      </c>
      <c r="D18" s="68">
        <v>3000001</v>
      </c>
      <c r="E18" s="19" t="s">
        <v>275</v>
      </c>
      <c r="F18" s="69">
        <v>287</v>
      </c>
      <c r="G18" s="19" t="s">
        <v>1802</v>
      </c>
      <c r="H18" s="20">
        <v>3.6266700000000003</v>
      </c>
      <c r="I18" s="21">
        <v>2.0155419999999999</v>
      </c>
      <c r="J18" s="21">
        <f t="shared" si="0"/>
        <v>0.27493144218459115</v>
      </c>
      <c r="K18" s="21">
        <v>0.17920538218459114</v>
      </c>
      <c r="L18" s="21">
        <v>7.4551480000000017E-2</v>
      </c>
      <c r="M18" s="21">
        <v>2.1174580000000005E-2</v>
      </c>
      <c r="N18" s="22">
        <f t="shared" si="1"/>
        <v>8.8911757822258797E-2</v>
      </c>
      <c r="O18" s="22">
        <f t="shared" si="2"/>
        <v>0.125900061712726</v>
      </c>
      <c r="P18" s="23">
        <f t="shared" si="3"/>
        <v>0.13640571230199677</v>
      </c>
      <c r="Q18" s="70">
        <v>70</v>
      </c>
      <c r="R18" s="21">
        <v>72</v>
      </c>
      <c r="S18" s="23">
        <f t="shared" si="4"/>
        <v>1.0285714285714285</v>
      </c>
    </row>
    <row r="19" spans="1:19" ht="25.5" x14ac:dyDescent="0.25">
      <c r="A19" s="17"/>
      <c r="B19" s="19">
        <v>5004244</v>
      </c>
      <c r="C19" s="19" t="s">
        <v>1799</v>
      </c>
      <c r="D19" s="68">
        <v>3000001</v>
      </c>
      <c r="E19" s="19" t="s">
        <v>275</v>
      </c>
      <c r="F19" s="69">
        <v>101</v>
      </c>
      <c r="G19" s="19" t="s">
        <v>1080</v>
      </c>
      <c r="H19" s="20">
        <v>338.74796600000002</v>
      </c>
      <c r="I19" s="21">
        <v>98.80782099999999</v>
      </c>
      <c r="J19" s="21">
        <f t="shared" si="0"/>
        <v>6.2661016091927131</v>
      </c>
      <c r="K19" s="21">
        <v>6.2660277091927128</v>
      </c>
      <c r="L19" s="21">
        <v>7.3900000000000007E-5</v>
      </c>
      <c r="M19" s="21">
        <v>0</v>
      </c>
      <c r="N19" s="22">
        <f t="shared" si="1"/>
        <v>6.3416313058788268E-2</v>
      </c>
      <c r="O19" s="22">
        <f t="shared" si="2"/>
        <v>6.3417060975291761E-2</v>
      </c>
      <c r="P19" s="23">
        <f t="shared" si="3"/>
        <v>6.3417060975291761E-2</v>
      </c>
      <c r="Q19" s="70">
        <v>22</v>
      </c>
      <c r="R19" s="21">
        <v>17</v>
      </c>
      <c r="S19" s="23">
        <f t="shared" si="4"/>
        <v>0.77272727272727271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ca="1">OFFSET(H20,-MATCH("PROYECTOS",$A$8:$A$20,0)-1,0)-(OFFSET(H20,-MATCH("PROYECTOS",$A$8:$A$20,0),0))</f>
        <v>0</v>
      </c>
      <c r="I20" s="44">
        <f t="shared" ref="I20:M20" ca="1" si="5">OFFSET(I20,-MATCH("PROYECTOS",$A$8:$A$20,0)-1,0)-(OFFSET(I20,-MATCH("PROYECTOS",$A$8:$A$20,0),0))</f>
        <v>8.4429999997155392E-3</v>
      </c>
      <c r="J20" s="44">
        <f t="shared" ca="1" si="5"/>
        <v>8.3263900086194553E-3</v>
      </c>
      <c r="K20" s="44">
        <f t="shared" ca="1" si="5"/>
        <v>7.0659900084137917E-3</v>
      </c>
      <c r="L20" s="44">
        <f t="shared" ca="1" si="5"/>
        <v>0</v>
      </c>
      <c r="M20" s="44">
        <f t="shared" ca="1" si="5"/>
        <v>1.26039999997829E-3</v>
      </c>
      <c r="N20" s="46">
        <f t="shared" ca="1" si="1"/>
        <v>0.83690512953356133</v>
      </c>
      <c r="O20" s="46">
        <f t="shared" ca="1" si="2"/>
        <v>0.83690512953356133</v>
      </c>
      <c r="P20" s="47">
        <f t="shared" ca="1" si="3"/>
        <v>0.98618855959642471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1805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52.864780999999994</v>
      </c>
      <c r="E6" s="14">
        <v>59.645478999999995</v>
      </c>
      <c r="F6" s="14">
        <v>34.054725889539725</v>
      </c>
      <c r="G6" s="14">
        <v>24.211020239539721</v>
      </c>
      <c r="H6" s="14">
        <v>5.2781110999999985</v>
      </c>
      <c r="I6" s="14">
        <v>4.5655945500000001</v>
      </c>
      <c r="J6" s="15">
        <v>0.4059154297266977</v>
      </c>
      <c r="K6" s="15">
        <v>0.49440681563710337</v>
      </c>
      <c r="L6" s="16">
        <v>0.57095234140947582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52.391241000000022</v>
      </c>
      <c r="E7" s="38">
        <f ca="1">SUM(E8:OFFSET(E6,MATCH("GOBIERNOS REGIONALES",$A$8:$A$50,0),0))</f>
        <v>59.171938999999995</v>
      </c>
      <c r="F7" s="38">
        <f ca="1">SUM(F8:OFFSET(F6,MATCH("GOBIERNOS REGIONALES",$A$8:$A$50,0),0))</f>
        <v>33.872620807807145</v>
      </c>
      <c r="G7" s="38">
        <f ca="1">SUM(G8:OFFSET(G6,MATCH("GOBIERNOS REGIONALES",$A$8:$A$50,0),0))</f>
        <v>24.077405347807144</v>
      </c>
      <c r="H7" s="38">
        <f ca="1">SUM(H8:OFFSET(H6,MATCH("GOBIERNOS REGIONALES",$A$8:$A$50,0),0))</f>
        <v>5.26320312</v>
      </c>
      <c r="I7" s="38">
        <f ca="1">SUM(I8:OFFSET(I6,MATCH("GOBIERNOS REGIONALES",$A$8:$A$50,0),0))</f>
        <v>4.5320123399999996</v>
      </c>
      <c r="J7" s="39">
        <f ca="1">IFERROR(G7/E7,0)</f>
        <v>0.40690580289767325</v>
      </c>
      <c r="K7" s="39">
        <f ca="1">IFERROR(SUM(G7,H7)/E7,0)</f>
        <v>0.49585342247796116</v>
      </c>
      <c r="L7" s="40">
        <f ca="1">IFERROR(SUM(G7,H7,I7)/E7,0)</f>
        <v>0.57244398916532291</v>
      </c>
      <c r="M7" s="4"/>
    </row>
    <row r="8" spans="1:13" ht="25.5" x14ac:dyDescent="0.25">
      <c r="A8" s="17"/>
      <c r="B8" s="18">
        <v>12</v>
      </c>
      <c r="C8" s="19" t="s">
        <v>112</v>
      </c>
      <c r="D8" s="20">
        <v>52.391241000000022</v>
      </c>
      <c r="E8" s="21">
        <v>59.171938999999995</v>
      </c>
      <c r="F8" s="21">
        <f t="shared" ref="F8:F11" si="0">SUM(G8,H8,I8)</f>
        <v>33.872620807807145</v>
      </c>
      <c r="G8" s="21">
        <v>24.077405347807144</v>
      </c>
      <c r="H8" s="21">
        <v>5.26320312</v>
      </c>
      <c r="I8" s="21">
        <v>4.5320123399999996</v>
      </c>
      <c r="J8" s="22">
        <f t="shared" ref="J8:J11" si="1">IFERROR(G8/E8,0)</f>
        <v>0.40690580289767325</v>
      </c>
      <c r="K8" s="22">
        <f t="shared" ref="K8:K11" si="2">IFERROR(SUM(G8,H8)/E8,0)</f>
        <v>0.49585342247796116</v>
      </c>
      <c r="L8" s="23">
        <f t="shared" ref="L8:L11" si="3">IFERROR(SUM(G8,H8,I8)/E8,0)</f>
        <v>0.57244398916532291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0.47354000000000007</v>
      </c>
      <c r="E9" s="38">
        <f ca="1">SUM(E10:OFFSET(E8,(MATCH("GOBIERNOS LOCALES",$A$8:$A$50,0)-MATCH("GOBIERNOS REGIONALES",$A$8:$A$50,0)),0))</f>
        <v>0.47354000000000007</v>
      </c>
      <c r="F9" s="38">
        <f ca="1">SUM(F10:OFFSET(F8,(MATCH("GOBIERNOS LOCALES",$A$8:$A$50,0)-MATCH("GOBIERNOS REGIONALES",$A$8:$A$50,0)),0))</f>
        <v>0.18210508173257722</v>
      </c>
      <c r="G9" s="38">
        <f ca="1">SUM(G10:OFFSET(G8,(MATCH("GOBIERNOS LOCALES",$A$8:$A$50,0)-MATCH("GOBIERNOS REGIONALES",$A$8:$A$50,0)),0))</f>
        <v>0.13361489173257723</v>
      </c>
      <c r="H9" s="38">
        <f ca="1">SUM(H10:OFFSET(H8,(MATCH("GOBIERNOS LOCALES",$A$8:$A$50,0)-MATCH("GOBIERNOS REGIONALES",$A$8:$A$50,0)),0))</f>
        <v>1.4907979999999999E-2</v>
      </c>
      <c r="I9" s="38">
        <f ca="1">SUM(I10:OFFSET(I8,(MATCH("GOBIERNOS LOCALES",$A$8:$A$50,0)-MATCH("GOBIERNOS REGIONALES",$A$8:$A$50,0)),0))</f>
        <v>3.3582209999999994E-2</v>
      </c>
      <c r="J9" s="39">
        <f t="shared" ca="1" si="1"/>
        <v>0.2821617851344706</v>
      </c>
      <c r="K9" s="39">
        <f t="shared" ca="1" si="2"/>
        <v>0.3136437718726553</v>
      </c>
      <c r="L9" s="40">
        <f t="shared" ca="1" si="3"/>
        <v>0.38456113893773958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0.47354000000000007</v>
      </c>
      <c r="E10" s="28">
        <v>0.47354000000000007</v>
      </c>
      <c r="F10" s="28">
        <f t="shared" si="0"/>
        <v>0.18210508173257722</v>
      </c>
      <c r="G10" s="28">
        <v>0.13361489173257723</v>
      </c>
      <c r="H10" s="28">
        <v>1.4907979999999999E-2</v>
      </c>
      <c r="I10" s="28">
        <v>3.3582209999999994E-2</v>
      </c>
      <c r="J10" s="29">
        <f t="shared" si="1"/>
        <v>0.2821617851344706</v>
      </c>
      <c r="K10" s="29">
        <f t="shared" si="2"/>
        <v>0.3136437718726553</v>
      </c>
      <c r="L10" s="30">
        <f t="shared" si="3"/>
        <v>0.38456113893773958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1805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1807</v>
      </c>
      <c r="N2" s="72" t="s">
        <v>1828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52.864780999999994</v>
      </c>
      <c r="E6" s="14">
        <f ca="1">SUM(E7:OFFSET(E7,50,0))</f>
        <v>59.645478999999995</v>
      </c>
      <c r="F6" s="14">
        <f ca="1">SUM(F7:OFFSET(F7,50,0))</f>
        <v>34.054725889539725</v>
      </c>
      <c r="G6" s="14">
        <f ca="1">SUM(G7:OFFSET(G7,50,0))</f>
        <v>24.211020239539721</v>
      </c>
      <c r="H6" s="14">
        <f ca="1">SUM(H7:OFFSET(H7,50,0))</f>
        <v>5.2781110999999985</v>
      </c>
      <c r="I6" s="14">
        <f ca="1">SUM(I7:OFFSET(I7,50,0))</f>
        <v>4.5655945500000001</v>
      </c>
      <c r="J6" s="15">
        <f ca="1">IFERROR(G6/E6,0)</f>
        <v>0.4059154297266977</v>
      </c>
      <c r="K6" s="15">
        <f ca="1">IFERROR(SUM(G6,H6)/E6,0)</f>
        <v>0.49440681563710337</v>
      </c>
      <c r="L6" s="16">
        <f ca="1">IFERROR(SUM(G6,H6,I6)/E6,0)</f>
        <v>0.57095234140947582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0.39307700000000012</v>
      </c>
      <c r="F7" s="21">
        <f t="shared" ref="F7:F30" si="0">SUM(G7,H7,I7)</f>
        <v>0.24427921889902374</v>
      </c>
      <c r="G7" s="21">
        <v>8.1843468899023719E-2</v>
      </c>
      <c r="H7" s="21">
        <v>0.11780191000000002</v>
      </c>
      <c r="I7" s="21">
        <v>4.4633840000000001E-2</v>
      </c>
      <c r="J7" s="22">
        <f t="shared" ref="J7:J30" si="1">IFERROR(G7/E7,0)</f>
        <v>0.20821230674657559</v>
      </c>
      <c r="K7" s="22">
        <f t="shared" ref="K7:K30" si="2">IFERROR(SUM(G7,H7)/E7,0)</f>
        <v>0.50790399565231159</v>
      </c>
      <c r="L7" s="23">
        <f t="shared" ref="L7:L30" si="3">IFERROR(SUM(G7,H7,I7)/E7,0)</f>
        <v>0.62145385992826763</v>
      </c>
      <c r="M7" s="4"/>
      <c r="N7" t="s">
        <v>258</v>
      </c>
      <c r="O7" s="5">
        <v>0.27730582994311048</v>
      </c>
      <c r="P7" s="71">
        <v>0.68525226277527651</v>
      </c>
    </row>
    <row r="8" spans="1:16" x14ac:dyDescent="0.25">
      <c r="A8" s="17"/>
      <c r="B8" s="55">
        <v>2</v>
      </c>
      <c r="C8" s="19" t="s">
        <v>250</v>
      </c>
      <c r="D8" s="20">
        <v>1.687012</v>
      </c>
      <c r="E8" s="21">
        <v>3.5705979999999991</v>
      </c>
      <c r="F8" s="21">
        <f t="shared" si="0"/>
        <v>1.7325532629711962</v>
      </c>
      <c r="G8" s="21">
        <v>1.1479373329711962</v>
      </c>
      <c r="H8" s="21">
        <v>0.34689656000000002</v>
      </c>
      <c r="I8" s="21">
        <v>0.23771937000000001</v>
      </c>
      <c r="J8" s="22">
        <f t="shared" si="1"/>
        <v>0.32149722062556368</v>
      </c>
      <c r="K8" s="22">
        <f t="shared" si="2"/>
        <v>0.41865085147395381</v>
      </c>
      <c r="L8" s="23">
        <f t="shared" si="3"/>
        <v>0.48522775819938191</v>
      </c>
      <c r="M8" s="4"/>
      <c r="N8" t="s">
        <v>259</v>
      </c>
      <c r="O8" s="5">
        <v>1.2411936426534118</v>
      </c>
      <c r="P8" s="71">
        <v>0.6560112612602077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0.47043700000000005</v>
      </c>
      <c r="F9" s="21">
        <f t="shared" si="0"/>
        <v>0.22187889039947545</v>
      </c>
      <c r="G9" s="21">
        <v>0.18835225039947545</v>
      </c>
      <c r="H9" s="21">
        <v>1.3791969999999999E-2</v>
      </c>
      <c r="I9" s="21">
        <v>1.9734669999999999E-2</v>
      </c>
      <c r="J9" s="22">
        <f t="shared" si="1"/>
        <v>0.40037720332260307</v>
      </c>
      <c r="K9" s="22">
        <f t="shared" si="2"/>
        <v>0.4296945614385676</v>
      </c>
      <c r="L9" s="23">
        <f t="shared" si="3"/>
        <v>0.47164421675904622</v>
      </c>
      <c r="M9" s="4"/>
      <c r="N9" t="s">
        <v>264</v>
      </c>
      <c r="O9" s="5">
        <v>0.76836311104990096</v>
      </c>
      <c r="P9" s="71">
        <v>0.64045630205407722</v>
      </c>
    </row>
    <row r="10" spans="1:16" x14ac:dyDescent="0.25">
      <c r="A10" s="17"/>
      <c r="B10" s="55">
        <v>4</v>
      </c>
      <c r="C10" s="19" t="s">
        <v>252</v>
      </c>
      <c r="D10" s="20">
        <v>2.7260489999999993</v>
      </c>
      <c r="E10" s="21">
        <v>3.1989939999999999</v>
      </c>
      <c r="F10" s="21">
        <f t="shared" si="0"/>
        <v>1.6924577884087038</v>
      </c>
      <c r="G10" s="21">
        <v>1.2068709984087036</v>
      </c>
      <c r="H10" s="21">
        <v>0.12499291</v>
      </c>
      <c r="I10" s="21">
        <v>0.36059388000000003</v>
      </c>
      <c r="J10" s="22">
        <f t="shared" si="1"/>
        <v>0.37726578993543086</v>
      </c>
      <c r="K10" s="22">
        <f t="shared" si="2"/>
        <v>0.41633835774893724</v>
      </c>
      <c r="L10" s="23">
        <f t="shared" si="3"/>
        <v>0.52905938192091129</v>
      </c>
      <c r="M10" s="4"/>
      <c r="N10" t="s">
        <v>269</v>
      </c>
      <c r="O10" s="5">
        <v>0.61838495505099611</v>
      </c>
      <c r="P10" s="71">
        <v>0.63104047171116362</v>
      </c>
    </row>
    <row r="11" spans="1:16" x14ac:dyDescent="0.25">
      <c r="A11" s="17"/>
      <c r="B11" s="55">
        <v>5</v>
      </c>
      <c r="C11" s="19" t="s">
        <v>253</v>
      </c>
      <c r="D11" s="20">
        <v>1.4459850000000003</v>
      </c>
      <c r="E11" s="21">
        <v>0.84356999999999993</v>
      </c>
      <c r="F11" s="21">
        <f t="shared" si="0"/>
        <v>0.51717356792075564</v>
      </c>
      <c r="G11" s="21">
        <v>0.40401415792075568</v>
      </c>
      <c r="H11" s="21">
        <v>2.8811380000000001E-2</v>
      </c>
      <c r="I11" s="21">
        <v>8.4348029999999991E-2</v>
      </c>
      <c r="J11" s="22">
        <f t="shared" si="1"/>
        <v>0.4789337671097309</v>
      </c>
      <c r="K11" s="22">
        <f t="shared" si="2"/>
        <v>0.51308787405995437</v>
      </c>
      <c r="L11" s="23">
        <f t="shared" si="3"/>
        <v>0.61307724068038894</v>
      </c>
      <c r="M11" s="4"/>
      <c r="N11" t="s">
        <v>249</v>
      </c>
      <c r="O11" s="5">
        <v>0.24427921889902374</v>
      </c>
      <c r="P11" s="71">
        <v>0.62145385992826763</v>
      </c>
    </row>
    <row r="12" spans="1:16" x14ac:dyDescent="0.25">
      <c r="A12" s="17"/>
      <c r="B12" s="55">
        <v>6</v>
      </c>
      <c r="C12" s="19" t="s">
        <v>254</v>
      </c>
      <c r="D12" s="20">
        <v>0.69258400000000009</v>
      </c>
      <c r="E12" s="21">
        <v>1.5599539999999998</v>
      </c>
      <c r="F12" s="21">
        <f t="shared" si="0"/>
        <v>0.60352940928406595</v>
      </c>
      <c r="G12" s="21">
        <v>0.43951647928406601</v>
      </c>
      <c r="H12" s="21">
        <v>5.1905489999999999E-2</v>
      </c>
      <c r="I12" s="21">
        <v>0.11210743999999999</v>
      </c>
      <c r="J12" s="22">
        <f t="shared" si="1"/>
        <v>0.28174964087663229</v>
      </c>
      <c r="K12" s="22">
        <f t="shared" si="2"/>
        <v>0.31502337202511488</v>
      </c>
      <c r="L12" s="23">
        <f t="shared" si="3"/>
        <v>0.3868892347364512</v>
      </c>
      <c r="M12" s="4"/>
      <c r="N12" t="s">
        <v>256</v>
      </c>
      <c r="O12" s="5">
        <v>0.70961330068349415</v>
      </c>
      <c r="P12" s="71">
        <v>0.62086608204928706</v>
      </c>
    </row>
    <row r="13" spans="1:16" x14ac:dyDescent="0.25">
      <c r="A13" s="17"/>
      <c r="B13" s="55">
        <v>8</v>
      </c>
      <c r="C13" s="19" t="s">
        <v>256</v>
      </c>
      <c r="D13" s="20">
        <v>1.4866649999999995</v>
      </c>
      <c r="E13" s="21">
        <v>1.142941</v>
      </c>
      <c r="F13" s="21">
        <f t="shared" si="0"/>
        <v>0.70961330068349415</v>
      </c>
      <c r="G13" s="21">
        <v>0.50371537068349426</v>
      </c>
      <c r="H13" s="21">
        <v>5.8576310000000006E-2</v>
      </c>
      <c r="I13" s="21">
        <v>0.14732161999999999</v>
      </c>
      <c r="J13" s="22">
        <f t="shared" si="1"/>
        <v>0.44071861161992987</v>
      </c>
      <c r="K13" s="22">
        <f t="shared" si="2"/>
        <v>0.49196912236370399</v>
      </c>
      <c r="L13" s="23">
        <f t="shared" si="3"/>
        <v>0.62086608204928706</v>
      </c>
      <c r="M13" s="4"/>
      <c r="N13" t="s">
        <v>263</v>
      </c>
      <c r="O13" s="5">
        <v>18.956187685747743</v>
      </c>
      <c r="P13" s="71">
        <v>0.62082118822963184</v>
      </c>
    </row>
    <row r="14" spans="1:16" x14ac:dyDescent="0.25">
      <c r="A14" s="17"/>
      <c r="B14" s="55">
        <v>9</v>
      </c>
      <c r="C14" s="19" t="s">
        <v>257</v>
      </c>
      <c r="D14" s="20">
        <v>3.5298000000000003E-2</v>
      </c>
      <c r="E14" s="21">
        <v>0.15740399999999999</v>
      </c>
      <c r="F14" s="21">
        <f t="shared" si="0"/>
        <v>7.4263350468448175E-2</v>
      </c>
      <c r="G14" s="21">
        <v>6.1747400468448177E-2</v>
      </c>
      <c r="H14" s="21">
        <v>1.6749999999999998E-3</v>
      </c>
      <c r="I14" s="21">
        <v>1.084095E-2</v>
      </c>
      <c r="J14" s="22">
        <f t="shared" si="1"/>
        <v>0.39228609481619386</v>
      </c>
      <c r="K14" s="22">
        <f t="shared" si="2"/>
        <v>0.40292750164194163</v>
      </c>
      <c r="L14" s="23">
        <f t="shared" si="3"/>
        <v>0.47180091019572679</v>
      </c>
      <c r="M14" s="4"/>
      <c r="N14" t="s">
        <v>253</v>
      </c>
      <c r="O14" s="5">
        <v>0.51717356792075564</v>
      </c>
      <c r="P14" s="71">
        <v>0.61307724068038894</v>
      </c>
    </row>
    <row r="15" spans="1:16" x14ac:dyDescent="0.25">
      <c r="A15" s="17"/>
      <c r="B15" s="55">
        <v>10</v>
      </c>
      <c r="C15" s="19" t="s">
        <v>258</v>
      </c>
      <c r="D15" s="20">
        <v>0.93376499999999973</v>
      </c>
      <c r="E15" s="21">
        <v>0.4046769999999999</v>
      </c>
      <c r="F15" s="21">
        <f t="shared" si="0"/>
        <v>0.27730582994311048</v>
      </c>
      <c r="G15" s="21">
        <v>0.22129257994311047</v>
      </c>
      <c r="H15" s="21">
        <v>1.7078639999999999E-2</v>
      </c>
      <c r="I15" s="21">
        <v>3.8934610000000001E-2</v>
      </c>
      <c r="J15" s="22">
        <f t="shared" si="1"/>
        <v>0.5468375517835472</v>
      </c>
      <c r="K15" s="22">
        <f t="shared" si="2"/>
        <v>0.58904069157157568</v>
      </c>
      <c r="L15" s="23">
        <f t="shared" si="3"/>
        <v>0.68525226277527651</v>
      </c>
      <c r="M15" s="4"/>
      <c r="N15" t="s">
        <v>260</v>
      </c>
      <c r="O15" s="5">
        <v>0.53105919520253864</v>
      </c>
      <c r="P15" s="71">
        <v>0.58478580637768185</v>
      </c>
    </row>
    <row r="16" spans="1:16" x14ac:dyDescent="0.25">
      <c r="A16" s="17"/>
      <c r="B16" s="55">
        <v>11</v>
      </c>
      <c r="C16" s="19" t="s">
        <v>259</v>
      </c>
      <c r="D16" s="20">
        <v>1.6583429999999997</v>
      </c>
      <c r="E16" s="21">
        <v>1.8920309999999998</v>
      </c>
      <c r="F16" s="21">
        <f t="shared" si="0"/>
        <v>1.2411936426534118</v>
      </c>
      <c r="G16" s="21">
        <v>0.6070065826534119</v>
      </c>
      <c r="H16" s="21">
        <v>0.41301883</v>
      </c>
      <c r="I16" s="21">
        <v>0.22116823000000002</v>
      </c>
      <c r="J16" s="22">
        <f t="shared" si="1"/>
        <v>0.32082274690711304</v>
      </c>
      <c r="K16" s="22">
        <f t="shared" si="2"/>
        <v>0.53911664906833556</v>
      </c>
      <c r="L16" s="23">
        <f t="shared" si="3"/>
        <v>0.6560112612602077</v>
      </c>
      <c r="M16" s="4"/>
      <c r="N16" t="s">
        <v>268</v>
      </c>
      <c r="O16" s="5">
        <v>1.3629763835083661</v>
      </c>
      <c r="P16" s="71">
        <v>0.56195548374088511</v>
      </c>
    </row>
    <row r="17" spans="1:16" x14ac:dyDescent="0.25">
      <c r="A17" s="17"/>
      <c r="B17" s="55">
        <v>12</v>
      </c>
      <c r="C17" s="19" t="s">
        <v>260</v>
      </c>
      <c r="D17" s="20">
        <v>1.2526739999999996</v>
      </c>
      <c r="E17" s="21">
        <v>0.90812599999999988</v>
      </c>
      <c r="F17" s="21">
        <f t="shared" si="0"/>
        <v>0.53105919520253864</v>
      </c>
      <c r="G17" s="21">
        <v>0.33111205520253861</v>
      </c>
      <c r="H17" s="21">
        <v>0.14733904</v>
      </c>
      <c r="I17" s="21">
        <v>5.2608100000000005E-2</v>
      </c>
      <c r="J17" s="22">
        <f t="shared" si="1"/>
        <v>0.36461025805068753</v>
      </c>
      <c r="K17" s="22">
        <f t="shared" si="2"/>
        <v>0.52685540905396244</v>
      </c>
      <c r="L17" s="23">
        <f t="shared" si="3"/>
        <v>0.58478580637768185</v>
      </c>
      <c r="M17" s="4"/>
      <c r="N17" t="s">
        <v>252</v>
      </c>
      <c r="O17" s="5">
        <v>1.6924577884087038</v>
      </c>
      <c r="P17" s="71">
        <v>0.52905938192091129</v>
      </c>
    </row>
    <row r="18" spans="1:16" x14ac:dyDescent="0.25">
      <c r="A18" s="17"/>
      <c r="B18" s="55">
        <v>13</v>
      </c>
      <c r="C18" s="19" t="s">
        <v>261</v>
      </c>
      <c r="D18" s="20">
        <v>2.1388989999999994</v>
      </c>
      <c r="E18" s="21">
        <v>2.84992</v>
      </c>
      <c r="F18" s="21">
        <f t="shared" si="0"/>
        <v>1.3023321860427188</v>
      </c>
      <c r="G18" s="21">
        <v>1.0912105660427187</v>
      </c>
      <c r="H18" s="21">
        <v>8.8511389999999995E-2</v>
      </c>
      <c r="I18" s="21">
        <v>0.12261022999999999</v>
      </c>
      <c r="J18" s="22">
        <f t="shared" si="1"/>
        <v>0.38289164820160521</v>
      </c>
      <c r="K18" s="22">
        <f t="shared" si="2"/>
        <v>0.41394914806125044</v>
      </c>
      <c r="L18" s="23">
        <f t="shared" si="3"/>
        <v>0.45697148903924278</v>
      </c>
      <c r="M18" s="4"/>
      <c r="N18" t="s">
        <v>270</v>
      </c>
      <c r="O18" s="5">
        <v>0.43490163579175917</v>
      </c>
      <c r="P18" s="71">
        <v>0.49270365815145528</v>
      </c>
    </row>
    <row r="19" spans="1:16" x14ac:dyDescent="0.25">
      <c r="A19" s="17"/>
      <c r="B19" s="55">
        <v>14</v>
      </c>
      <c r="C19" s="19" t="s">
        <v>262</v>
      </c>
      <c r="D19" s="20">
        <v>2.4212880000000001</v>
      </c>
      <c r="E19" s="21">
        <v>2.2893829999999999</v>
      </c>
      <c r="F19" s="21">
        <f t="shared" si="0"/>
        <v>1.0813574644372999</v>
      </c>
      <c r="G19" s="21">
        <v>0.53464146443729987</v>
      </c>
      <c r="H19" s="21">
        <v>0.41124125999999994</v>
      </c>
      <c r="I19" s="21">
        <v>0.13547474000000001</v>
      </c>
      <c r="J19" s="22">
        <f t="shared" si="1"/>
        <v>0.23353080914696225</v>
      </c>
      <c r="K19" s="22">
        <f t="shared" si="2"/>
        <v>0.41316054344655301</v>
      </c>
      <c r="L19" s="23">
        <f t="shared" si="3"/>
        <v>0.47233576227188717</v>
      </c>
      <c r="M19" s="4"/>
      <c r="N19" t="s">
        <v>250</v>
      </c>
      <c r="O19" s="5">
        <v>1.7325532629711962</v>
      </c>
      <c r="P19" s="71">
        <v>0.48522775819938191</v>
      </c>
    </row>
    <row r="20" spans="1:16" x14ac:dyDescent="0.25">
      <c r="A20" s="17"/>
      <c r="B20" s="55">
        <v>15</v>
      </c>
      <c r="C20" s="19" t="s">
        <v>263</v>
      </c>
      <c r="D20" s="20">
        <v>30.028553999999996</v>
      </c>
      <c r="E20" s="21">
        <v>30.534054000000001</v>
      </c>
      <c r="F20" s="21">
        <f t="shared" si="0"/>
        <v>18.956187685747743</v>
      </c>
      <c r="G20" s="21">
        <v>13.985384165747746</v>
      </c>
      <c r="H20" s="21">
        <v>2.7283143899999986</v>
      </c>
      <c r="I20" s="21">
        <v>2.2424891300000005</v>
      </c>
      <c r="J20" s="22">
        <f t="shared" si="1"/>
        <v>0.45802578870620148</v>
      </c>
      <c r="K20" s="22">
        <f t="shared" si="2"/>
        <v>0.54737895451903451</v>
      </c>
      <c r="L20" s="23">
        <f t="shared" si="3"/>
        <v>0.62082118822963184</v>
      </c>
      <c r="M20" s="4"/>
      <c r="N20" t="s">
        <v>262</v>
      </c>
      <c r="O20" s="5">
        <v>1.0813574644372999</v>
      </c>
      <c r="P20" s="71">
        <v>0.47233576227188717</v>
      </c>
    </row>
    <row r="21" spans="1:16" x14ac:dyDescent="0.25">
      <c r="A21" s="17"/>
      <c r="B21" s="55">
        <v>16</v>
      </c>
      <c r="C21" s="19" t="s">
        <v>264</v>
      </c>
      <c r="D21" s="20">
        <v>1.0825059999999997</v>
      </c>
      <c r="E21" s="21">
        <v>1.1997119999999999</v>
      </c>
      <c r="F21" s="21">
        <f t="shared" si="0"/>
        <v>0.76836311104990096</v>
      </c>
      <c r="G21" s="21">
        <v>0.64351417104990105</v>
      </c>
      <c r="H21" s="21">
        <v>2.551542E-2</v>
      </c>
      <c r="I21" s="21">
        <v>9.9333519999999981E-2</v>
      </c>
      <c r="J21" s="22">
        <f t="shared" si="1"/>
        <v>0.53639054293855615</v>
      </c>
      <c r="K21" s="22">
        <f t="shared" si="2"/>
        <v>0.55765849724759031</v>
      </c>
      <c r="L21" s="23">
        <f t="shared" si="3"/>
        <v>0.64045630205407722</v>
      </c>
      <c r="M21" s="4"/>
      <c r="N21" t="s">
        <v>257</v>
      </c>
      <c r="O21" s="5">
        <v>7.4263350468448175E-2</v>
      </c>
      <c r="P21" s="71">
        <v>0.47180091019572679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0.52331600000000011</v>
      </c>
      <c r="F22" s="21">
        <f t="shared" si="0"/>
        <v>0.19463657159824427</v>
      </c>
      <c r="G22" s="21">
        <v>0.16786045159824425</v>
      </c>
      <c r="H22" s="21">
        <v>8.7954499999999998E-3</v>
      </c>
      <c r="I22" s="21">
        <v>1.7980670000000001E-2</v>
      </c>
      <c r="J22" s="22">
        <f t="shared" si="1"/>
        <v>0.32076307928334735</v>
      </c>
      <c r="K22" s="22">
        <f t="shared" si="2"/>
        <v>0.33757022830993938</v>
      </c>
      <c r="L22" s="23">
        <f t="shared" si="3"/>
        <v>0.37192933447141729</v>
      </c>
      <c r="M22" s="4"/>
      <c r="N22" t="s">
        <v>251</v>
      </c>
      <c r="O22" s="5">
        <v>0.22187889039947545</v>
      </c>
      <c r="P22" s="71">
        <v>0.47164421675904622</v>
      </c>
    </row>
    <row r="23" spans="1:16" x14ac:dyDescent="0.25">
      <c r="A23" s="17"/>
      <c r="B23" s="55">
        <v>18</v>
      </c>
      <c r="C23" s="19" t="s">
        <v>266</v>
      </c>
      <c r="D23" s="20">
        <v>9.4530000000000003E-2</v>
      </c>
      <c r="E23" s="21">
        <v>0.53822700000000001</v>
      </c>
      <c r="F23" s="21">
        <f t="shared" si="0"/>
        <v>0.24906679976586096</v>
      </c>
      <c r="G23" s="21">
        <v>0.20066411976586096</v>
      </c>
      <c r="H23" s="21">
        <v>1.4538020000000002E-2</v>
      </c>
      <c r="I23" s="21">
        <v>3.3864659999999998E-2</v>
      </c>
      <c r="J23" s="22">
        <f t="shared" si="1"/>
        <v>0.37282432833332579</v>
      </c>
      <c r="K23" s="22">
        <f t="shared" si="2"/>
        <v>0.39983527352931192</v>
      </c>
      <c r="L23" s="23">
        <f t="shared" si="3"/>
        <v>0.46275419064049361</v>
      </c>
      <c r="M23" s="4"/>
      <c r="N23" t="s">
        <v>266</v>
      </c>
      <c r="O23" s="5">
        <v>0.24906679976586096</v>
      </c>
      <c r="P23" s="71">
        <v>0.46275419064049361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0.57177599999999995</v>
      </c>
      <c r="F24" s="21">
        <f t="shared" si="0"/>
        <v>0.26126882491843761</v>
      </c>
      <c r="G24" s="21">
        <v>0.19936264491843758</v>
      </c>
      <c r="H24" s="21">
        <v>3.3896790000000003E-2</v>
      </c>
      <c r="I24" s="21">
        <v>2.8009389999999995E-2</v>
      </c>
      <c r="J24" s="22">
        <f t="shared" si="1"/>
        <v>0.34867263564479378</v>
      </c>
      <c r="K24" s="22">
        <f t="shared" si="2"/>
        <v>0.4079559738751497</v>
      </c>
      <c r="L24" s="23">
        <f t="shared" si="3"/>
        <v>0.45694262249279027</v>
      </c>
      <c r="M24" s="4"/>
      <c r="N24" t="s">
        <v>273</v>
      </c>
      <c r="O24" s="5">
        <v>0.35188487101962196</v>
      </c>
      <c r="P24" s="71">
        <v>0.45889926085172178</v>
      </c>
    </row>
    <row r="25" spans="1:16" x14ac:dyDescent="0.25">
      <c r="A25" s="17"/>
      <c r="B25" s="55">
        <v>20</v>
      </c>
      <c r="C25" s="19" t="s">
        <v>268</v>
      </c>
      <c r="D25" s="20">
        <v>2.0883389999999999</v>
      </c>
      <c r="E25" s="21">
        <v>2.4254169999999995</v>
      </c>
      <c r="F25" s="21">
        <f t="shared" si="0"/>
        <v>1.3629763835083661</v>
      </c>
      <c r="G25" s="21">
        <v>0.75178293350836611</v>
      </c>
      <c r="H25" s="21">
        <v>0.33892602999999999</v>
      </c>
      <c r="I25" s="21">
        <v>0.27226741999999998</v>
      </c>
      <c r="J25" s="22">
        <f t="shared" si="1"/>
        <v>0.3099602804418235</v>
      </c>
      <c r="K25" s="22">
        <f t="shared" si="2"/>
        <v>0.44969956238797965</v>
      </c>
      <c r="L25" s="23">
        <f t="shared" si="3"/>
        <v>0.56195548374088511</v>
      </c>
      <c r="M25" s="4"/>
      <c r="N25" t="s">
        <v>272</v>
      </c>
      <c r="O25" s="5">
        <v>0.39406769415913073</v>
      </c>
      <c r="P25" s="71">
        <v>0.45780409601445526</v>
      </c>
    </row>
    <row r="26" spans="1:16" x14ac:dyDescent="0.25">
      <c r="A26" s="17"/>
      <c r="B26" s="55">
        <v>21</v>
      </c>
      <c r="C26" s="19" t="s">
        <v>269</v>
      </c>
      <c r="D26" s="20">
        <v>1.240510999999999</v>
      </c>
      <c r="E26" s="21">
        <v>0.97994499999999973</v>
      </c>
      <c r="F26" s="21">
        <f t="shared" si="0"/>
        <v>0.61838495505099611</v>
      </c>
      <c r="G26" s="21">
        <v>0.4353772750509961</v>
      </c>
      <c r="H26" s="21">
        <v>0.13600657000000002</v>
      </c>
      <c r="I26" s="21">
        <v>4.7001109999999999E-2</v>
      </c>
      <c r="J26" s="22">
        <f t="shared" si="1"/>
        <v>0.44428746006255065</v>
      </c>
      <c r="K26" s="22">
        <f t="shared" si="2"/>
        <v>0.58307746358315649</v>
      </c>
      <c r="L26" s="23">
        <f t="shared" si="3"/>
        <v>0.63104047171116362</v>
      </c>
      <c r="M26" s="4"/>
      <c r="N26" t="s">
        <v>261</v>
      </c>
      <c r="O26" s="5">
        <v>1.3023321860427188</v>
      </c>
      <c r="P26" s="71">
        <v>0.45697148903924278</v>
      </c>
    </row>
    <row r="27" spans="1:16" x14ac:dyDescent="0.25">
      <c r="A27" s="17"/>
      <c r="B27" s="55">
        <v>22</v>
      </c>
      <c r="C27" s="19" t="s">
        <v>270</v>
      </c>
      <c r="D27" s="20">
        <v>0.93443399999999988</v>
      </c>
      <c r="E27" s="21">
        <v>0.88268400000000002</v>
      </c>
      <c r="F27" s="21">
        <f t="shared" si="0"/>
        <v>0.43490163579175917</v>
      </c>
      <c r="G27" s="21">
        <v>0.29555780579175917</v>
      </c>
      <c r="H27" s="21">
        <v>7.3602349999999997E-2</v>
      </c>
      <c r="I27" s="21">
        <v>6.5741480000000005E-2</v>
      </c>
      <c r="J27" s="22">
        <f t="shared" si="1"/>
        <v>0.33483988130719394</v>
      </c>
      <c r="K27" s="22">
        <f t="shared" si="2"/>
        <v>0.41822459203039719</v>
      </c>
      <c r="L27" s="23">
        <f t="shared" si="3"/>
        <v>0.49270365815145528</v>
      </c>
      <c r="M27" s="4"/>
      <c r="N27" t="s">
        <v>267</v>
      </c>
      <c r="O27" s="5">
        <v>0.26126882491843761</v>
      </c>
      <c r="P27" s="71">
        <v>0.45694262249279027</v>
      </c>
    </row>
    <row r="28" spans="1:16" x14ac:dyDescent="0.25">
      <c r="A28" s="17"/>
      <c r="B28" s="55">
        <v>23</v>
      </c>
      <c r="C28" s="19" t="s">
        <v>271</v>
      </c>
      <c r="D28" s="20">
        <v>0.39914499999999997</v>
      </c>
      <c r="E28" s="21">
        <v>0.68165599999999982</v>
      </c>
      <c r="F28" s="21">
        <f t="shared" si="0"/>
        <v>0.23399024961541445</v>
      </c>
      <c r="G28" s="21">
        <v>0.11917238961541443</v>
      </c>
      <c r="H28" s="21">
        <v>7.5857090000000002E-2</v>
      </c>
      <c r="I28" s="21">
        <v>3.8960769999999999E-2</v>
      </c>
      <c r="J28" s="22">
        <f t="shared" si="1"/>
        <v>0.17482775713177096</v>
      </c>
      <c r="K28" s="22">
        <f t="shared" si="2"/>
        <v>0.28611129310886207</v>
      </c>
      <c r="L28" s="23">
        <f t="shared" si="3"/>
        <v>0.34326735129656971</v>
      </c>
      <c r="M28" s="4"/>
      <c r="N28" t="s">
        <v>254</v>
      </c>
      <c r="O28" s="5">
        <v>0.60352940928406595</v>
      </c>
      <c r="P28" s="71">
        <v>0.3868892347364512</v>
      </c>
    </row>
    <row r="29" spans="1:16" x14ac:dyDescent="0.25">
      <c r="A29" s="17"/>
      <c r="B29" s="55">
        <v>24</v>
      </c>
      <c r="C29" s="19" t="s">
        <v>272</v>
      </c>
      <c r="D29" s="20">
        <v>0.2949</v>
      </c>
      <c r="E29" s="21">
        <v>0.86077799999999993</v>
      </c>
      <c r="F29" s="21">
        <f t="shared" si="0"/>
        <v>0.39406769415913073</v>
      </c>
      <c r="G29" s="21">
        <v>0.33727662415913073</v>
      </c>
      <c r="H29" s="21">
        <v>1.3572649999999999E-2</v>
      </c>
      <c r="I29" s="21">
        <v>4.3218419999999994E-2</v>
      </c>
      <c r="J29" s="22">
        <f t="shared" si="1"/>
        <v>0.39182765377266932</v>
      </c>
      <c r="K29" s="22">
        <f t="shared" si="2"/>
        <v>0.40759554049839886</v>
      </c>
      <c r="L29" s="23">
        <f t="shared" si="3"/>
        <v>0.45780409601445526</v>
      </c>
      <c r="M29" s="4"/>
      <c r="N29" t="s">
        <v>265</v>
      </c>
      <c r="O29" s="5">
        <v>0.19463657159824427</v>
      </c>
      <c r="P29" s="71">
        <v>0.37192933447141729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0.22329999999999994</v>
      </c>
      <c r="E30" s="28">
        <v>0.76680199999999998</v>
      </c>
      <c r="F30" s="28">
        <f t="shared" si="0"/>
        <v>0.35188487101962196</v>
      </c>
      <c r="G30" s="28">
        <v>0.25580695101962192</v>
      </c>
      <c r="H30" s="28">
        <v>7.4456499999999998E-3</v>
      </c>
      <c r="I30" s="28">
        <v>8.8632269999999999E-2</v>
      </c>
      <c r="J30" s="29">
        <f t="shared" si="1"/>
        <v>0.33360235239295399</v>
      </c>
      <c r="K30" s="29">
        <f t="shared" si="2"/>
        <v>0.34331235575757751</v>
      </c>
      <c r="L30" s="30">
        <f t="shared" si="3"/>
        <v>0.45889926085172178</v>
      </c>
      <c r="M30" s="4"/>
      <c r="N30" t="s">
        <v>271</v>
      </c>
      <c r="O30" s="5">
        <v>0.23399024961541445</v>
      </c>
      <c r="P30" s="71">
        <v>0.34326735129656971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1805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52.864780999999994</v>
      </c>
      <c r="E6" s="14">
        <v>59.645478999999995</v>
      </c>
      <c r="F6" s="14">
        <v>34.054725889539725</v>
      </c>
      <c r="G6" s="14">
        <v>24.211020239539721</v>
      </c>
      <c r="H6" s="14">
        <v>5.2781110999999985</v>
      </c>
      <c r="I6" s="14">
        <v>4.5655945500000001</v>
      </c>
      <c r="J6" s="15">
        <v>0.4059154297266977</v>
      </c>
      <c r="K6" s="15">
        <v>0.49440681563710337</v>
      </c>
      <c r="L6" s="16">
        <v>0.57095234140947582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52.864781000000001</v>
      </c>
      <c r="E7" s="38">
        <f ca="1">SUM(E8:OFFSET(E6,MATCH("PROYECTOS",$A$8:$A$50,0),0))</f>
        <v>59.645479000000009</v>
      </c>
      <c r="F7" s="38">
        <f ca="1">SUM(F8:OFFSET(F6,MATCH("PROYECTOS",$A$8:$A$50,0),0))</f>
        <v>34.054725889539725</v>
      </c>
      <c r="G7" s="38">
        <f ca="1">SUM(G8:OFFSET(G6,MATCH("PROYECTOS",$A$8:$A$50,0),0))</f>
        <v>24.211020239539721</v>
      </c>
      <c r="H7" s="38">
        <f ca="1">SUM(H8:OFFSET(H6,MATCH("PROYECTOS",$A$8:$A$50,0),0))</f>
        <v>5.2781111000000003</v>
      </c>
      <c r="I7" s="38">
        <f ca="1">SUM(I8:OFFSET(I6,MATCH("PROYECTOS",$A$8:$A$50,0),0))</f>
        <v>4.5655945499999984</v>
      </c>
      <c r="J7" s="39">
        <f ca="1">IFERROR(G7/E7,0)</f>
        <v>0.40591542972669759</v>
      </c>
      <c r="K7" s="39">
        <f ca="1">IFERROR(SUM(G7,H7)/E7,0)</f>
        <v>0.49440681563710331</v>
      </c>
      <c r="L7" s="40">
        <f ca="1">IFERROR(SUM(G7,H7,I7)/E7,0)</f>
        <v>0.57095234140947571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11.972115000000002</v>
      </c>
      <c r="E8" s="21">
        <v>13.606418999999999</v>
      </c>
      <c r="F8" s="21">
        <f t="shared" ref="F8:F10" si="0">SUM(G8,H8,I8)</f>
        <v>8.7810681450812034</v>
      </c>
      <c r="G8" s="21">
        <v>7.0841926450812025</v>
      </c>
      <c r="H8" s="21">
        <v>0.83063838999999995</v>
      </c>
      <c r="I8" s="21">
        <v>0.86623711000000014</v>
      </c>
      <c r="J8" s="22">
        <f t="shared" ref="J8:J11" si="1">IFERROR(G8/E8,0)</f>
        <v>0.52065077850984909</v>
      </c>
      <c r="K8" s="22">
        <f t="shared" ref="K8:K11" si="2">IFERROR(SUM(G8,H8)/E8,0)</f>
        <v>0.58169831717523934</v>
      </c>
      <c r="L8" s="23">
        <f t="shared" ref="L8:L11" si="3">IFERROR(SUM(G8,H8,I8)/E8,0)</f>
        <v>0.64536217391814876</v>
      </c>
      <c r="M8" s="4"/>
    </row>
    <row r="9" spans="1:13" ht="38.25" x14ac:dyDescent="0.25">
      <c r="A9" s="17"/>
      <c r="B9" s="19">
        <v>3000576</v>
      </c>
      <c r="C9" s="19" t="s">
        <v>1810</v>
      </c>
      <c r="D9" s="20">
        <v>36.486460999999998</v>
      </c>
      <c r="E9" s="21">
        <v>41.632855000000013</v>
      </c>
      <c r="F9" s="21">
        <f t="shared" si="0"/>
        <v>23.627248831383749</v>
      </c>
      <c r="G9" s="21">
        <v>15.805085561383748</v>
      </c>
      <c r="H9" s="21">
        <v>4.3053029800000004</v>
      </c>
      <c r="I9" s="21">
        <v>3.516860289999999</v>
      </c>
      <c r="J9" s="22">
        <f t="shared" si="1"/>
        <v>0.37963011571951388</v>
      </c>
      <c r="K9" s="22">
        <f t="shared" si="2"/>
        <v>0.4830413033500523</v>
      </c>
      <c r="L9" s="23">
        <f t="shared" si="3"/>
        <v>0.56751449861854875</v>
      </c>
      <c r="M9" s="4"/>
    </row>
    <row r="10" spans="1:13" ht="25.5" x14ac:dyDescent="0.25">
      <c r="A10" s="17"/>
      <c r="B10" s="19">
        <v>3000577</v>
      </c>
      <c r="C10" s="19" t="s">
        <v>1811</v>
      </c>
      <c r="D10" s="20">
        <v>4.4062049999999973</v>
      </c>
      <c r="E10" s="21">
        <v>4.4062049999999982</v>
      </c>
      <c r="F10" s="21">
        <f t="shared" si="0"/>
        <v>1.6464089130747701</v>
      </c>
      <c r="G10" s="21">
        <v>1.32174203307477</v>
      </c>
      <c r="H10" s="21">
        <v>0.14216972999999999</v>
      </c>
      <c r="I10" s="21">
        <v>0.18249715</v>
      </c>
      <c r="J10" s="22">
        <f t="shared" si="1"/>
        <v>0.29997288666205285</v>
      </c>
      <c r="K10" s="22">
        <f t="shared" si="2"/>
        <v>0.33223868682341623</v>
      </c>
      <c r="L10" s="23">
        <f t="shared" si="3"/>
        <v>0.37365690272576307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1829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26.25" thickBot="1" x14ac:dyDescent="0.3">
      <c r="A17" s="73"/>
      <c r="B17" s="74">
        <v>3000577</v>
      </c>
      <c r="C17" s="74" t="s">
        <v>1811</v>
      </c>
      <c r="D17" s="75">
        <v>0.37365690272576307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1805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1809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52.864780999999994</v>
      </c>
      <c r="I6" s="14">
        <v>59.645478999999995</v>
      </c>
      <c r="J6" s="14">
        <v>34.054725889539725</v>
      </c>
      <c r="K6" s="14">
        <v>24.211020239539721</v>
      </c>
      <c r="L6" s="14">
        <v>5.2781110999999985</v>
      </c>
      <c r="M6" s="14">
        <v>4.5655945500000001</v>
      </c>
      <c r="N6" s="15">
        <v>0.4059154297266977</v>
      </c>
      <c r="O6" s="15">
        <v>0.49440681563710337</v>
      </c>
      <c r="P6" s="16">
        <v>0.57095234140947582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SUM(H8:OFFSET(H6,MATCH("PROYECTOS",$A$8:$A$21,0),0))</f>
        <v>52.864780999999994</v>
      </c>
      <c r="I7" s="37">
        <f ca="1">SUM(I8:OFFSET(I6,MATCH("PROYECTOS",$A$8:$A$21,0),0))</f>
        <v>59.645479000000002</v>
      </c>
      <c r="J7" s="37">
        <f ca="1">SUM(J8:OFFSET(J6,MATCH("PROYECTOS",$A$8:$A$21,0),0))</f>
        <v>34.054725889539718</v>
      </c>
      <c r="K7" s="37">
        <f ca="1">SUM(K8:OFFSET(K6,MATCH("PROYECTOS",$A$8:$A$21,0),0))</f>
        <v>24.211020239539721</v>
      </c>
      <c r="L7" s="37">
        <f ca="1">SUM(L8:OFFSET(L6,MATCH("PROYECTOS",$A$8:$A$21,0),0))</f>
        <v>5.2781110999999994</v>
      </c>
      <c r="M7" s="37">
        <f ca="1">SUM(M8:OFFSET(M6,MATCH("PROYECTOS",$A$8:$A$21,0),0))</f>
        <v>4.5655945499999993</v>
      </c>
      <c r="N7" s="39">
        <f ca="1">IFERROR(K7/I7,0)</f>
        <v>0.40591542972669764</v>
      </c>
      <c r="O7" s="39">
        <f ca="1">IFERROR(SUM(K7,L7)/I7,0)</f>
        <v>0.49440681563710337</v>
      </c>
      <c r="P7" s="40">
        <f ca="1">IFERROR(SUM(K7,L7,M7)/I7,0)</f>
        <v>0.57095234140947571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5.4137930000000001</v>
      </c>
      <c r="I8" s="21">
        <v>5.8781749999999988</v>
      </c>
      <c r="J8" s="21">
        <f t="shared" ref="J8:J20" si="0">SUM(K8,L8,M8)</f>
        <v>4.3463939065606523</v>
      </c>
      <c r="K8" s="21">
        <v>3.4700098765606526</v>
      </c>
      <c r="L8" s="21">
        <v>0.42484446999999997</v>
      </c>
      <c r="M8" s="21">
        <v>0.45153955999999995</v>
      </c>
      <c r="N8" s="22">
        <f t="shared" ref="N8:N21" si="1">IFERROR(K8/I8,0)</f>
        <v>0.59032095447322563</v>
      </c>
      <c r="O8" s="22">
        <f t="shared" ref="O8:O21" si="2">IFERROR(SUM(K8,L8)/I8,0)</f>
        <v>0.66259584761608037</v>
      </c>
      <c r="P8" s="23">
        <f t="shared" ref="P8:P21" si="3">IFERROR(SUM(K8,L8,M8)/I8,0)</f>
        <v>0.739412131581767</v>
      </c>
      <c r="Q8" s="70">
        <v>35</v>
      </c>
      <c r="R8" s="21">
        <v>35</v>
      </c>
      <c r="S8" s="23">
        <f>IFERROR(R8/Q8,0)</f>
        <v>1</v>
      </c>
    </row>
    <row r="9" spans="1:19" ht="38.25" x14ac:dyDescent="0.25">
      <c r="A9" s="17"/>
      <c r="B9" s="19">
        <v>5004311</v>
      </c>
      <c r="C9" s="19" t="s">
        <v>1812</v>
      </c>
      <c r="D9" s="68">
        <v>3000576</v>
      </c>
      <c r="E9" s="19" t="s">
        <v>1810</v>
      </c>
      <c r="F9" s="69">
        <v>87</v>
      </c>
      <c r="G9" s="19" t="s">
        <v>395</v>
      </c>
      <c r="H9" s="20">
        <v>4.6976850000000008</v>
      </c>
      <c r="I9" s="21">
        <v>4.3754359999999997</v>
      </c>
      <c r="J9" s="21">
        <f t="shared" si="0"/>
        <v>3.0975962248034974</v>
      </c>
      <c r="K9" s="21">
        <v>1.9326299848034978</v>
      </c>
      <c r="L9" s="21">
        <v>0.69208663999999998</v>
      </c>
      <c r="M9" s="21">
        <v>0.4728795999999999</v>
      </c>
      <c r="N9" s="22">
        <f t="shared" si="1"/>
        <v>0.44169997796870941</v>
      </c>
      <c r="O9" s="22">
        <f t="shared" si="2"/>
        <v>0.59987544665343018</v>
      </c>
      <c r="P9" s="23">
        <f t="shared" si="3"/>
        <v>0.70795144182282577</v>
      </c>
      <c r="Q9" s="70">
        <v>3478</v>
      </c>
      <c r="R9" s="21">
        <v>1415</v>
      </c>
      <c r="S9" s="23">
        <f t="shared" ref="S9:S20" si="4">IFERROR(R9/Q9,0)</f>
        <v>0.40684301322599192</v>
      </c>
    </row>
    <row r="10" spans="1:19" ht="38.25" x14ac:dyDescent="0.25">
      <c r="A10" s="17"/>
      <c r="B10" s="19">
        <v>5004313</v>
      </c>
      <c r="C10" s="19" t="s">
        <v>1813</v>
      </c>
      <c r="D10" s="68">
        <v>3000576</v>
      </c>
      <c r="E10" s="19" t="s">
        <v>1810</v>
      </c>
      <c r="F10" s="69">
        <v>90</v>
      </c>
      <c r="G10" s="19" t="s">
        <v>1824</v>
      </c>
      <c r="H10" s="20">
        <v>3.8931489999999989</v>
      </c>
      <c r="I10" s="21">
        <v>4.419867</v>
      </c>
      <c r="J10" s="21">
        <f t="shared" si="0"/>
        <v>1.9601260982525885</v>
      </c>
      <c r="K10" s="21">
        <v>1.5671403782525886</v>
      </c>
      <c r="L10" s="21">
        <v>5.6962369999999998E-2</v>
      </c>
      <c r="M10" s="21">
        <v>0.33602334999999994</v>
      </c>
      <c r="N10" s="22">
        <f t="shared" si="1"/>
        <v>0.35456731577049461</v>
      </c>
      <c r="O10" s="22">
        <f t="shared" si="2"/>
        <v>0.36745511759801563</v>
      </c>
      <c r="P10" s="23">
        <f t="shared" si="3"/>
        <v>0.44348078760120802</v>
      </c>
      <c r="Q10" s="70">
        <v>3350</v>
      </c>
      <c r="R10" s="21">
        <v>3529</v>
      </c>
      <c r="S10" s="23">
        <f t="shared" si="4"/>
        <v>1.0534328358208955</v>
      </c>
    </row>
    <row r="11" spans="1:19" ht="38.25" x14ac:dyDescent="0.25">
      <c r="A11" s="17"/>
      <c r="B11" s="19">
        <v>5004314</v>
      </c>
      <c r="C11" s="19" t="s">
        <v>1814</v>
      </c>
      <c r="D11" s="68">
        <v>3000576</v>
      </c>
      <c r="E11" s="19" t="s">
        <v>1810</v>
      </c>
      <c r="F11" s="69">
        <v>87</v>
      </c>
      <c r="G11" s="19" t="s">
        <v>395</v>
      </c>
      <c r="H11" s="20">
        <v>1.2955000000000001</v>
      </c>
      <c r="I11" s="21">
        <v>1.2466560000000002</v>
      </c>
      <c r="J11" s="21">
        <f t="shared" si="0"/>
        <v>0.99683098304700846</v>
      </c>
      <c r="K11" s="21">
        <v>0.59366398304700851</v>
      </c>
      <c r="L11" s="21">
        <v>1.0500000000000001E-2</v>
      </c>
      <c r="M11" s="21">
        <v>0.39266699999999999</v>
      </c>
      <c r="N11" s="22">
        <f t="shared" si="1"/>
        <v>0.47620513040245938</v>
      </c>
      <c r="O11" s="22">
        <f t="shared" si="2"/>
        <v>0.48462766235995203</v>
      </c>
      <c r="P11" s="23">
        <f t="shared" si="3"/>
        <v>0.7996038867554548</v>
      </c>
      <c r="Q11" s="70">
        <v>20</v>
      </c>
      <c r="R11" s="21">
        <v>20</v>
      </c>
      <c r="S11" s="23">
        <f t="shared" si="4"/>
        <v>1</v>
      </c>
    </row>
    <row r="12" spans="1:19" ht="25.5" x14ac:dyDescent="0.25">
      <c r="A12" s="17"/>
      <c r="B12" s="19">
        <v>5004316</v>
      </c>
      <c r="C12" s="19" t="s">
        <v>1815</v>
      </c>
      <c r="D12" s="68">
        <v>3000577</v>
      </c>
      <c r="E12" s="19" t="s">
        <v>1811</v>
      </c>
      <c r="F12" s="69">
        <v>322</v>
      </c>
      <c r="G12" s="19" t="s">
        <v>1825</v>
      </c>
      <c r="H12" s="20">
        <v>0.60772999999999999</v>
      </c>
      <c r="I12" s="21">
        <v>0.59008600000000011</v>
      </c>
      <c r="J12" s="21">
        <f t="shared" si="0"/>
        <v>0.20045464718067349</v>
      </c>
      <c r="K12" s="21">
        <v>0.14152369718067348</v>
      </c>
      <c r="L12" s="21">
        <v>1.9803950000000001E-2</v>
      </c>
      <c r="M12" s="21">
        <v>3.9126999999999995E-2</v>
      </c>
      <c r="N12" s="22">
        <f t="shared" si="1"/>
        <v>0.23983571408349538</v>
      </c>
      <c r="O12" s="22">
        <f t="shared" si="2"/>
        <v>0.27339683907205636</v>
      </c>
      <c r="P12" s="23">
        <f t="shared" si="3"/>
        <v>0.3397041230950632</v>
      </c>
      <c r="Q12" s="70">
        <v>1</v>
      </c>
      <c r="R12" s="21">
        <v>15</v>
      </c>
      <c r="S12" s="23">
        <f t="shared" si="4"/>
        <v>15</v>
      </c>
    </row>
    <row r="13" spans="1:19" ht="51" x14ac:dyDescent="0.25">
      <c r="A13" s="17"/>
      <c r="B13" s="19">
        <v>5004317</v>
      </c>
      <c r="C13" s="19" t="s">
        <v>1816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3.918822</v>
      </c>
      <c r="I13" s="21">
        <v>4.6775149999999996</v>
      </c>
      <c r="J13" s="21">
        <f t="shared" si="0"/>
        <v>2.8587859442984644</v>
      </c>
      <c r="K13" s="21">
        <v>2.4671706642984645</v>
      </c>
      <c r="L13" s="21">
        <v>0.16804442999999999</v>
      </c>
      <c r="M13" s="21">
        <v>0.22357084999999996</v>
      </c>
      <c r="N13" s="22">
        <f t="shared" si="1"/>
        <v>0.52745328754658505</v>
      </c>
      <c r="O13" s="22">
        <f t="shared" si="2"/>
        <v>0.5633792931286089</v>
      </c>
      <c r="P13" s="23">
        <f t="shared" si="3"/>
        <v>0.61117622162589846</v>
      </c>
      <c r="Q13" s="70">
        <v>62</v>
      </c>
      <c r="R13" s="21">
        <v>62</v>
      </c>
      <c r="S13" s="23">
        <f t="shared" si="4"/>
        <v>1</v>
      </c>
    </row>
    <row r="14" spans="1:19" ht="38.25" x14ac:dyDescent="0.25">
      <c r="A14" s="17"/>
      <c r="B14" s="19">
        <v>5004759</v>
      </c>
      <c r="C14" s="19" t="s">
        <v>1817</v>
      </c>
      <c r="D14" s="68">
        <v>3000576</v>
      </c>
      <c r="E14" s="19" t="s">
        <v>1810</v>
      </c>
      <c r="F14" s="69">
        <v>87</v>
      </c>
      <c r="G14" s="19" t="s">
        <v>395</v>
      </c>
      <c r="H14" s="20">
        <v>20.262108999999992</v>
      </c>
      <c r="I14" s="21">
        <v>22.220922000000005</v>
      </c>
      <c r="J14" s="21">
        <f t="shared" si="0"/>
        <v>12.008742544007939</v>
      </c>
      <c r="K14" s="21">
        <v>7.6976735940079379</v>
      </c>
      <c r="L14" s="21">
        <v>2.3764175000000001</v>
      </c>
      <c r="M14" s="21">
        <v>1.9346514500000001</v>
      </c>
      <c r="N14" s="22">
        <f t="shared" si="1"/>
        <v>0.34641558050597254</v>
      </c>
      <c r="O14" s="22">
        <f t="shared" si="2"/>
        <v>0.45336062536054694</v>
      </c>
      <c r="P14" s="23">
        <f t="shared" si="3"/>
        <v>0.54042503474914028</v>
      </c>
      <c r="Q14" s="70">
        <v>6655</v>
      </c>
      <c r="R14" s="21">
        <v>3973</v>
      </c>
      <c r="S14" s="23">
        <f t="shared" si="4"/>
        <v>0.5969947407963937</v>
      </c>
    </row>
    <row r="15" spans="1:19" ht="38.25" x14ac:dyDescent="0.25">
      <c r="A15" s="17"/>
      <c r="B15" s="19">
        <v>5004760</v>
      </c>
      <c r="C15" s="19" t="s">
        <v>1818</v>
      </c>
      <c r="D15" s="68">
        <v>3000576</v>
      </c>
      <c r="E15" s="19" t="s">
        <v>1810</v>
      </c>
      <c r="F15" s="69">
        <v>87</v>
      </c>
      <c r="G15" s="19" t="s">
        <v>395</v>
      </c>
      <c r="H15" s="20">
        <v>2.6863279999999992</v>
      </c>
      <c r="I15" s="21">
        <v>4.8723679999999989</v>
      </c>
      <c r="J15" s="21">
        <f t="shared" si="0"/>
        <v>3.6664920410710504</v>
      </c>
      <c r="K15" s="21">
        <v>2.6065679610710504</v>
      </c>
      <c r="L15" s="21">
        <v>0.92523622000000005</v>
      </c>
      <c r="M15" s="21">
        <v>0.13468785999999999</v>
      </c>
      <c r="N15" s="22">
        <f t="shared" si="1"/>
        <v>0.5349694360259839</v>
      </c>
      <c r="O15" s="22">
        <f t="shared" si="2"/>
        <v>0.72486400474493118</v>
      </c>
      <c r="P15" s="23">
        <f t="shared" si="3"/>
        <v>0.75250720821396311</v>
      </c>
      <c r="Q15" s="70">
        <v>908</v>
      </c>
      <c r="R15" s="21">
        <v>900</v>
      </c>
      <c r="S15" s="23">
        <f t="shared" si="4"/>
        <v>0.99118942731277537</v>
      </c>
    </row>
    <row r="16" spans="1:19" ht="38.25" x14ac:dyDescent="0.25">
      <c r="A16" s="17"/>
      <c r="B16" s="19">
        <v>5004940</v>
      </c>
      <c r="C16" s="19" t="s">
        <v>1819</v>
      </c>
      <c r="D16" s="68">
        <v>3000001</v>
      </c>
      <c r="E16" s="19" t="s">
        <v>275</v>
      </c>
      <c r="F16" s="69">
        <v>416</v>
      </c>
      <c r="G16" s="19" t="s">
        <v>663</v>
      </c>
      <c r="H16" s="20">
        <v>2.6395000000000004</v>
      </c>
      <c r="I16" s="21">
        <v>3.050729</v>
      </c>
      <c r="J16" s="21">
        <f t="shared" si="0"/>
        <v>1.5758882942220853</v>
      </c>
      <c r="K16" s="21">
        <v>1.1470121042220853</v>
      </c>
      <c r="L16" s="21">
        <v>0.23774949000000004</v>
      </c>
      <c r="M16" s="21">
        <v>0.19112669999999998</v>
      </c>
      <c r="N16" s="22">
        <f t="shared" si="1"/>
        <v>0.37597967706147789</v>
      </c>
      <c r="O16" s="22">
        <f t="shared" si="2"/>
        <v>0.45391170248884299</v>
      </c>
      <c r="P16" s="23">
        <f t="shared" si="3"/>
        <v>0.51656122003038796</v>
      </c>
      <c r="Q16" s="70">
        <v>62</v>
      </c>
      <c r="R16" s="21">
        <v>45</v>
      </c>
      <c r="S16" s="23">
        <f t="shared" si="4"/>
        <v>0.72580645161290325</v>
      </c>
    </row>
    <row r="17" spans="1:19" ht="38.25" x14ac:dyDescent="0.25">
      <c r="A17" s="17"/>
      <c r="B17" s="19">
        <v>5004941</v>
      </c>
      <c r="C17" s="19" t="s">
        <v>1820</v>
      </c>
      <c r="D17" s="68">
        <v>3000576</v>
      </c>
      <c r="E17" s="19" t="s">
        <v>1810</v>
      </c>
      <c r="F17" s="69">
        <v>51</v>
      </c>
      <c r="G17" s="19" t="s">
        <v>1826</v>
      </c>
      <c r="H17" s="20">
        <v>1.965271</v>
      </c>
      <c r="I17" s="21">
        <v>1.5021879999999992</v>
      </c>
      <c r="J17" s="21">
        <f t="shared" si="0"/>
        <v>0.72040857941533321</v>
      </c>
      <c r="K17" s="21">
        <v>0.52726237941533327</v>
      </c>
      <c r="L17" s="21">
        <v>9.7689059999999994E-2</v>
      </c>
      <c r="M17" s="21">
        <v>9.5457139999999996E-2</v>
      </c>
      <c r="N17" s="22">
        <f t="shared" si="1"/>
        <v>0.35099626638964865</v>
      </c>
      <c r="O17" s="22">
        <f t="shared" si="2"/>
        <v>0.41602744757336207</v>
      </c>
      <c r="P17" s="23">
        <f t="shared" si="3"/>
        <v>0.47957284934730782</v>
      </c>
      <c r="Q17" s="70">
        <v>24</v>
      </c>
      <c r="R17" s="21">
        <v>44</v>
      </c>
      <c r="S17" s="23">
        <f t="shared" si="4"/>
        <v>1.8333333333333333</v>
      </c>
    </row>
    <row r="18" spans="1:19" ht="51" x14ac:dyDescent="0.25">
      <c r="A18" s="17"/>
      <c r="B18" s="19">
        <v>5004942</v>
      </c>
      <c r="C18" s="19" t="s">
        <v>1821</v>
      </c>
      <c r="D18" s="68">
        <v>3000576</v>
      </c>
      <c r="E18" s="19" t="s">
        <v>1810</v>
      </c>
      <c r="F18" s="69">
        <v>466</v>
      </c>
      <c r="G18" s="19" t="s">
        <v>1827</v>
      </c>
      <c r="H18" s="20">
        <v>1.6864190000000001</v>
      </c>
      <c r="I18" s="21">
        <v>2.9954179999999995</v>
      </c>
      <c r="J18" s="21">
        <f t="shared" si="0"/>
        <v>1.1770523607863319</v>
      </c>
      <c r="K18" s="21">
        <v>0.88014728078633198</v>
      </c>
      <c r="L18" s="21">
        <v>0.14641119</v>
      </c>
      <c r="M18" s="21">
        <v>0.15049388999999996</v>
      </c>
      <c r="N18" s="22">
        <f t="shared" si="1"/>
        <v>0.29383120512273481</v>
      </c>
      <c r="O18" s="22">
        <f t="shared" si="2"/>
        <v>0.34270958870726298</v>
      </c>
      <c r="P18" s="23">
        <f t="shared" si="3"/>
        <v>0.39295095401921604</v>
      </c>
      <c r="Q18" s="70">
        <v>21947</v>
      </c>
      <c r="R18" s="21">
        <v>19206</v>
      </c>
      <c r="S18" s="23">
        <f t="shared" si="4"/>
        <v>0.8751082152458195</v>
      </c>
    </row>
    <row r="19" spans="1:19" ht="25.5" x14ac:dyDescent="0.25">
      <c r="A19" s="17"/>
      <c r="B19" s="19">
        <v>5004943</v>
      </c>
      <c r="C19" s="19" t="s">
        <v>1822</v>
      </c>
      <c r="D19" s="68">
        <v>3000577</v>
      </c>
      <c r="E19" s="19" t="s">
        <v>1811</v>
      </c>
      <c r="F19" s="69">
        <v>87</v>
      </c>
      <c r="G19" s="19" t="s">
        <v>395</v>
      </c>
      <c r="H19" s="20">
        <v>2.2273809999999998</v>
      </c>
      <c r="I19" s="21">
        <v>2.4133640000000001</v>
      </c>
      <c r="J19" s="21">
        <f t="shared" si="0"/>
        <v>1.0300392179346998</v>
      </c>
      <c r="K19" s="21">
        <v>0.81403879793469969</v>
      </c>
      <c r="L19" s="21">
        <v>0.10861248</v>
      </c>
      <c r="M19" s="21">
        <v>0.10738794000000002</v>
      </c>
      <c r="N19" s="22">
        <f t="shared" si="1"/>
        <v>0.33730460798068573</v>
      </c>
      <c r="O19" s="22">
        <f t="shared" si="2"/>
        <v>0.38230920736975427</v>
      </c>
      <c r="P19" s="23">
        <f t="shared" si="3"/>
        <v>0.4268064071290944</v>
      </c>
      <c r="Q19" s="70">
        <v>3675</v>
      </c>
      <c r="R19" s="21">
        <v>5175</v>
      </c>
      <c r="S19" s="23">
        <f t="shared" si="4"/>
        <v>1.4081632653061225</v>
      </c>
    </row>
    <row r="20" spans="1:19" ht="25.5" x14ac:dyDescent="0.25">
      <c r="A20" s="17"/>
      <c r="B20" s="19">
        <v>5004944</v>
      </c>
      <c r="C20" s="19" t="s">
        <v>1823</v>
      </c>
      <c r="D20" s="68">
        <v>3000577</v>
      </c>
      <c r="E20" s="19" t="s">
        <v>1811</v>
      </c>
      <c r="F20" s="69">
        <v>87</v>
      </c>
      <c r="G20" s="19" t="s">
        <v>395</v>
      </c>
      <c r="H20" s="20">
        <v>1.571094</v>
      </c>
      <c r="I20" s="21">
        <v>1.402755</v>
      </c>
      <c r="J20" s="21">
        <f t="shared" si="0"/>
        <v>0.41591504795939688</v>
      </c>
      <c r="K20" s="21">
        <v>0.36617953795939684</v>
      </c>
      <c r="L20" s="21">
        <v>1.3753300000000001E-2</v>
      </c>
      <c r="M20" s="21">
        <v>3.5982209999999994E-2</v>
      </c>
      <c r="N20" s="22">
        <f t="shared" si="1"/>
        <v>0.26104311726523649</v>
      </c>
      <c r="O20" s="22">
        <f t="shared" si="2"/>
        <v>0.2708476091401541</v>
      </c>
      <c r="P20" s="23">
        <f t="shared" si="3"/>
        <v>0.29649871000951478</v>
      </c>
      <c r="Q20" s="70">
        <v>3808</v>
      </c>
      <c r="R20" s="21">
        <v>5139</v>
      </c>
      <c r="S20" s="23">
        <f t="shared" si="4"/>
        <v>1.3495273109243697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ca="1">OFFSET(H21,-MATCH("PROYECTOS",$A$8:$A$21,0)-1,0)-(OFFSET(H21,-MATCH("PROYECTOS",$A$8:$A$21,0),0))</f>
        <v>0</v>
      </c>
      <c r="I21" s="44">
        <f t="shared" ref="I21:M21" ca="1" si="5">OFFSET(I21,-MATCH("PROYECTOS",$A$8:$A$21,0)-1,0)-(OFFSET(I21,-MATCH("PROYECTOS",$A$8:$A$21,0),0))</f>
        <v>0</v>
      </c>
      <c r="J21" s="44">
        <f t="shared" ca="1" si="5"/>
        <v>0</v>
      </c>
      <c r="K21" s="44">
        <f t="shared" ca="1" si="5"/>
        <v>0</v>
      </c>
      <c r="L21" s="44">
        <f t="shared" ca="1" si="5"/>
        <v>0</v>
      </c>
      <c r="M21" s="44">
        <f t="shared" ca="1" si="5"/>
        <v>0</v>
      </c>
      <c r="N21" s="46">
        <f t="shared" ca="1" si="1"/>
        <v>0</v>
      </c>
      <c r="O21" s="46">
        <f t="shared" ca="1" si="2"/>
        <v>0</v>
      </c>
      <c r="P21" s="47">
        <f t="shared" ca="1" si="3"/>
        <v>0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1830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97.461444000000014</v>
      </c>
      <c r="E6" s="14">
        <v>109.90422700000001</v>
      </c>
      <c r="F6" s="14">
        <v>65.022292891188457</v>
      </c>
      <c r="G6" s="14">
        <v>48.623642431188443</v>
      </c>
      <c r="H6" s="14">
        <v>7.9423175600000011</v>
      </c>
      <c r="I6" s="14">
        <v>8.4563328999999996</v>
      </c>
      <c r="J6" s="15">
        <v>0.44241831054585773</v>
      </c>
      <c r="K6" s="15">
        <v>0.51468411666448866</v>
      </c>
      <c r="L6" s="16">
        <v>0.59162686155090682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97.441444000000047</v>
      </c>
      <c r="E7" s="38">
        <f ca="1">SUM(E8:OFFSET(E6,MATCH("GOBIERNOS REGIONALES",$A$8:$A$50,0),0))</f>
        <v>108.62255200000001</v>
      </c>
      <c r="F7" s="38">
        <f ca="1">SUM(F8:OFFSET(F6,MATCH("GOBIERNOS REGIONALES",$A$8:$A$50,0),0))</f>
        <v>64.689945297386345</v>
      </c>
      <c r="G7" s="38">
        <f ca="1">SUM(G8:OFFSET(G6,MATCH("GOBIERNOS REGIONALES",$A$8:$A$50,0),0))</f>
        <v>48.458537377386335</v>
      </c>
      <c r="H7" s="38">
        <f ca="1">SUM(H8:OFFSET(H6,MATCH("GOBIERNOS REGIONALES",$A$8:$A$50,0),0))</f>
        <v>7.8781712700000002</v>
      </c>
      <c r="I7" s="38">
        <f ca="1">SUM(I8:OFFSET(I6,MATCH("GOBIERNOS REGIONALES",$A$8:$A$50,0),0))</f>
        <v>8.353236650000003</v>
      </c>
      <c r="J7" s="39">
        <f ca="1">IFERROR(G7/E7,0)</f>
        <v>0.44611856824526025</v>
      </c>
      <c r="K7" s="39">
        <f ca="1">IFERROR(SUM(G7,H7)/E7,0)</f>
        <v>0.51864652054378479</v>
      </c>
      <c r="L7" s="40">
        <f ca="1">IFERROR(SUM(G7,H7,I7)/E7,0)</f>
        <v>0.59554801564030957</v>
      </c>
      <c r="M7" s="4"/>
    </row>
    <row r="8" spans="1:13" ht="25.5" x14ac:dyDescent="0.25">
      <c r="A8" s="17"/>
      <c r="B8" s="18">
        <v>39</v>
      </c>
      <c r="C8" s="19" t="s">
        <v>126</v>
      </c>
      <c r="D8" s="20">
        <v>97.441444000000047</v>
      </c>
      <c r="E8" s="21">
        <v>108.62255200000001</v>
      </c>
      <c r="F8" s="21">
        <f t="shared" ref="F8:F11" si="0">SUM(G8,H8,I8)</f>
        <v>64.689945297386345</v>
      </c>
      <c r="G8" s="21">
        <v>48.458537377386335</v>
      </c>
      <c r="H8" s="21">
        <v>7.8781712700000002</v>
      </c>
      <c r="I8" s="21">
        <v>8.353236650000003</v>
      </c>
      <c r="J8" s="22">
        <f t="shared" ref="J8:J11" si="1">IFERROR(G8/E8,0)</f>
        <v>0.44611856824526025</v>
      </c>
      <c r="K8" s="22">
        <f t="shared" ref="K8:K11" si="2">IFERROR(SUM(G8,H8)/E8,0)</f>
        <v>0.51864652054378479</v>
      </c>
      <c r="L8" s="23">
        <f t="shared" ref="L8:L11" si="3">IFERROR(SUM(G8,H8,I8)/E8,0)</f>
        <v>0.59554801564030957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0.44648100000000002</v>
      </c>
      <c r="F9" s="38">
        <f ca="1">SUM(F10:OFFSET(F8,(MATCH("GOBIERNOS LOCALES",$A$8:$A$50,0)-MATCH("GOBIERNOS REGIONALES",$A$8:$A$50,0)),0))</f>
        <v>0.23981035280676477</v>
      </c>
      <c r="G9" s="38">
        <f ca="1">SUM(G10:OFFSET(G8,(MATCH("GOBIERNOS LOCALES",$A$8:$A$50,0)-MATCH("GOBIERNOS REGIONALES",$A$8:$A$50,0)),0))</f>
        <v>0.13299602280676481</v>
      </c>
      <c r="H9" s="38">
        <f ca="1">SUM(H10:OFFSET(H8,(MATCH("GOBIERNOS LOCALES",$A$8:$A$50,0)-MATCH("GOBIERNOS REGIONALES",$A$8:$A$50,0)),0))</f>
        <v>3.7691829999999996E-2</v>
      </c>
      <c r="I9" s="38">
        <f ca="1">SUM(I10:OFFSET(I8,(MATCH("GOBIERNOS LOCALES",$A$8:$A$50,0)-MATCH("GOBIERNOS REGIONALES",$A$8:$A$50,0)),0))</f>
        <v>6.912249999999999E-2</v>
      </c>
      <c r="J9" s="39">
        <f t="shared" ca="1" si="1"/>
        <v>0.29787610851696894</v>
      </c>
      <c r="K9" s="39">
        <f t="shared" ca="1" si="2"/>
        <v>0.38229589345742548</v>
      </c>
      <c r="L9" s="40">
        <f t="shared" ca="1" si="3"/>
        <v>0.53711211184073848</v>
      </c>
      <c r="M9" s="4"/>
    </row>
    <row r="10" spans="1:13" x14ac:dyDescent="0.25">
      <c r="A10" s="17"/>
      <c r="B10" s="18">
        <v>457</v>
      </c>
      <c r="C10" s="19" t="s">
        <v>223</v>
      </c>
      <c r="D10" s="20">
        <v>0.02</v>
      </c>
      <c r="E10" s="21">
        <v>0.44648100000000002</v>
      </c>
      <c r="F10" s="21">
        <f t="shared" si="0"/>
        <v>0.23981035280676477</v>
      </c>
      <c r="G10" s="21">
        <v>0.13299602280676481</v>
      </c>
      <c r="H10" s="21">
        <v>3.7691829999999996E-2</v>
      </c>
      <c r="I10" s="21">
        <v>6.912249999999999E-2</v>
      </c>
      <c r="J10" s="22">
        <f t="shared" si="1"/>
        <v>0.29787610851696894</v>
      </c>
      <c r="K10" s="22">
        <f t="shared" si="2"/>
        <v>0.38229589345742548</v>
      </c>
      <c r="L10" s="23">
        <f t="shared" si="3"/>
        <v>0.53711211184073848</v>
      </c>
      <c r="M10" s="4"/>
    </row>
    <row r="11" spans="1:13" ht="15.75" thickBot="1" x14ac:dyDescent="0.3">
      <c r="A11" s="41" t="s">
        <v>232</v>
      </c>
      <c r="B11" s="58"/>
      <c r="C11" s="43"/>
      <c r="D11" s="44">
        <v>0</v>
      </c>
      <c r="E11" s="45">
        <v>0.83519399999999999</v>
      </c>
      <c r="F11" s="45">
        <f t="shared" si="0"/>
        <v>9.2537240995343342E-2</v>
      </c>
      <c r="G11" s="45">
        <v>3.2109030995343346E-2</v>
      </c>
      <c r="H11" s="45">
        <v>2.6454459999999999E-2</v>
      </c>
      <c r="I11" s="45">
        <v>3.3973749999999997E-2</v>
      </c>
      <c r="J11" s="46">
        <f t="shared" si="1"/>
        <v>3.8444997204653462E-2</v>
      </c>
      <c r="K11" s="46">
        <f t="shared" si="2"/>
        <v>7.0119626093270965E-2</v>
      </c>
      <c r="L11" s="47">
        <f t="shared" si="3"/>
        <v>0.11079730098078212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H11" sqref="H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519.42586400000005</v>
      </c>
      <c r="I6" s="14">
        <v>681.60405900000001</v>
      </c>
      <c r="J6" s="14">
        <v>432.63616564450405</v>
      </c>
      <c r="K6" s="14">
        <v>309.12321440450398</v>
      </c>
      <c r="L6" s="14">
        <v>44.518391019999989</v>
      </c>
      <c r="M6" s="14">
        <v>78.994560220000054</v>
      </c>
      <c r="N6" s="15">
        <v>0.45352314195139493</v>
      </c>
      <c r="O6" s="15">
        <v>0.51883729381444887</v>
      </c>
      <c r="P6" s="16">
        <v>0.63473237861763376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SUM(H8:OFFSET(H6,MATCH("PROYECTOS",$A$8:$A$49,0),0))</f>
        <v>413.76485100000014</v>
      </c>
      <c r="I7" s="38">
        <f ca="1">SUM(I8:OFFSET(I6,MATCH("PROYECTOS",$A$8:$A$49,0),0))</f>
        <v>580.44125099999951</v>
      </c>
      <c r="J7" s="38">
        <f ca="1">SUM(J8:OFFSET(J6,MATCH("PROYECTOS",$A$8:$A$49,0),0))</f>
        <v>414.26826916098014</v>
      </c>
      <c r="K7" s="38">
        <f ca="1">SUM(K8:OFFSET(K6,MATCH("PROYECTOS",$A$8:$A$49,0),0))</f>
        <v>291.93778801098011</v>
      </c>
      <c r="L7" s="38">
        <f ca="1">SUM(L8:OFFSET(L6,MATCH("PROYECTOS",$A$8:$A$49,0),0))</f>
        <v>44.027611210000003</v>
      </c>
      <c r="M7" s="38">
        <f ca="1">SUM(M8:OFFSET(M6,MATCH("PROYECTOS",$A$8:$A$49,0),0))</f>
        <v>78.302869939999994</v>
      </c>
      <c r="N7" s="39">
        <f ca="1">IFERROR(K7/I7,0)</f>
        <v>0.50295837435403146</v>
      </c>
      <c r="O7" s="39">
        <f ca="1">IFERROR(SUM(K7,L7)/I7,0)</f>
        <v>0.57881034237689</v>
      </c>
      <c r="P7" s="40">
        <f ca="1">IFERROR(SUM(K7,L7,M7)/I7,0)</f>
        <v>0.7137126598898127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493</v>
      </c>
      <c r="D8" s="68">
        <v>3000004</v>
      </c>
      <c r="E8" s="19" t="s">
        <v>463</v>
      </c>
      <c r="F8" s="69">
        <v>438</v>
      </c>
      <c r="G8" s="19" t="s">
        <v>454</v>
      </c>
      <c r="H8" s="20">
        <v>58.52754000000003</v>
      </c>
      <c r="I8" s="21">
        <v>88.322804999999974</v>
      </c>
      <c r="J8" s="21">
        <f t="shared" ref="J8:J15" si="0">SUM(K8,L8,M8)</f>
        <v>61.650456762094066</v>
      </c>
      <c r="K8" s="21">
        <v>49.210123852094064</v>
      </c>
      <c r="L8" s="21">
        <v>5.7551466700000002</v>
      </c>
      <c r="M8" s="21">
        <v>6.6851862399999966</v>
      </c>
      <c r="N8" s="22">
        <f t="shared" ref="N8:N16" si="1">IFERROR(K8/I8,0)</f>
        <v>0.55716214914250151</v>
      </c>
      <c r="O8" s="22">
        <f t="shared" ref="O8:O16" si="2">IFERROR(SUM(K8,L8)/I8,0)</f>
        <v>0.62232251933228433</v>
      </c>
      <c r="P8" s="23">
        <f t="shared" ref="P8:P16" si="3">IFERROR(SUM(K8,L8,M8)/I8,0)</f>
        <v>0.69801289442850101</v>
      </c>
      <c r="Q8" s="70">
        <v>867640</v>
      </c>
      <c r="R8" s="21">
        <v>725268.62699999998</v>
      </c>
      <c r="S8" s="23">
        <f>IFERROR(R8/Q8,0)</f>
        <v>0.8359096249596607</v>
      </c>
    </row>
    <row r="9" spans="1:19" ht="38.25" x14ac:dyDescent="0.25">
      <c r="A9" s="17"/>
      <c r="B9" s="19">
        <v>5003065</v>
      </c>
      <c r="C9" s="19" t="s">
        <v>494</v>
      </c>
      <c r="D9" s="68">
        <v>3000365</v>
      </c>
      <c r="E9" s="19" t="s">
        <v>469</v>
      </c>
      <c r="F9" s="69">
        <v>86</v>
      </c>
      <c r="G9" s="19" t="s">
        <v>500</v>
      </c>
      <c r="H9" s="20">
        <v>52.378724000000005</v>
      </c>
      <c r="I9" s="21">
        <v>45.148216999999988</v>
      </c>
      <c r="J9" s="21">
        <f t="shared" si="0"/>
        <v>28.827902964531049</v>
      </c>
      <c r="K9" s="21">
        <v>16.147592464531044</v>
      </c>
      <c r="L9" s="21">
        <v>5.7952708100000008</v>
      </c>
      <c r="M9" s="21">
        <v>6.885039690000001</v>
      </c>
      <c r="N9" s="22">
        <f t="shared" si="1"/>
        <v>0.35765736805356119</v>
      </c>
      <c r="O9" s="22">
        <f t="shared" si="2"/>
        <v>0.48601837974091094</v>
      </c>
      <c r="P9" s="23">
        <f t="shared" si="3"/>
        <v>0.63851697542188779</v>
      </c>
      <c r="Q9" s="70">
        <v>10956</v>
      </c>
      <c r="R9" s="21">
        <v>15322</v>
      </c>
      <c r="S9" s="23">
        <f t="shared" ref="S9:S15" si="4">IFERROR(R9/Q9,0)</f>
        <v>1.3985031033223805</v>
      </c>
    </row>
    <row r="10" spans="1:19" ht="25.5" x14ac:dyDescent="0.25">
      <c r="A10" s="17"/>
      <c r="B10" s="19">
        <v>5003066</v>
      </c>
      <c r="C10" s="19" t="s">
        <v>495</v>
      </c>
      <c r="D10" s="68">
        <v>3000366</v>
      </c>
      <c r="E10" s="19" t="s">
        <v>470</v>
      </c>
      <c r="F10" s="69">
        <v>86</v>
      </c>
      <c r="G10" s="19" t="s">
        <v>500</v>
      </c>
      <c r="H10" s="20">
        <v>35.777167999999996</v>
      </c>
      <c r="I10" s="21">
        <v>61.352551999999996</v>
      </c>
      <c r="J10" s="21">
        <f t="shared" si="0"/>
        <v>45.348522890165583</v>
      </c>
      <c r="K10" s="21">
        <v>32.246494080165576</v>
      </c>
      <c r="L10" s="21">
        <v>4.5221131400000001</v>
      </c>
      <c r="M10" s="21">
        <v>8.5799156700000019</v>
      </c>
      <c r="N10" s="22">
        <f t="shared" si="1"/>
        <v>0.52559336211744834</v>
      </c>
      <c r="O10" s="22">
        <f t="shared" si="2"/>
        <v>0.59930037172969719</v>
      </c>
      <c r="P10" s="23">
        <f t="shared" si="3"/>
        <v>0.73914648065765198</v>
      </c>
      <c r="Q10" s="70">
        <v>12421</v>
      </c>
      <c r="R10" s="21">
        <v>15918</v>
      </c>
      <c r="S10" s="23">
        <f t="shared" si="4"/>
        <v>1.2815393285564769</v>
      </c>
    </row>
    <row r="11" spans="1:19" ht="25.5" x14ac:dyDescent="0.25">
      <c r="A11" s="17"/>
      <c r="B11" s="19">
        <v>5003072</v>
      </c>
      <c r="C11" s="19" t="s">
        <v>496</v>
      </c>
      <c r="D11" s="68">
        <v>3000372</v>
      </c>
      <c r="E11" s="19" t="s">
        <v>476</v>
      </c>
      <c r="F11" s="69">
        <v>86</v>
      </c>
      <c r="G11" s="19" t="s">
        <v>500</v>
      </c>
      <c r="H11" s="20">
        <v>37.230605999999987</v>
      </c>
      <c r="I11" s="21">
        <v>67.464543999999989</v>
      </c>
      <c r="J11" s="21">
        <f t="shared" si="0"/>
        <v>48.739690742204459</v>
      </c>
      <c r="K11" s="21">
        <v>28.033819812204456</v>
      </c>
      <c r="L11" s="21">
        <v>4.8432256799999998</v>
      </c>
      <c r="M11" s="21">
        <v>15.862645250000002</v>
      </c>
      <c r="N11" s="22">
        <f t="shared" si="1"/>
        <v>0.41553411836896814</v>
      </c>
      <c r="O11" s="22">
        <f t="shared" si="2"/>
        <v>0.48732331893037717</v>
      </c>
      <c r="P11" s="23">
        <f t="shared" si="3"/>
        <v>0.72244897619413939</v>
      </c>
      <c r="Q11" s="70">
        <v>3336</v>
      </c>
      <c r="R11" s="21">
        <v>4501</v>
      </c>
      <c r="S11" s="23">
        <f t="shared" si="4"/>
        <v>1.349220623501199</v>
      </c>
    </row>
    <row r="12" spans="1:19" ht="38.25" x14ac:dyDescent="0.25">
      <c r="A12" s="17"/>
      <c r="B12" s="19">
        <v>5004441</v>
      </c>
      <c r="C12" s="19" t="s">
        <v>497</v>
      </c>
      <c r="D12" s="68">
        <v>3000001</v>
      </c>
      <c r="E12" s="19" t="s">
        <v>275</v>
      </c>
      <c r="F12" s="69">
        <v>60</v>
      </c>
      <c r="G12" s="19" t="s">
        <v>309</v>
      </c>
      <c r="H12" s="20">
        <v>14.390037000000003</v>
      </c>
      <c r="I12" s="21">
        <v>16.227804000000006</v>
      </c>
      <c r="J12" s="21">
        <f t="shared" si="0"/>
        <v>10.360324065294739</v>
      </c>
      <c r="K12" s="21">
        <v>7.8304632552947391</v>
      </c>
      <c r="L12" s="21">
        <v>1.2549344100000004</v>
      </c>
      <c r="M12" s="21">
        <v>1.2749264000000002</v>
      </c>
      <c r="N12" s="22">
        <f t="shared" si="1"/>
        <v>0.48253375843673835</v>
      </c>
      <c r="O12" s="22">
        <f t="shared" si="2"/>
        <v>0.5598661202276497</v>
      </c>
      <c r="P12" s="23">
        <f t="shared" si="3"/>
        <v>0.63843044106859648</v>
      </c>
      <c r="Q12" s="70">
        <v>991</v>
      </c>
      <c r="R12" s="21">
        <v>756.78099999999995</v>
      </c>
      <c r="S12" s="23">
        <f t="shared" si="4"/>
        <v>0.76365388496468212</v>
      </c>
    </row>
    <row r="13" spans="1:19" ht="25.5" x14ac:dyDescent="0.25">
      <c r="A13" s="17"/>
      <c r="B13" s="19">
        <v>5004442</v>
      </c>
      <c r="C13" s="19" t="s">
        <v>498</v>
      </c>
      <c r="D13" s="68">
        <v>3000001</v>
      </c>
      <c r="E13" s="19" t="s">
        <v>275</v>
      </c>
      <c r="F13" s="69">
        <v>80</v>
      </c>
      <c r="G13" s="19" t="s">
        <v>310</v>
      </c>
      <c r="H13" s="20">
        <v>1.3364319999999996</v>
      </c>
      <c r="I13" s="21">
        <v>1.5103269999999991</v>
      </c>
      <c r="J13" s="21">
        <f t="shared" si="0"/>
        <v>1.0065787488378541</v>
      </c>
      <c r="K13" s="21">
        <v>0.71367979883785415</v>
      </c>
      <c r="L13" s="21">
        <v>0.16389925</v>
      </c>
      <c r="M13" s="21">
        <v>0.12899970000000005</v>
      </c>
      <c r="N13" s="22">
        <f t="shared" si="1"/>
        <v>0.47253329831079932</v>
      </c>
      <c r="O13" s="22">
        <f t="shared" si="2"/>
        <v>0.58105234749683654</v>
      </c>
      <c r="P13" s="23">
        <f t="shared" si="3"/>
        <v>0.66646411594168331</v>
      </c>
      <c r="Q13" s="70">
        <v>63</v>
      </c>
      <c r="R13" s="21">
        <v>49</v>
      </c>
      <c r="S13" s="23">
        <f t="shared" si="4"/>
        <v>0.77777777777777779</v>
      </c>
    </row>
    <row r="14" spans="1:19" ht="25.5" x14ac:dyDescent="0.25">
      <c r="A14" s="17"/>
      <c r="B14" s="19">
        <v>5005137</v>
      </c>
      <c r="C14" s="19" t="s">
        <v>499</v>
      </c>
      <c r="D14" s="68">
        <v>3000683</v>
      </c>
      <c r="E14" s="19" t="s">
        <v>481</v>
      </c>
      <c r="F14" s="69">
        <v>218</v>
      </c>
      <c r="G14" s="19" t="s">
        <v>305</v>
      </c>
      <c r="H14" s="20">
        <v>41.366284</v>
      </c>
      <c r="I14" s="21">
        <v>56.488469000000002</v>
      </c>
      <c r="J14" s="21">
        <f t="shared" si="0"/>
        <v>53.972985845011898</v>
      </c>
      <c r="K14" s="21">
        <v>47.558943595011897</v>
      </c>
      <c r="L14" s="21">
        <v>0.12317101999999999</v>
      </c>
      <c r="M14" s="21">
        <v>6.2908712300000005</v>
      </c>
      <c r="N14" s="22">
        <f t="shared" si="1"/>
        <v>0.84192304087780989</v>
      </c>
      <c r="O14" s="22">
        <f t="shared" si="2"/>
        <v>0.84410350393833289</v>
      </c>
      <c r="P14" s="23">
        <f t="shared" si="3"/>
        <v>0.95546908600075342</v>
      </c>
      <c r="Q14" s="70">
        <v>392306.5</v>
      </c>
      <c r="R14" s="21">
        <v>362532</v>
      </c>
      <c r="S14" s="23">
        <f t="shared" si="4"/>
        <v>0.92410398502191526</v>
      </c>
    </row>
    <row r="15" spans="1:19" x14ac:dyDescent="0.25">
      <c r="A15" s="17"/>
      <c r="B15" s="19">
        <v>9000000</v>
      </c>
      <c r="C15" s="19" t="s">
        <v>303</v>
      </c>
      <c r="D15" s="68">
        <v>9000000</v>
      </c>
      <c r="E15" s="19" t="s">
        <v>304</v>
      </c>
      <c r="F15" s="69"/>
      <c r="G15" s="19" t="s">
        <v>311</v>
      </c>
      <c r="H15" s="20">
        <v>172.75806000000006</v>
      </c>
      <c r="I15" s="21">
        <v>243.92653299999961</v>
      </c>
      <c r="J15" s="21">
        <f t="shared" si="0"/>
        <v>164.36180714284049</v>
      </c>
      <c r="K15" s="21">
        <v>110.19667115284048</v>
      </c>
      <c r="L15" s="21">
        <v>21.569850230000004</v>
      </c>
      <c r="M15" s="21">
        <v>32.595285759999989</v>
      </c>
      <c r="N15" s="22">
        <f t="shared" si="1"/>
        <v>0.45176172430918227</v>
      </c>
      <c r="O15" s="22">
        <f t="shared" si="2"/>
        <v>0.54018937490019059</v>
      </c>
      <c r="P15" s="23">
        <f t="shared" si="3"/>
        <v>0.67381684608636139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OFFSET(H16,-MATCH("PROYECTOS",$A$8:$A$49,0)-1,0)-(OFFSET(H16,-MATCH("PROYECTOS",$A$8:$A$49,0),0))</f>
        <v>105.66101299999991</v>
      </c>
      <c r="I16" s="45">
        <f t="shared" ca="1" si="5"/>
        <v>101.1628080000005</v>
      </c>
      <c r="J16" s="45">
        <f t="shared" ca="1" si="5"/>
        <v>18.367896483523907</v>
      </c>
      <c r="K16" s="45">
        <f t="shared" ca="1" si="5"/>
        <v>17.185426393523869</v>
      </c>
      <c r="L16" s="45">
        <f t="shared" ca="1" si="5"/>
        <v>0.49077980999998516</v>
      </c>
      <c r="M16" s="45">
        <f t="shared" ca="1" si="5"/>
        <v>0.69169028000005994</v>
      </c>
      <c r="N16" s="46">
        <f t="shared" ca="1" si="1"/>
        <v>0.1698788985130166</v>
      </c>
      <c r="O16" s="46">
        <f t="shared" ca="1" si="2"/>
        <v>0.17473028431084839</v>
      </c>
      <c r="P16" s="47">
        <f t="shared" ca="1" si="3"/>
        <v>0.18156768131153322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1830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1832</v>
      </c>
      <c r="N2" s="72" t="s">
        <v>1846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97.461444000000014</v>
      </c>
      <c r="E6" s="14">
        <f ca="1">SUM(E7:OFFSET(E7,50,0))</f>
        <v>109.90422700000001</v>
      </c>
      <c r="F6" s="14">
        <f ca="1">SUM(F7:OFFSET(F7,50,0))</f>
        <v>65.022292891188457</v>
      </c>
      <c r="G6" s="14">
        <f ca="1">SUM(G7:OFFSET(G7,50,0))</f>
        <v>48.623642431188443</v>
      </c>
      <c r="H6" s="14">
        <f ca="1">SUM(H7:OFFSET(H7,50,0))</f>
        <v>7.9423175600000011</v>
      </c>
      <c r="I6" s="14">
        <f ca="1">SUM(I7:OFFSET(I7,50,0))</f>
        <v>8.4563328999999996</v>
      </c>
      <c r="J6" s="15">
        <f ca="1">IFERROR(G6/E6,0)</f>
        <v>0.44241831054585773</v>
      </c>
      <c r="K6" s="15">
        <f ca="1">IFERROR(SUM(G6,H6)/E6,0)</f>
        <v>0.51468411666448866</v>
      </c>
      <c r="L6" s="16">
        <f ca="1">IFERROR(SUM(G6,H6,I6)/E6,0)</f>
        <v>0.59162686155090682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2.7044579999999998</v>
      </c>
      <c r="E7" s="21">
        <v>2.5167350000000006</v>
      </c>
      <c r="F7" s="21">
        <f t="shared" ref="F7:F29" si="0">SUM(G7,H7,I7)</f>
        <v>1.5283514361145529</v>
      </c>
      <c r="G7" s="21">
        <v>0.87090747611455299</v>
      </c>
      <c r="H7" s="21">
        <v>0.29514715000000002</v>
      </c>
      <c r="I7" s="21">
        <v>0.36229680999999997</v>
      </c>
      <c r="J7" s="22">
        <f t="shared" ref="J7:J29" si="1">IFERROR(G7/E7,0)</f>
        <v>0.34604655480793678</v>
      </c>
      <c r="K7" s="22">
        <f t="shared" ref="K7:K29" si="2">IFERROR(SUM(G7,H7)/E7,0)</f>
        <v>0.46332038379668605</v>
      </c>
      <c r="L7" s="23">
        <f t="shared" ref="L7:L29" si="3">IFERROR(SUM(G7,H7,I7)/E7,0)</f>
        <v>0.60727547243335211</v>
      </c>
      <c r="M7" s="4"/>
      <c r="N7" t="s">
        <v>258</v>
      </c>
      <c r="O7" s="5">
        <v>1.823735543530262</v>
      </c>
      <c r="P7" s="71">
        <v>0.73803147024733784</v>
      </c>
    </row>
    <row r="8" spans="1:16" x14ac:dyDescent="0.25">
      <c r="A8" s="17"/>
      <c r="B8" s="55">
        <v>3</v>
      </c>
      <c r="C8" s="19" t="s">
        <v>251</v>
      </c>
      <c r="D8" s="20">
        <v>0</v>
      </c>
      <c r="E8" s="21">
        <v>0.17650699999999997</v>
      </c>
      <c r="F8" s="21">
        <f t="shared" si="0"/>
        <v>0.12926398776175335</v>
      </c>
      <c r="G8" s="21">
        <v>9.2318337761753355E-2</v>
      </c>
      <c r="H8" s="21">
        <v>1.8730949999999996E-2</v>
      </c>
      <c r="I8" s="21">
        <v>1.8214699999999997E-2</v>
      </c>
      <c r="J8" s="22">
        <f t="shared" si="1"/>
        <v>0.52302932893173282</v>
      </c>
      <c r="K8" s="22">
        <f t="shared" si="2"/>
        <v>0.62914948280664995</v>
      </c>
      <c r="L8" s="23">
        <f t="shared" si="3"/>
        <v>0.73234482350135333</v>
      </c>
      <c r="M8" s="4"/>
      <c r="N8" t="s">
        <v>251</v>
      </c>
      <c r="O8" s="5">
        <v>0.12926398776175335</v>
      </c>
      <c r="P8" s="71">
        <v>0.73234482350135333</v>
      </c>
    </row>
    <row r="9" spans="1:16" x14ac:dyDescent="0.25">
      <c r="A9" s="17"/>
      <c r="B9" s="55">
        <v>4</v>
      </c>
      <c r="C9" s="19" t="s">
        <v>252</v>
      </c>
      <c r="D9" s="20">
        <v>5.1054009999999996</v>
      </c>
      <c r="E9" s="21">
        <v>4.7760469999999993</v>
      </c>
      <c r="F9" s="21">
        <f t="shared" si="0"/>
        <v>2.9370475324302268</v>
      </c>
      <c r="G9" s="21">
        <v>2.2487705124302266</v>
      </c>
      <c r="H9" s="21">
        <v>0.32959496999999999</v>
      </c>
      <c r="I9" s="21">
        <v>0.35868204999999997</v>
      </c>
      <c r="J9" s="22">
        <f t="shared" si="1"/>
        <v>0.4708434637327118</v>
      </c>
      <c r="K9" s="22">
        <f t="shared" si="2"/>
        <v>0.53985345672482432</v>
      </c>
      <c r="L9" s="23">
        <f t="shared" si="3"/>
        <v>0.61495364941555797</v>
      </c>
      <c r="M9" s="4"/>
      <c r="N9" t="s">
        <v>271</v>
      </c>
      <c r="O9" s="5">
        <v>1.0250491124753323</v>
      </c>
      <c r="P9" s="71">
        <v>0.70338536018146636</v>
      </c>
    </row>
    <row r="10" spans="1:16" x14ac:dyDescent="0.25">
      <c r="A10" s="17"/>
      <c r="B10" s="55">
        <v>5</v>
      </c>
      <c r="C10" s="19" t="s">
        <v>253</v>
      </c>
      <c r="D10" s="20">
        <v>2.2959579999999997</v>
      </c>
      <c r="E10" s="21">
        <v>1.176561</v>
      </c>
      <c r="F10" s="21">
        <f t="shared" si="0"/>
        <v>0.62779477093793346</v>
      </c>
      <c r="G10" s="21">
        <v>0.48129998093793347</v>
      </c>
      <c r="H10" s="21">
        <v>7.1672299999999994E-2</v>
      </c>
      <c r="I10" s="21">
        <v>7.4822490000000005E-2</v>
      </c>
      <c r="J10" s="22">
        <f t="shared" si="1"/>
        <v>0.40907354649519528</v>
      </c>
      <c r="K10" s="22">
        <f t="shared" si="2"/>
        <v>0.46999032004114832</v>
      </c>
      <c r="L10" s="23">
        <f t="shared" si="3"/>
        <v>0.53358454932462784</v>
      </c>
      <c r="M10" s="4"/>
      <c r="N10" t="s">
        <v>261</v>
      </c>
      <c r="O10" s="5">
        <v>1.7897822234431959</v>
      </c>
      <c r="P10" s="71">
        <v>0.68747163774639963</v>
      </c>
    </row>
    <row r="11" spans="1:16" x14ac:dyDescent="0.25">
      <c r="A11" s="17"/>
      <c r="B11" s="55">
        <v>6</v>
      </c>
      <c r="C11" s="19" t="s">
        <v>254</v>
      </c>
      <c r="D11" s="20">
        <v>0</v>
      </c>
      <c r="E11" s="21">
        <v>0.30673899999999998</v>
      </c>
      <c r="F11" s="21">
        <f t="shared" si="0"/>
        <v>0.18220242583342455</v>
      </c>
      <c r="G11" s="21">
        <v>0.14319592583342455</v>
      </c>
      <c r="H11" s="21">
        <v>1.5320749999999999E-2</v>
      </c>
      <c r="I11" s="21">
        <v>2.3685749999999998E-2</v>
      </c>
      <c r="J11" s="22">
        <f t="shared" si="1"/>
        <v>0.4668331246871919</v>
      </c>
      <c r="K11" s="22">
        <f t="shared" si="2"/>
        <v>0.51678031105736333</v>
      </c>
      <c r="L11" s="23">
        <f t="shared" si="3"/>
        <v>0.59399823900261972</v>
      </c>
      <c r="M11" s="4"/>
      <c r="N11" t="s">
        <v>259</v>
      </c>
      <c r="O11" s="5">
        <v>2.0491639320252237</v>
      </c>
      <c r="P11" s="71">
        <v>0.68339520261771247</v>
      </c>
    </row>
    <row r="12" spans="1:16" x14ac:dyDescent="0.25">
      <c r="A12" s="17"/>
      <c r="B12" s="55">
        <v>7</v>
      </c>
      <c r="C12" s="19" t="s">
        <v>255</v>
      </c>
      <c r="D12" s="20">
        <v>3.4624100000000002</v>
      </c>
      <c r="E12" s="21">
        <v>4.4787939999999988</v>
      </c>
      <c r="F12" s="21">
        <f t="shared" si="0"/>
        <v>2.6614873981395752</v>
      </c>
      <c r="G12" s="21">
        <v>1.9846811881395752</v>
      </c>
      <c r="H12" s="21">
        <v>0.34059777999999996</v>
      </c>
      <c r="I12" s="21">
        <v>0.33620843</v>
      </c>
      <c r="J12" s="22">
        <f t="shared" si="1"/>
        <v>0.44312848238601188</v>
      </c>
      <c r="K12" s="22">
        <f t="shared" si="2"/>
        <v>0.51917524408123605</v>
      </c>
      <c r="L12" s="23">
        <f t="shared" si="3"/>
        <v>0.59424197633103371</v>
      </c>
      <c r="M12" s="4"/>
      <c r="N12" t="s">
        <v>262</v>
      </c>
      <c r="O12" s="5">
        <v>2.4565872360161869</v>
      </c>
      <c r="P12" s="71">
        <v>0.68313736371905709</v>
      </c>
    </row>
    <row r="13" spans="1:16" x14ac:dyDescent="0.25">
      <c r="A13" s="17"/>
      <c r="B13" s="55">
        <v>8</v>
      </c>
      <c r="C13" s="19" t="s">
        <v>256</v>
      </c>
      <c r="D13" s="20">
        <v>4.1751240000000003</v>
      </c>
      <c r="E13" s="21">
        <v>5.1596700000000002</v>
      </c>
      <c r="F13" s="21">
        <f t="shared" si="0"/>
        <v>2.8891238436213453</v>
      </c>
      <c r="G13" s="21">
        <v>2.1609914436213455</v>
      </c>
      <c r="H13" s="21">
        <v>0.35178018999999999</v>
      </c>
      <c r="I13" s="21">
        <v>0.37635221000000002</v>
      </c>
      <c r="J13" s="22">
        <f t="shared" si="1"/>
        <v>0.41882357662822339</v>
      </c>
      <c r="K13" s="22">
        <f t="shared" si="2"/>
        <v>0.48700239232767706</v>
      </c>
      <c r="L13" s="23">
        <f t="shared" si="3"/>
        <v>0.55994353197420477</v>
      </c>
      <c r="M13" s="4"/>
      <c r="N13" t="s">
        <v>269</v>
      </c>
      <c r="O13" s="5">
        <v>2.7323406197991984</v>
      </c>
      <c r="P13" s="71">
        <v>0.66008658323825786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0.210531</v>
      </c>
      <c r="F14" s="21">
        <f t="shared" si="0"/>
        <v>0.11065025437847006</v>
      </c>
      <c r="G14" s="21">
        <v>8.055520437847008E-2</v>
      </c>
      <c r="H14" s="21">
        <v>1.0918299999999999E-2</v>
      </c>
      <c r="I14" s="21">
        <v>1.9176749999999999E-2</v>
      </c>
      <c r="J14" s="22">
        <f t="shared" si="1"/>
        <v>0.38262870730899529</v>
      </c>
      <c r="K14" s="22">
        <f t="shared" si="2"/>
        <v>0.43448947840683833</v>
      </c>
      <c r="L14" s="23">
        <f t="shared" si="3"/>
        <v>0.52557701420916669</v>
      </c>
      <c r="M14" s="4"/>
      <c r="N14" t="s">
        <v>260</v>
      </c>
      <c r="O14" s="5">
        <v>2.152405972731315</v>
      </c>
      <c r="P14" s="71">
        <v>0.65900260542628997</v>
      </c>
    </row>
    <row r="15" spans="1:16" x14ac:dyDescent="0.25">
      <c r="A15" s="17"/>
      <c r="B15" s="55">
        <v>10</v>
      </c>
      <c r="C15" s="19" t="s">
        <v>258</v>
      </c>
      <c r="D15" s="20">
        <v>2.4545300000000001</v>
      </c>
      <c r="E15" s="21">
        <v>2.4710810000000003</v>
      </c>
      <c r="F15" s="21">
        <f t="shared" si="0"/>
        <v>1.823735543530262</v>
      </c>
      <c r="G15" s="21">
        <v>1.4359481535302621</v>
      </c>
      <c r="H15" s="21">
        <v>0.16280687999999999</v>
      </c>
      <c r="I15" s="21">
        <v>0.22498051000000002</v>
      </c>
      <c r="J15" s="22">
        <f t="shared" si="1"/>
        <v>0.58110120774279028</v>
      </c>
      <c r="K15" s="22">
        <f t="shared" si="2"/>
        <v>0.64698608970335725</v>
      </c>
      <c r="L15" s="23">
        <f t="shared" si="3"/>
        <v>0.73803147024733784</v>
      </c>
      <c r="M15" s="4"/>
      <c r="N15" t="s">
        <v>252</v>
      </c>
      <c r="O15" s="5">
        <v>2.9370475324302268</v>
      </c>
      <c r="P15" s="71">
        <v>0.61495364941555797</v>
      </c>
    </row>
    <row r="16" spans="1:16" x14ac:dyDescent="0.25">
      <c r="A16" s="17"/>
      <c r="B16" s="55">
        <v>11</v>
      </c>
      <c r="C16" s="19" t="s">
        <v>259</v>
      </c>
      <c r="D16" s="20">
        <v>2.4823660000000007</v>
      </c>
      <c r="E16" s="21">
        <v>2.9985049999999998</v>
      </c>
      <c r="F16" s="21">
        <f t="shared" si="0"/>
        <v>2.0491639320252237</v>
      </c>
      <c r="G16" s="21">
        <v>1.6247421920252236</v>
      </c>
      <c r="H16" s="21">
        <v>0.20842287000000001</v>
      </c>
      <c r="I16" s="21">
        <v>0.21599887000000001</v>
      </c>
      <c r="J16" s="22">
        <f t="shared" si="1"/>
        <v>0.54185075296696983</v>
      </c>
      <c r="K16" s="22">
        <f t="shared" si="2"/>
        <v>0.61135968158306342</v>
      </c>
      <c r="L16" s="23">
        <f t="shared" si="3"/>
        <v>0.68339520261771247</v>
      </c>
      <c r="M16" s="4"/>
      <c r="N16" t="s">
        <v>250</v>
      </c>
      <c r="O16" s="5">
        <v>1.5283514361145529</v>
      </c>
      <c r="P16" s="71">
        <v>0.60727547243335211</v>
      </c>
    </row>
    <row r="17" spans="1:16" x14ac:dyDescent="0.25">
      <c r="A17" s="17"/>
      <c r="B17" s="55">
        <v>12</v>
      </c>
      <c r="C17" s="19" t="s">
        <v>260</v>
      </c>
      <c r="D17" s="20">
        <v>0.96389099999999994</v>
      </c>
      <c r="E17" s="21">
        <v>3.2661569999999998</v>
      </c>
      <c r="F17" s="21">
        <f t="shared" si="0"/>
        <v>2.152405972731315</v>
      </c>
      <c r="G17" s="21">
        <v>1.6290548527313149</v>
      </c>
      <c r="H17" s="21">
        <v>0.30308115000000002</v>
      </c>
      <c r="I17" s="21">
        <v>0.22026996999999998</v>
      </c>
      <c r="J17" s="22">
        <f t="shared" si="1"/>
        <v>0.49876807903946901</v>
      </c>
      <c r="K17" s="22">
        <f t="shared" si="2"/>
        <v>0.59156250074056915</v>
      </c>
      <c r="L17" s="23">
        <f t="shared" si="3"/>
        <v>0.65900260542628997</v>
      </c>
      <c r="M17" s="4"/>
      <c r="N17" t="s">
        <v>255</v>
      </c>
      <c r="O17" s="5">
        <v>2.6614873981395752</v>
      </c>
      <c r="P17" s="71">
        <v>0.59424197633103371</v>
      </c>
    </row>
    <row r="18" spans="1:16" x14ac:dyDescent="0.25">
      <c r="A18" s="17"/>
      <c r="B18" s="55">
        <v>13</v>
      </c>
      <c r="C18" s="19" t="s">
        <v>261</v>
      </c>
      <c r="D18" s="20">
        <v>2.1540289999999995</v>
      </c>
      <c r="E18" s="21">
        <v>2.6034269999999999</v>
      </c>
      <c r="F18" s="21">
        <f t="shared" si="0"/>
        <v>1.7897822234431959</v>
      </c>
      <c r="G18" s="21">
        <v>1.4211391934431958</v>
      </c>
      <c r="H18" s="21">
        <v>0.19372578000000001</v>
      </c>
      <c r="I18" s="21">
        <v>0.17491725000000002</v>
      </c>
      <c r="J18" s="22">
        <f t="shared" si="1"/>
        <v>0.5458724955388401</v>
      </c>
      <c r="K18" s="22">
        <f t="shared" si="2"/>
        <v>0.62028433040111974</v>
      </c>
      <c r="L18" s="23">
        <f t="shared" si="3"/>
        <v>0.68747163774639963</v>
      </c>
      <c r="M18" s="4"/>
      <c r="N18" t="s">
        <v>254</v>
      </c>
      <c r="O18" s="5">
        <v>0.18220242583342455</v>
      </c>
      <c r="P18" s="71">
        <v>0.59399823900261972</v>
      </c>
    </row>
    <row r="19" spans="1:16" x14ac:dyDescent="0.25">
      <c r="A19" s="17"/>
      <c r="B19" s="55">
        <v>14</v>
      </c>
      <c r="C19" s="19" t="s">
        <v>262</v>
      </c>
      <c r="D19" s="20">
        <v>3.3642959999999995</v>
      </c>
      <c r="E19" s="21">
        <v>3.5960369999999999</v>
      </c>
      <c r="F19" s="21">
        <f t="shared" si="0"/>
        <v>2.4565872360161869</v>
      </c>
      <c r="G19" s="21">
        <v>1.9640080960161868</v>
      </c>
      <c r="H19" s="21">
        <v>0.21734038</v>
      </c>
      <c r="I19" s="21">
        <v>0.27523876000000003</v>
      </c>
      <c r="J19" s="22">
        <f t="shared" si="1"/>
        <v>0.54615903451944092</v>
      </c>
      <c r="K19" s="22">
        <f t="shared" si="2"/>
        <v>0.6065978954099156</v>
      </c>
      <c r="L19" s="23">
        <f t="shared" si="3"/>
        <v>0.68313736371905709</v>
      </c>
      <c r="M19" s="4"/>
      <c r="N19" t="s">
        <v>267</v>
      </c>
      <c r="O19" s="5">
        <v>0.13248785648506234</v>
      </c>
      <c r="P19" s="71">
        <v>0.58900507473297758</v>
      </c>
    </row>
    <row r="20" spans="1:16" x14ac:dyDescent="0.25">
      <c r="A20" s="17"/>
      <c r="B20" s="55">
        <v>15</v>
      </c>
      <c r="C20" s="19" t="s">
        <v>263</v>
      </c>
      <c r="D20" s="20">
        <v>56.80266000000001</v>
      </c>
      <c r="E20" s="21">
        <v>62.205082000000019</v>
      </c>
      <c r="F20" s="21">
        <f t="shared" si="0"/>
        <v>36.12675745737512</v>
      </c>
      <c r="G20" s="21">
        <v>26.840842817375119</v>
      </c>
      <c r="H20" s="21">
        <v>4.5768532899999999</v>
      </c>
      <c r="I20" s="21">
        <v>4.7090613499999989</v>
      </c>
      <c r="J20" s="22">
        <f t="shared" si="1"/>
        <v>0.43148954963800401</v>
      </c>
      <c r="K20" s="22">
        <f t="shared" si="2"/>
        <v>0.50506638842426266</v>
      </c>
      <c r="L20" s="23">
        <f t="shared" si="3"/>
        <v>0.58076858507115403</v>
      </c>
      <c r="M20" s="4"/>
      <c r="N20" t="s">
        <v>263</v>
      </c>
      <c r="O20" s="5">
        <v>36.12675745737512</v>
      </c>
      <c r="P20" s="71">
        <v>0.58076858507115403</v>
      </c>
    </row>
    <row r="21" spans="1:16" x14ac:dyDescent="0.25">
      <c r="A21" s="17"/>
      <c r="B21" s="55">
        <v>16</v>
      </c>
      <c r="C21" s="19" t="s">
        <v>264</v>
      </c>
      <c r="D21" s="20">
        <v>2.1034930000000007</v>
      </c>
      <c r="E21" s="21">
        <v>1.9683579999999998</v>
      </c>
      <c r="F21" s="21">
        <f t="shared" si="0"/>
        <v>1.1028897617211848</v>
      </c>
      <c r="G21" s="21">
        <v>0.84976805172118475</v>
      </c>
      <c r="H21" s="21">
        <v>0.10497345</v>
      </c>
      <c r="I21" s="21">
        <v>0.14814826000000003</v>
      </c>
      <c r="J21" s="22">
        <f t="shared" si="1"/>
        <v>0.43171417583650168</v>
      </c>
      <c r="K21" s="22">
        <f t="shared" si="2"/>
        <v>0.48504464214395188</v>
      </c>
      <c r="L21" s="23">
        <f t="shared" si="3"/>
        <v>0.56030953806227568</v>
      </c>
      <c r="M21" s="4"/>
      <c r="N21" t="s">
        <v>272</v>
      </c>
      <c r="O21" s="5">
        <v>0.45623632015299126</v>
      </c>
      <c r="P21" s="71">
        <v>0.56463912772921165</v>
      </c>
    </row>
    <row r="22" spans="1:16" x14ac:dyDescent="0.25">
      <c r="A22" s="17"/>
      <c r="B22" s="55">
        <v>17</v>
      </c>
      <c r="C22" s="19" t="s">
        <v>265</v>
      </c>
      <c r="D22" s="20">
        <v>1.4190090000000002</v>
      </c>
      <c r="E22" s="21">
        <v>2.0770470000000003</v>
      </c>
      <c r="F22" s="21">
        <f t="shared" si="0"/>
        <v>0.49267460876438918</v>
      </c>
      <c r="G22" s="21">
        <v>0.30851441876438912</v>
      </c>
      <c r="H22" s="21">
        <v>8.9993770000000015E-2</v>
      </c>
      <c r="I22" s="21">
        <v>9.4166420000000001E-2</v>
      </c>
      <c r="J22" s="22">
        <f t="shared" si="1"/>
        <v>0.14853511680977324</v>
      </c>
      <c r="K22" s="22">
        <f t="shared" si="2"/>
        <v>0.1918628652911509</v>
      </c>
      <c r="L22" s="23">
        <f t="shared" si="3"/>
        <v>0.23719954760984663</v>
      </c>
      <c r="M22" s="4"/>
      <c r="N22" t="s">
        <v>264</v>
      </c>
      <c r="O22" s="5">
        <v>1.1028897617211848</v>
      </c>
      <c r="P22" s="71">
        <v>0.56030953806227568</v>
      </c>
    </row>
    <row r="23" spans="1:16" x14ac:dyDescent="0.25">
      <c r="A23" s="17"/>
      <c r="B23" s="55">
        <v>18</v>
      </c>
      <c r="C23" s="19" t="s">
        <v>266</v>
      </c>
      <c r="D23" s="20">
        <v>1.4980640000000001</v>
      </c>
      <c r="E23" s="21">
        <v>0.847167</v>
      </c>
      <c r="F23" s="21">
        <f t="shared" si="0"/>
        <v>0.29640964323318031</v>
      </c>
      <c r="G23" s="21">
        <v>0.2026866632331803</v>
      </c>
      <c r="H23" s="21">
        <v>4.8285710000000003E-2</v>
      </c>
      <c r="I23" s="21">
        <v>4.5437270000000002E-2</v>
      </c>
      <c r="J23" s="22">
        <f t="shared" si="1"/>
        <v>0.23925231180296247</v>
      </c>
      <c r="K23" s="22">
        <f t="shared" si="2"/>
        <v>0.29624899604585669</v>
      </c>
      <c r="L23" s="23">
        <f t="shared" si="3"/>
        <v>0.34988336801738062</v>
      </c>
      <c r="M23" s="4"/>
      <c r="N23" t="s">
        <v>256</v>
      </c>
      <c r="O23" s="5">
        <v>2.8891238436213453</v>
      </c>
      <c r="P23" s="71">
        <v>0.55994353197420477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0.22493500000000005</v>
      </c>
      <c r="F24" s="21">
        <f t="shared" si="0"/>
        <v>0.13248785648506234</v>
      </c>
      <c r="G24" s="21">
        <v>0.10533765648506233</v>
      </c>
      <c r="H24" s="21">
        <v>1.1288350000000003E-2</v>
      </c>
      <c r="I24" s="21">
        <v>1.586185E-2</v>
      </c>
      <c r="J24" s="22">
        <f t="shared" si="1"/>
        <v>0.4683026495879356</v>
      </c>
      <c r="K24" s="22">
        <f t="shared" si="2"/>
        <v>0.51848759190460492</v>
      </c>
      <c r="L24" s="23">
        <f t="shared" si="3"/>
        <v>0.58900507473297758</v>
      </c>
      <c r="M24" s="4"/>
      <c r="N24" t="s">
        <v>268</v>
      </c>
      <c r="O24" s="5">
        <v>1.2246840643220385</v>
      </c>
      <c r="P24" s="71">
        <v>0.54624112098951738</v>
      </c>
    </row>
    <row r="25" spans="1:16" x14ac:dyDescent="0.25">
      <c r="A25" s="17"/>
      <c r="B25" s="55">
        <v>20</v>
      </c>
      <c r="C25" s="19" t="s">
        <v>268</v>
      </c>
      <c r="D25" s="20">
        <v>2.0050000000000002E-2</v>
      </c>
      <c r="E25" s="21">
        <v>2.2420209999999994</v>
      </c>
      <c r="F25" s="21">
        <f t="shared" si="0"/>
        <v>1.2246840643220385</v>
      </c>
      <c r="G25" s="21">
        <v>0.79645883432203846</v>
      </c>
      <c r="H25" s="21">
        <v>0.17384584999999997</v>
      </c>
      <c r="I25" s="21">
        <v>0.25437938000000004</v>
      </c>
      <c r="J25" s="22">
        <f t="shared" si="1"/>
        <v>0.35524146933594231</v>
      </c>
      <c r="K25" s="22">
        <f t="shared" si="2"/>
        <v>0.43278126490431568</v>
      </c>
      <c r="L25" s="23">
        <f t="shared" si="3"/>
        <v>0.54624112098951738</v>
      </c>
      <c r="M25" s="4"/>
      <c r="N25" t="s">
        <v>253</v>
      </c>
      <c r="O25" s="5">
        <v>0.62779477093793346</v>
      </c>
      <c r="P25" s="71">
        <v>0.53358454932462784</v>
      </c>
    </row>
    <row r="26" spans="1:16" x14ac:dyDescent="0.25">
      <c r="A26" s="17"/>
      <c r="B26" s="55">
        <v>21</v>
      </c>
      <c r="C26" s="19" t="s">
        <v>269</v>
      </c>
      <c r="D26" s="20">
        <v>4.1532819999999999</v>
      </c>
      <c r="E26" s="21">
        <v>4.1393670000000009</v>
      </c>
      <c r="F26" s="21">
        <f t="shared" si="0"/>
        <v>2.7323406197991984</v>
      </c>
      <c r="G26" s="21">
        <v>2.1482266497991986</v>
      </c>
      <c r="H26" s="21">
        <v>0.27493702999999997</v>
      </c>
      <c r="I26" s="21">
        <v>0.30917693999999996</v>
      </c>
      <c r="J26" s="22">
        <f t="shared" si="1"/>
        <v>0.51897467651435547</v>
      </c>
      <c r="K26" s="22">
        <f t="shared" si="2"/>
        <v>0.58539474267422964</v>
      </c>
      <c r="L26" s="23">
        <f t="shared" si="3"/>
        <v>0.66008658323825786</v>
      </c>
      <c r="M26" s="4"/>
      <c r="N26" t="s">
        <v>257</v>
      </c>
      <c r="O26" s="5">
        <v>0.11065025437847006</v>
      </c>
      <c r="P26" s="71">
        <v>0.52557701420916669</v>
      </c>
    </row>
    <row r="27" spans="1:16" x14ac:dyDescent="0.25">
      <c r="A27" s="17"/>
      <c r="B27" s="55">
        <v>23</v>
      </c>
      <c r="C27" s="19" t="s">
        <v>271</v>
      </c>
      <c r="D27" s="20">
        <v>1.1421840000000001</v>
      </c>
      <c r="E27" s="21">
        <v>1.4573079999999998</v>
      </c>
      <c r="F27" s="21">
        <f t="shared" si="0"/>
        <v>1.0250491124753323</v>
      </c>
      <c r="G27" s="21">
        <v>0.81493906247533232</v>
      </c>
      <c r="H27" s="21">
        <v>8.5877210000000009E-2</v>
      </c>
      <c r="I27" s="21">
        <v>0.12423284000000001</v>
      </c>
      <c r="J27" s="22">
        <f t="shared" si="1"/>
        <v>0.55920852865374537</v>
      </c>
      <c r="K27" s="22">
        <f t="shared" si="2"/>
        <v>0.61813719026817426</v>
      </c>
      <c r="L27" s="23">
        <f t="shared" si="3"/>
        <v>0.70338536018146636</v>
      </c>
      <c r="M27" s="4"/>
      <c r="N27" t="s">
        <v>273</v>
      </c>
      <c r="O27" s="5">
        <v>9.5166889896486306E-2</v>
      </c>
      <c r="P27" s="71">
        <v>0.48030852337769481</v>
      </c>
    </row>
    <row r="28" spans="1:16" x14ac:dyDescent="0.25">
      <c r="A28" s="17"/>
      <c r="B28" s="55">
        <v>24</v>
      </c>
      <c r="C28" s="19" t="s">
        <v>272</v>
      </c>
      <c r="D28" s="20">
        <v>1.1602389999999998</v>
      </c>
      <c r="E28" s="21">
        <v>0.80801400000000012</v>
      </c>
      <c r="F28" s="21">
        <f t="shared" si="0"/>
        <v>0.45623632015299126</v>
      </c>
      <c r="G28" s="21">
        <v>0.36386234015299124</v>
      </c>
      <c r="H28" s="21">
        <v>3.8414000000000011E-2</v>
      </c>
      <c r="I28" s="21">
        <v>5.3959980000000005E-2</v>
      </c>
      <c r="J28" s="22">
        <f t="shared" si="1"/>
        <v>0.45031687588704056</v>
      </c>
      <c r="K28" s="22">
        <f t="shared" si="2"/>
        <v>0.4978581313603368</v>
      </c>
      <c r="L28" s="23">
        <f t="shared" si="3"/>
        <v>0.56463912772921165</v>
      </c>
      <c r="M28" s="4"/>
      <c r="N28" t="s">
        <v>266</v>
      </c>
      <c r="O28" s="5">
        <v>0.29640964323318031</v>
      </c>
      <c r="P28" s="71">
        <v>0.34988336801738062</v>
      </c>
    </row>
    <row r="29" spans="1:16" ht="15.75" thickBot="1" x14ac:dyDescent="0.3">
      <c r="A29" s="24"/>
      <c r="B29" s="56">
        <v>25</v>
      </c>
      <c r="C29" s="26" t="s">
        <v>273</v>
      </c>
      <c r="D29" s="27">
        <v>0</v>
      </c>
      <c r="E29" s="28">
        <v>0.19813699999999998</v>
      </c>
      <c r="F29" s="28">
        <f t="shared" si="0"/>
        <v>9.5166889896486306E-2</v>
      </c>
      <c r="G29" s="28">
        <v>5.5393379896486294E-2</v>
      </c>
      <c r="H29" s="28">
        <v>1.8709450000000002E-2</v>
      </c>
      <c r="I29" s="28">
        <v>2.1064060000000003E-2</v>
      </c>
      <c r="J29" s="29">
        <f t="shared" si="1"/>
        <v>0.27957110431916454</v>
      </c>
      <c r="K29" s="29">
        <f t="shared" si="2"/>
        <v>0.37399794029629146</v>
      </c>
      <c r="L29" s="30">
        <f t="shared" si="3"/>
        <v>0.48030852337769481</v>
      </c>
      <c r="M29" s="4"/>
      <c r="N29" t="s">
        <v>265</v>
      </c>
      <c r="O29" s="5">
        <v>0.49267460876438918</v>
      </c>
      <c r="P29" s="71">
        <v>0.23719954760984663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10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1830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97.461444000000014</v>
      </c>
      <c r="E6" s="14">
        <v>109.90422700000001</v>
      </c>
      <c r="F6" s="14">
        <v>65.022292891188457</v>
      </c>
      <c r="G6" s="14">
        <v>48.623642431188443</v>
      </c>
      <c r="H6" s="14">
        <v>7.9423175600000011</v>
      </c>
      <c r="I6" s="14">
        <v>8.4563328999999996</v>
      </c>
      <c r="J6" s="15">
        <v>0.44241831054585773</v>
      </c>
      <c r="K6" s="15">
        <v>0.51468411666448866</v>
      </c>
      <c r="L6" s="16">
        <v>0.59162686155090682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97.461444000000014</v>
      </c>
      <c r="E7" s="38">
        <f ca="1">SUM(E8:OFFSET(E6,MATCH("PROYECTOS",$A$8:$A$50,0),0))</f>
        <v>109.90422699999996</v>
      </c>
      <c r="F7" s="38">
        <f ca="1">SUM(F8:OFFSET(F6,MATCH("PROYECTOS",$A$8:$A$50,0),0))</f>
        <v>65.022292891188442</v>
      </c>
      <c r="G7" s="38">
        <f ca="1">SUM(G8:OFFSET(G6,MATCH("PROYECTOS",$A$8:$A$50,0),0))</f>
        <v>48.623642431188451</v>
      </c>
      <c r="H7" s="38">
        <f ca="1">SUM(H8:OFFSET(H6,MATCH("PROYECTOS",$A$8:$A$50,0),0))</f>
        <v>7.9423175599999976</v>
      </c>
      <c r="I7" s="38">
        <f ca="1">SUM(I8:OFFSET(I6,MATCH("PROYECTOS",$A$8:$A$50,0),0))</f>
        <v>8.4563328999999996</v>
      </c>
      <c r="J7" s="39">
        <f ca="1">IFERROR(G7/E7,0)</f>
        <v>0.44241831054585795</v>
      </c>
      <c r="K7" s="39">
        <f ca="1">IFERROR(SUM(G7,H7)/E7,0)</f>
        <v>0.51468411666448888</v>
      </c>
      <c r="L7" s="40">
        <f ca="1">IFERROR(SUM(G7,H7,I7)/E7,0)</f>
        <v>0.59162686155090705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4.8317150000000009</v>
      </c>
      <c r="E8" s="21">
        <v>5.3396900000000009</v>
      </c>
      <c r="F8" s="21">
        <f t="shared" ref="F8:F10" si="0">SUM(G8,H8,I8)</f>
        <v>3.1399472387770193</v>
      </c>
      <c r="G8" s="21">
        <v>2.1329368287770194</v>
      </c>
      <c r="H8" s="21">
        <v>0.59694986000000005</v>
      </c>
      <c r="I8" s="21">
        <v>0.41006055000000002</v>
      </c>
      <c r="J8" s="22">
        <f t="shared" ref="J8:J11" si="1">IFERROR(G8/E8,0)</f>
        <v>0.39944956144963828</v>
      </c>
      <c r="K8" s="22">
        <f t="shared" ref="K8:K11" si="2">IFERROR(SUM(G8,H8)/E8,0)</f>
        <v>0.51124441470890991</v>
      </c>
      <c r="L8" s="23">
        <f t="shared" ref="L8:L11" si="3">IFERROR(SUM(G8,H8,I8)/E8,0)</f>
        <v>0.58803923800389513</v>
      </c>
      <c r="M8" s="4"/>
    </row>
    <row r="9" spans="1:13" ht="51" x14ac:dyDescent="0.25">
      <c r="A9" s="17"/>
      <c r="B9" s="19">
        <v>3000589</v>
      </c>
      <c r="C9" s="19" t="s">
        <v>1835</v>
      </c>
      <c r="D9" s="20">
        <v>89.028489000000008</v>
      </c>
      <c r="E9" s="21">
        <v>101.51480699999996</v>
      </c>
      <c r="F9" s="21">
        <f t="shared" si="0"/>
        <v>60.660695373690338</v>
      </c>
      <c r="G9" s="21">
        <v>45.761253713690344</v>
      </c>
      <c r="H9" s="21">
        <v>7.119544829999997</v>
      </c>
      <c r="I9" s="21">
        <v>7.7798968299999984</v>
      </c>
      <c r="J9" s="22">
        <f t="shared" si="1"/>
        <v>0.45078402910907728</v>
      </c>
      <c r="K9" s="22">
        <f t="shared" si="2"/>
        <v>0.520917096790524</v>
      </c>
      <c r="L9" s="23">
        <f t="shared" si="3"/>
        <v>0.59755514654813224</v>
      </c>
      <c r="M9" s="4"/>
    </row>
    <row r="10" spans="1:13" ht="38.25" x14ac:dyDescent="0.25">
      <c r="A10" s="17"/>
      <c r="B10" s="19">
        <v>3000636</v>
      </c>
      <c r="C10" s="19" t="s">
        <v>1836</v>
      </c>
      <c r="D10" s="20">
        <v>3.6012400000000007</v>
      </c>
      <c r="E10" s="21">
        <v>3.0497300000000003</v>
      </c>
      <c r="F10" s="21">
        <f t="shared" si="0"/>
        <v>1.221650278721087</v>
      </c>
      <c r="G10" s="21">
        <v>0.72945188872108702</v>
      </c>
      <c r="H10" s="21">
        <v>0.22582286999999998</v>
      </c>
      <c r="I10" s="21">
        <v>0.26637551999999998</v>
      </c>
      <c r="J10" s="22">
        <f t="shared" si="1"/>
        <v>0.23918572749754469</v>
      </c>
      <c r="K10" s="22">
        <f t="shared" si="2"/>
        <v>0.31323256770962904</v>
      </c>
      <c r="L10" s="23">
        <f t="shared" si="3"/>
        <v>0.40057653586418696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1847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39" thickBot="1" x14ac:dyDescent="0.3">
      <c r="A17" s="73"/>
      <c r="B17" s="74">
        <v>3000636</v>
      </c>
      <c r="C17" s="74" t="s">
        <v>1836</v>
      </c>
      <c r="D17" s="75">
        <v>0.40057653586418696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1830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1834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97.461444000000014</v>
      </c>
      <c r="I6" s="14">
        <v>109.90422700000001</v>
      </c>
      <c r="J6" s="14">
        <v>65.022292891188457</v>
      </c>
      <c r="K6" s="14">
        <v>48.623642431188443</v>
      </c>
      <c r="L6" s="14">
        <v>7.9423175600000011</v>
      </c>
      <c r="M6" s="14">
        <v>8.4563328999999996</v>
      </c>
      <c r="N6" s="15">
        <v>0.44241831054585773</v>
      </c>
      <c r="O6" s="15">
        <v>0.51468411666448866</v>
      </c>
      <c r="P6" s="16">
        <v>0.59162686155090682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97.461444000000029</v>
      </c>
      <c r="I7" s="37">
        <f ca="1">SUM(I8:OFFSET(I6,MATCH("PROYECTOS",$A$8:$A$19,0),0))</f>
        <v>109.90422699999999</v>
      </c>
      <c r="J7" s="37">
        <f ca="1">SUM(J8:OFFSET(J6,MATCH("PROYECTOS",$A$8:$A$19,0),0))</f>
        <v>65.022292891188442</v>
      </c>
      <c r="K7" s="37">
        <f ca="1">SUM(K8:OFFSET(K6,MATCH("PROYECTOS",$A$8:$A$19,0),0))</f>
        <v>48.623642431188443</v>
      </c>
      <c r="L7" s="37">
        <f ca="1">SUM(L8:OFFSET(L6,MATCH("PROYECTOS",$A$8:$A$19,0),0))</f>
        <v>7.9423175599999984</v>
      </c>
      <c r="M7" s="37">
        <f ca="1">SUM(M8:OFFSET(M6,MATCH("PROYECTOS",$A$8:$A$19,0),0))</f>
        <v>8.4563328999999996</v>
      </c>
      <c r="N7" s="39">
        <f ca="1">IFERROR(K7/I7,0)</f>
        <v>0.44241831054585778</v>
      </c>
      <c r="O7" s="39">
        <f ca="1">IFERROR(SUM(K7,L7)/I7,0)</f>
        <v>0.51468411666448866</v>
      </c>
      <c r="P7" s="40">
        <f ca="1">IFERROR(SUM(K7,L7,M7)/I7,0)</f>
        <v>0.59162686155090694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3.2234870000000009</v>
      </c>
      <c r="I8" s="21">
        <v>4.0390170000000012</v>
      </c>
      <c r="J8" s="21">
        <f t="shared" ref="J8:J18" si="0">SUM(K8,L8,M8)</f>
        <v>2.4745072252675495</v>
      </c>
      <c r="K8" s="21">
        <v>1.8782805352675496</v>
      </c>
      <c r="L8" s="21">
        <v>0.28151370999999997</v>
      </c>
      <c r="M8" s="21">
        <v>0.31471298000000003</v>
      </c>
      <c r="N8" s="22">
        <f t="shared" ref="N8:N19" si="1">IFERROR(K8/I8,0)</f>
        <v>0.46503407518897522</v>
      </c>
      <c r="O8" s="22">
        <f t="shared" ref="O8:O19" si="2">IFERROR(SUM(K8,L8)/I8,0)</f>
        <v>0.53473264541039289</v>
      </c>
      <c r="P8" s="23">
        <f t="shared" ref="P8:P19" si="3">IFERROR(SUM(K8,L8,M8)/I8,0)</f>
        <v>0.61265085669794128</v>
      </c>
      <c r="Q8" s="70">
        <v>24</v>
      </c>
      <c r="R8" s="21">
        <v>24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1.608228</v>
      </c>
      <c r="I9" s="21">
        <v>1.300673</v>
      </c>
      <c r="J9" s="21">
        <f t="shared" si="0"/>
        <v>0.6654400135094698</v>
      </c>
      <c r="K9" s="21">
        <v>0.25465629350946983</v>
      </c>
      <c r="L9" s="21">
        <v>0.31543615000000003</v>
      </c>
      <c r="M9" s="21">
        <v>9.5347569999999993E-2</v>
      </c>
      <c r="N9" s="22">
        <f t="shared" si="1"/>
        <v>0.19578809855318735</v>
      </c>
      <c r="O9" s="22">
        <f t="shared" si="2"/>
        <v>0.43830574134272787</v>
      </c>
      <c r="P9" s="23">
        <f t="shared" si="3"/>
        <v>0.5116120758326419</v>
      </c>
      <c r="Q9" s="70">
        <v>28</v>
      </c>
      <c r="R9" s="21">
        <v>28</v>
      </c>
      <c r="S9" s="23">
        <f t="shared" ref="S9:S18" si="4">IFERROR(R9/Q9,0)</f>
        <v>1</v>
      </c>
    </row>
    <row r="10" spans="1:19" ht="51" x14ac:dyDescent="0.25">
      <c r="A10" s="17"/>
      <c r="B10" s="19">
        <v>5004356</v>
      </c>
      <c r="C10" s="19" t="s">
        <v>1837</v>
      </c>
      <c r="D10" s="68">
        <v>3000589</v>
      </c>
      <c r="E10" s="19" t="s">
        <v>1835</v>
      </c>
      <c r="F10" s="69">
        <v>86</v>
      </c>
      <c r="G10" s="19" t="s">
        <v>500</v>
      </c>
      <c r="H10" s="20">
        <v>20.890357000000009</v>
      </c>
      <c r="I10" s="21">
        <v>15.980265999999997</v>
      </c>
      <c r="J10" s="21">
        <f t="shared" si="0"/>
        <v>10.989954849984596</v>
      </c>
      <c r="K10" s="21">
        <v>8.5542686699845945</v>
      </c>
      <c r="L10" s="21">
        <v>1.2384693700000002</v>
      </c>
      <c r="M10" s="21">
        <v>1.1972168099999998</v>
      </c>
      <c r="N10" s="22">
        <f t="shared" si="1"/>
        <v>0.53530202000295846</v>
      </c>
      <c r="O10" s="22">
        <f t="shared" si="2"/>
        <v>0.612801942094368</v>
      </c>
      <c r="P10" s="23">
        <f t="shared" si="3"/>
        <v>0.68772039526654927</v>
      </c>
      <c r="Q10" s="70">
        <v>4082</v>
      </c>
      <c r="R10" s="21">
        <v>3525</v>
      </c>
      <c r="S10" s="23">
        <f t="shared" si="4"/>
        <v>0.86354728074473297</v>
      </c>
    </row>
    <row r="11" spans="1:19" ht="51" x14ac:dyDescent="0.25">
      <c r="A11" s="17"/>
      <c r="B11" s="19">
        <v>5004358</v>
      </c>
      <c r="C11" s="19" t="s">
        <v>1838</v>
      </c>
      <c r="D11" s="68">
        <v>3000589</v>
      </c>
      <c r="E11" s="19" t="s">
        <v>1835</v>
      </c>
      <c r="F11" s="69">
        <v>86</v>
      </c>
      <c r="G11" s="19" t="s">
        <v>500</v>
      </c>
      <c r="H11" s="20">
        <v>67.43204200000001</v>
      </c>
      <c r="I11" s="21">
        <v>69.235600000000005</v>
      </c>
      <c r="J11" s="21">
        <f t="shared" si="0"/>
        <v>41.6953455928873</v>
      </c>
      <c r="K11" s="21">
        <v>31.574531952887302</v>
      </c>
      <c r="L11" s="21">
        <v>4.8095870399999994</v>
      </c>
      <c r="M11" s="21">
        <v>5.3112266000000004</v>
      </c>
      <c r="N11" s="22">
        <f t="shared" si="1"/>
        <v>0.45604475086353408</v>
      </c>
      <c r="O11" s="22">
        <f t="shared" si="2"/>
        <v>0.52551171641304906</v>
      </c>
      <c r="P11" s="23">
        <f t="shared" si="3"/>
        <v>0.60222408115026516</v>
      </c>
      <c r="Q11" s="70">
        <v>2348</v>
      </c>
      <c r="R11" s="21">
        <v>2110</v>
      </c>
      <c r="S11" s="23">
        <f t="shared" si="4"/>
        <v>0.89863713798977851</v>
      </c>
    </row>
    <row r="12" spans="1:19" ht="51" x14ac:dyDescent="0.25">
      <c r="A12" s="17"/>
      <c r="B12" s="19">
        <v>5004951</v>
      </c>
      <c r="C12" s="19" t="s">
        <v>1839</v>
      </c>
      <c r="D12" s="68">
        <v>3000589</v>
      </c>
      <c r="E12" s="19" t="s">
        <v>1835</v>
      </c>
      <c r="F12" s="69">
        <v>86</v>
      </c>
      <c r="G12" s="19" t="s">
        <v>500</v>
      </c>
      <c r="H12" s="20">
        <v>0</v>
      </c>
      <c r="I12" s="21">
        <v>2.8057859999999994</v>
      </c>
      <c r="J12" s="21">
        <f t="shared" si="0"/>
        <v>0.64011609347415122</v>
      </c>
      <c r="K12" s="21">
        <v>0.31487811347415118</v>
      </c>
      <c r="L12" s="21">
        <v>0.15711743</v>
      </c>
      <c r="M12" s="21">
        <v>0.16812055000000001</v>
      </c>
      <c r="N12" s="22">
        <f t="shared" si="1"/>
        <v>0.11222456505027513</v>
      </c>
      <c r="O12" s="22">
        <f t="shared" si="2"/>
        <v>0.16822221775792995</v>
      </c>
      <c r="P12" s="23">
        <f t="shared" si="3"/>
        <v>0.22814145251068732</v>
      </c>
      <c r="Q12" s="70">
        <v>1128</v>
      </c>
      <c r="R12" s="21">
        <v>421</v>
      </c>
      <c r="S12" s="23">
        <f t="shared" si="4"/>
        <v>0.37322695035460995</v>
      </c>
    </row>
    <row r="13" spans="1:19" ht="51" x14ac:dyDescent="0.25">
      <c r="A13" s="17"/>
      <c r="B13" s="19">
        <v>5004952</v>
      </c>
      <c r="C13" s="19" t="s">
        <v>1840</v>
      </c>
      <c r="D13" s="68">
        <v>3000589</v>
      </c>
      <c r="E13" s="19" t="s">
        <v>1835</v>
      </c>
      <c r="F13" s="69">
        <v>86</v>
      </c>
      <c r="G13" s="19" t="s">
        <v>500</v>
      </c>
      <c r="H13" s="20">
        <v>0</v>
      </c>
      <c r="I13" s="21">
        <v>1.108228</v>
      </c>
      <c r="J13" s="21">
        <f t="shared" si="0"/>
        <v>0.56978155158050758</v>
      </c>
      <c r="K13" s="21">
        <v>0.33430737158050761</v>
      </c>
      <c r="L13" s="21">
        <v>0.10229561000000001</v>
      </c>
      <c r="M13" s="21">
        <v>0.13317857</v>
      </c>
      <c r="N13" s="22">
        <f t="shared" si="1"/>
        <v>0.30165938018215349</v>
      </c>
      <c r="O13" s="22">
        <f t="shared" si="2"/>
        <v>0.39396494365826129</v>
      </c>
      <c r="P13" s="23">
        <f t="shared" si="3"/>
        <v>0.51413748035648588</v>
      </c>
      <c r="Q13" s="70">
        <v>382</v>
      </c>
      <c r="R13" s="21">
        <v>447</v>
      </c>
      <c r="S13" s="23">
        <f t="shared" si="4"/>
        <v>1.1701570680628273</v>
      </c>
    </row>
    <row r="14" spans="1:19" ht="51" x14ac:dyDescent="0.25">
      <c r="A14" s="17"/>
      <c r="B14" s="19">
        <v>5004953</v>
      </c>
      <c r="C14" s="19" t="s">
        <v>1841</v>
      </c>
      <c r="D14" s="68">
        <v>3000589</v>
      </c>
      <c r="E14" s="19" t="s">
        <v>1835</v>
      </c>
      <c r="F14" s="69">
        <v>86</v>
      </c>
      <c r="G14" s="19" t="s">
        <v>500</v>
      </c>
      <c r="H14" s="20">
        <v>0.2001</v>
      </c>
      <c r="I14" s="21">
        <v>0.29275399999999996</v>
      </c>
      <c r="J14" s="21">
        <f t="shared" si="0"/>
        <v>0.24127928744502553</v>
      </c>
      <c r="K14" s="21">
        <v>0.20194628744502552</v>
      </c>
      <c r="L14" s="21">
        <v>2.52E-2</v>
      </c>
      <c r="M14" s="21">
        <v>1.4133E-2</v>
      </c>
      <c r="N14" s="22">
        <f t="shared" si="1"/>
        <v>0.68981563853961192</v>
      </c>
      <c r="O14" s="22">
        <f t="shared" si="2"/>
        <v>0.77589473566552647</v>
      </c>
      <c r="P14" s="23">
        <f t="shared" si="3"/>
        <v>0.82417076263697697</v>
      </c>
      <c r="Q14" s="70">
        <v>347</v>
      </c>
      <c r="R14" s="21">
        <v>342</v>
      </c>
      <c r="S14" s="23">
        <f t="shared" si="4"/>
        <v>0.98559077809798268</v>
      </c>
    </row>
    <row r="15" spans="1:19" ht="51" x14ac:dyDescent="0.25">
      <c r="A15" s="17"/>
      <c r="B15" s="19">
        <v>5004954</v>
      </c>
      <c r="C15" s="19" t="s">
        <v>1842</v>
      </c>
      <c r="D15" s="68">
        <v>3000589</v>
      </c>
      <c r="E15" s="19" t="s">
        <v>1835</v>
      </c>
      <c r="F15" s="69">
        <v>86</v>
      </c>
      <c r="G15" s="19" t="s">
        <v>500</v>
      </c>
      <c r="H15" s="20">
        <v>0</v>
      </c>
      <c r="I15" s="21">
        <v>9.6769970000000001</v>
      </c>
      <c r="J15" s="21">
        <f t="shared" si="0"/>
        <v>5.7405144409836684</v>
      </c>
      <c r="K15" s="21">
        <v>4.3875832709836686</v>
      </c>
      <c r="L15" s="21">
        <v>0.58787992000000011</v>
      </c>
      <c r="M15" s="21">
        <v>0.76505125000000007</v>
      </c>
      <c r="N15" s="22">
        <f t="shared" si="1"/>
        <v>0.45340339270371466</v>
      </c>
      <c r="O15" s="22">
        <f t="shared" si="2"/>
        <v>0.5141536357801566</v>
      </c>
      <c r="P15" s="23">
        <f t="shared" si="3"/>
        <v>0.59321238200070414</v>
      </c>
      <c r="Q15" s="70">
        <v>6030</v>
      </c>
      <c r="R15" s="21">
        <v>5296</v>
      </c>
      <c r="S15" s="23">
        <f t="shared" si="4"/>
        <v>0.8782752902155887</v>
      </c>
    </row>
    <row r="16" spans="1:19" ht="51" x14ac:dyDescent="0.25">
      <c r="A16" s="17"/>
      <c r="B16" s="19">
        <v>5004955</v>
      </c>
      <c r="C16" s="19" t="s">
        <v>1843</v>
      </c>
      <c r="D16" s="68">
        <v>3000589</v>
      </c>
      <c r="E16" s="19" t="s">
        <v>1835</v>
      </c>
      <c r="F16" s="69">
        <v>86</v>
      </c>
      <c r="G16" s="19" t="s">
        <v>500</v>
      </c>
      <c r="H16" s="20">
        <v>0.50599000000000005</v>
      </c>
      <c r="I16" s="21">
        <v>2.4151759999999998</v>
      </c>
      <c r="J16" s="21">
        <f t="shared" si="0"/>
        <v>0.78370355733509134</v>
      </c>
      <c r="K16" s="21">
        <v>0.39373804733509132</v>
      </c>
      <c r="L16" s="21">
        <v>0.19899546000000001</v>
      </c>
      <c r="M16" s="21">
        <v>0.19097005</v>
      </c>
      <c r="N16" s="22">
        <f t="shared" si="1"/>
        <v>0.16302664788615462</v>
      </c>
      <c r="O16" s="22">
        <f t="shared" si="2"/>
        <v>0.24542041960299846</v>
      </c>
      <c r="P16" s="23">
        <f t="shared" si="3"/>
        <v>0.3244912823475769</v>
      </c>
      <c r="Q16" s="70">
        <v>1720</v>
      </c>
      <c r="R16" s="21">
        <v>1462</v>
      </c>
      <c r="S16" s="23">
        <f t="shared" si="4"/>
        <v>0.85</v>
      </c>
    </row>
    <row r="17" spans="1:19" ht="38.25" x14ac:dyDescent="0.25">
      <c r="A17" s="17"/>
      <c r="B17" s="19">
        <v>5004956</v>
      </c>
      <c r="C17" s="19" t="s">
        <v>1844</v>
      </c>
      <c r="D17" s="68">
        <v>3000636</v>
      </c>
      <c r="E17" s="19" t="s">
        <v>1836</v>
      </c>
      <c r="F17" s="69">
        <v>86</v>
      </c>
      <c r="G17" s="19" t="s">
        <v>500</v>
      </c>
      <c r="H17" s="20">
        <v>0.55000000000000004</v>
      </c>
      <c r="I17" s="21">
        <v>0.54999999999999993</v>
      </c>
      <c r="J17" s="21">
        <f t="shared" si="0"/>
        <v>0.31049998941421508</v>
      </c>
      <c r="K17" s="21">
        <v>0.20359998941421509</v>
      </c>
      <c r="L17" s="21">
        <v>7.3899999999999993E-2</v>
      </c>
      <c r="M17" s="21">
        <v>3.3000000000000002E-2</v>
      </c>
      <c r="N17" s="22">
        <f t="shared" si="1"/>
        <v>0.37018179893493658</v>
      </c>
      <c r="O17" s="22">
        <f t="shared" si="2"/>
        <v>0.50454543529857288</v>
      </c>
      <c r="P17" s="23">
        <f t="shared" si="3"/>
        <v>0.56454543529857293</v>
      </c>
      <c r="Q17" s="70">
        <v>200</v>
      </c>
      <c r="R17" s="21">
        <v>236</v>
      </c>
      <c r="S17" s="23">
        <f t="shared" si="4"/>
        <v>1.18</v>
      </c>
    </row>
    <row r="18" spans="1:19" ht="38.25" x14ac:dyDescent="0.25">
      <c r="A18" s="17"/>
      <c r="B18" s="19">
        <v>5004957</v>
      </c>
      <c r="C18" s="19" t="s">
        <v>1845</v>
      </c>
      <c r="D18" s="68">
        <v>3000636</v>
      </c>
      <c r="E18" s="19" t="s">
        <v>1836</v>
      </c>
      <c r="F18" s="69">
        <v>86</v>
      </c>
      <c r="G18" s="19" t="s">
        <v>500</v>
      </c>
      <c r="H18" s="20">
        <v>3.0512400000000004</v>
      </c>
      <c r="I18" s="21">
        <v>2.49973</v>
      </c>
      <c r="J18" s="21">
        <f t="shared" si="0"/>
        <v>0.91115028930687181</v>
      </c>
      <c r="K18" s="21">
        <v>0.52585189930687193</v>
      </c>
      <c r="L18" s="21">
        <v>0.15192286999999999</v>
      </c>
      <c r="M18" s="21">
        <v>0.23337551999999998</v>
      </c>
      <c r="N18" s="22">
        <f t="shared" si="1"/>
        <v>0.21036347897847846</v>
      </c>
      <c r="O18" s="22">
        <f t="shared" si="2"/>
        <v>0.27113919075535031</v>
      </c>
      <c r="P18" s="23">
        <f t="shared" si="3"/>
        <v>0.36449948166676871</v>
      </c>
      <c r="Q18" s="70">
        <v>4523</v>
      </c>
      <c r="R18" s="21">
        <v>4416</v>
      </c>
      <c r="S18" s="23">
        <f t="shared" si="4"/>
        <v>0.97634313508733139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113.066823</v>
      </c>
      <c r="E6" s="14">
        <v>124.43483700000003</v>
      </c>
      <c r="F6" s="14">
        <v>99.884030389454068</v>
      </c>
      <c r="G6" s="14">
        <v>74.642163149454063</v>
      </c>
      <c r="H6" s="14">
        <v>10.397267489999999</v>
      </c>
      <c r="I6" s="14">
        <v>14.844599749999999</v>
      </c>
      <c r="J6" s="15">
        <v>0.59984940671762232</v>
      </c>
      <c r="K6" s="15">
        <v>0.68340532836036938</v>
      </c>
      <c r="L6" s="16">
        <v>0.80270150062119694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112.66281200000003</v>
      </c>
      <c r="E7" s="38">
        <f ca="1">SUM(E8:OFFSET(E6,MATCH("GOBIERNOS REGIONALES",$A$8:$A$50,0),0))</f>
        <v>118.40180500000005</v>
      </c>
      <c r="F7" s="38">
        <f ca="1">SUM(F8:OFFSET(F6,MATCH("GOBIERNOS REGIONALES",$A$8:$A$50,0),0))</f>
        <v>98.108792834483836</v>
      </c>
      <c r="G7" s="38">
        <f ca="1">SUM(G8:OFFSET(G6,MATCH("GOBIERNOS REGIONALES",$A$8:$A$50,0),0))</f>
        <v>73.552505054483845</v>
      </c>
      <c r="H7" s="38">
        <f ca="1">SUM(H8:OFFSET(H6,MATCH("GOBIERNOS REGIONALES",$A$8:$A$50,0),0))</f>
        <v>10.1486798</v>
      </c>
      <c r="I7" s="38">
        <f ca="1">SUM(I8:OFFSET(I6,MATCH("GOBIERNOS REGIONALES",$A$8:$A$50,0),0))</f>
        <v>14.407607979999998</v>
      </c>
      <c r="J7" s="39">
        <f ca="1">IFERROR(G7/E7,0)</f>
        <v>0.62121101155918879</v>
      </c>
      <c r="K7" s="39">
        <f ca="1">IFERROR(SUM(G7,H7)/E7,0)</f>
        <v>0.70692490587017487</v>
      </c>
      <c r="L7" s="40">
        <f ca="1">IFERROR(SUM(G7,H7,I7)/E7,0)</f>
        <v>0.82860892901492333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112.66281200000003</v>
      </c>
      <c r="E8" s="21">
        <v>118.40180500000005</v>
      </c>
      <c r="F8" s="21">
        <f t="shared" ref="F8:F10" si="0">SUM(G8,H8,I8)</f>
        <v>98.108792834483836</v>
      </c>
      <c r="G8" s="21">
        <v>73.552505054483845</v>
      </c>
      <c r="H8" s="21">
        <v>10.1486798</v>
      </c>
      <c r="I8" s="21">
        <v>14.407607979999998</v>
      </c>
      <c r="J8" s="22">
        <f t="shared" ref="J8:J10" si="1">IFERROR(G8/E8,0)</f>
        <v>0.62121101155918879</v>
      </c>
      <c r="K8" s="22">
        <f t="shared" ref="K8:K10" si="2">IFERROR(SUM(G8,H8)/E8,0)</f>
        <v>0.70692490587017487</v>
      </c>
      <c r="L8" s="23">
        <f t="shared" ref="L8:L10" si="3">IFERROR(SUM(G8,H8,I8)/E8,0)</f>
        <v>0.82860892901492333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232</v>
      </c>
      <c r="B10" s="58"/>
      <c r="C10" s="43"/>
      <c r="D10" s="44">
        <v>0.40401099999999995</v>
      </c>
      <c r="E10" s="45">
        <v>6.0330319999999995</v>
      </c>
      <c r="F10" s="45">
        <f t="shared" si="0"/>
        <v>1.7752375549702184</v>
      </c>
      <c r="G10" s="45">
        <v>1.0896580949702184</v>
      </c>
      <c r="H10" s="45">
        <v>0.24858768999999997</v>
      </c>
      <c r="I10" s="45">
        <v>0.43699177</v>
      </c>
      <c r="J10" s="46">
        <f t="shared" si="1"/>
        <v>0.18061533487145742</v>
      </c>
      <c r="K10" s="46">
        <f t="shared" si="2"/>
        <v>0.22181977237485537</v>
      </c>
      <c r="L10" s="47">
        <f t="shared" si="3"/>
        <v>0.29425296517078287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1849</v>
      </c>
      <c r="N2" s="72" t="s">
        <v>1862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113.066823</v>
      </c>
      <c r="E6" s="14">
        <f ca="1">SUM(E7:OFFSET(E7,50,0))</f>
        <v>124.43483700000003</v>
      </c>
      <c r="F6" s="14">
        <f ca="1">SUM(F7:OFFSET(F7,50,0))</f>
        <v>99.884030389454068</v>
      </c>
      <c r="G6" s="14">
        <f ca="1">SUM(G7:OFFSET(G7,50,0))</f>
        <v>74.642163149454063</v>
      </c>
      <c r="H6" s="14">
        <f ca="1">SUM(H7:OFFSET(H7,50,0))</f>
        <v>10.397267489999999</v>
      </c>
      <c r="I6" s="14">
        <f ca="1">SUM(I7:OFFSET(I7,50,0))</f>
        <v>14.844599749999999</v>
      </c>
      <c r="J6" s="15">
        <f ca="1">IFERROR(G6/E6,0)</f>
        <v>0.59984940671762232</v>
      </c>
      <c r="K6" s="15">
        <f ca="1">IFERROR(SUM(G6,H6)/E6,0)</f>
        <v>0.68340532836036938</v>
      </c>
      <c r="L6" s="16">
        <f ca="1">IFERROR(SUM(G6,H6,I6)/E6,0)</f>
        <v>0.80270150062119694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5.3876990000000005</v>
      </c>
      <c r="E7" s="21">
        <v>3.4109699999999998</v>
      </c>
      <c r="F7" s="21">
        <f t="shared" ref="F7:F27" si="0">SUM(G7,H7,I7)</f>
        <v>3.2257677190609546</v>
      </c>
      <c r="G7" s="21">
        <v>3.1301252690609545</v>
      </c>
      <c r="H7" s="21">
        <v>4.9398140000000007E-2</v>
      </c>
      <c r="I7" s="21">
        <v>4.6244309999999997E-2</v>
      </c>
      <c r="J7" s="22">
        <f t="shared" ref="J7:J27" si="1">IFERROR(G7/E7,0)</f>
        <v>0.91766426238312115</v>
      </c>
      <c r="K7" s="22">
        <f t="shared" ref="K7:K27" si="2">IFERROR(SUM(G7,H7)/E7,0)</f>
        <v>0.93214640089504008</v>
      </c>
      <c r="L7" s="23">
        <f t="shared" ref="L7:L27" si="3">IFERROR(SUM(G7,H7,I7)/E7,0)</f>
        <v>0.94570392558742966</v>
      </c>
      <c r="M7" s="4"/>
      <c r="N7" t="s">
        <v>252</v>
      </c>
      <c r="O7" s="5">
        <v>1.5777634689762243</v>
      </c>
      <c r="P7" s="71">
        <v>0.99725396052369641</v>
      </c>
    </row>
    <row r="8" spans="1:16" x14ac:dyDescent="0.25">
      <c r="A8" s="17"/>
      <c r="B8" s="55">
        <v>2</v>
      </c>
      <c r="C8" s="19" t="s">
        <v>250</v>
      </c>
      <c r="D8" s="20">
        <v>5.4253990000000005</v>
      </c>
      <c r="E8" s="21">
        <v>7.2735009999999996</v>
      </c>
      <c r="F8" s="21">
        <f t="shared" si="0"/>
        <v>6.5762875621725474</v>
      </c>
      <c r="G8" s="21">
        <v>1.8749719021725468</v>
      </c>
      <c r="H8" s="21">
        <v>1.6294897899999998</v>
      </c>
      <c r="I8" s="21">
        <v>3.0718258700000001</v>
      </c>
      <c r="J8" s="22">
        <f t="shared" si="1"/>
        <v>0.25778121185004949</v>
      </c>
      <c r="K8" s="22">
        <f t="shared" si="2"/>
        <v>0.48181222387575762</v>
      </c>
      <c r="L8" s="23">
        <f t="shared" si="3"/>
        <v>0.90414335024805081</v>
      </c>
      <c r="M8" s="4"/>
      <c r="N8" t="s">
        <v>269</v>
      </c>
      <c r="O8" s="5">
        <v>11.218352667717214</v>
      </c>
      <c r="P8" s="71">
        <v>0.97237702805201465</v>
      </c>
    </row>
    <row r="9" spans="1:16" x14ac:dyDescent="0.25">
      <c r="A9" s="17"/>
      <c r="B9" s="55">
        <v>3</v>
      </c>
      <c r="C9" s="19" t="s">
        <v>251</v>
      </c>
      <c r="D9" s="20">
        <v>3.0777000000000001</v>
      </c>
      <c r="E9" s="21">
        <v>1.992712</v>
      </c>
      <c r="F9" s="21">
        <f t="shared" si="0"/>
        <v>1.728893768294423</v>
      </c>
      <c r="G9" s="21">
        <v>1.6562538082944229</v>
      </c>
      <c r="H9" s="21">
        <v>4.1305700000000001E-2</v>
      </c>
      <c r="I9" s="21">
        <v>3.1334259999999996E-2</v>
      </c>
      <c r="J9" s="22">
        <f t="shared" si="1"/>
        <v>0.83115563528217973</v>
      </c>
      <c r="K9" s="22">
        <f t="shared" si="2"/>
        <v>0.85188401951432169</v>
      </c>
      <c r="L9" s="23">
        <f t="shared" si="3"/>
        <v>0.86760844933659398</v>
      </c>
      <c r="M9" s="4"/>
      <c r="N9" t="s">
        <v>270</v>
      </c>
      <c r="O9" s="5">
        <v>7.6653771323430915</v>
      </c>
      <c r="P9" s="71">
        <v>0.96129828356102698</v>
      </c>
    </row>
    <row r="10" spans="1:16" x14ac:dyDescent="0.25">
      <c r="A10" s="17"/>
      <c r="B10" s="55">
        <v>4</v>
      </c>
      <c r="C10" s="19" t="s">
        <v>252</v>
      </c>
      <c r="D10" s="20">
        <v>3.0777000000000001</v>
      </c>
      <c r="E10" s="21">
        <v>1.5821080000000001</v>
      </c>
      <c r="F10" s="21">
        <f t="shared" si="0"/>
        <v>1.5777634689762243</v>
      </c>
      <c r="G10" s="21">
        <v>1.5157856189762242</v>
      </c>
      <c r="H10" s="21">
        <v>1.09E-3</v>
      </c>
      <c r="I10" s="21">
        <v>6.088785E-2</v>
      </c>
      <c r="J10" s="22">
        <f t="shared" si="1"/>
        <v>0.95807973853632256</v>
      </c>
      <c r="K10" s="22">
        <f t="shared" si="2"/>
        <v>0.95876869276700716</v>
      </c>
      <c r="L10" s="23">
        <f t="shared" si="3"/>
        <v>0.99725396052369641</v>
      </c>
      <c r="M10" s="4"/>
      <c r="N10" t="s">
        <v>253</v>
      </c>
      <c r="O10" s="5">
        <v>6.9810935909871397</v>
      </c>
      <c r="P10" s="71">
        <v>0.94718270055753451</v>
      </c>
    </row>
    <row r="11" spans="1:16" x14ac:dyDescent="0.25">
      <c r="A11" s="17"/>
      <c r="B11" s="55">
        <v>5</v>
      </c>
      <c r="C11" s="19" t="s">
        <v>253</v>
      </c>
      <c r="D11" s="20">
        <v>9.110948999999998</v>
      </c>
      <c r="E11" s="21">
        <v>7.3703770000000004</v>
      </c>
      <c r="F11" s="21">
        <f t="shared" si="0"/>
        <v>6.9810935909871397</v>
      </c>
      <c r="G11" s="21">
        <v>6.8755281009871396</v>
      </c>
      <c r="H11" s="21">
        <v>8.1775910000000007E-2</v>
      </c>
      <c r="I11" s="21">
        <v>2.3789580000000001E-2</v>
      </c>
      <c r="J11" s="22">
        <f t="shared" si="1"/>
        <v>0.93285975751133754</v>
      </c>
      <c r="K11" s="22">
        <f t="shared" si="2"/>
        <v>0.94395497150106966</v>
      </c>
      <c r="L11" s="23">
        <f t="shared" si="3"/>
        <v>0.94718270055753451</v>
      </c>
      <c r="M11" s="4"/>
      <c r="N11" t="s">
        <v>249</v>
      </c>
      <c r="O11" s="5">
        <v>3.2257677190609546</v>
      </c>
      <c r="P11" s="71">
        <v>0.94570392558742966</v>
      </c>
    </row>
    <row r="12" spans="1:16" x14ac:dyDescent="0.25">
      <c r="A12" s="17"/>
      <c r="B12" s="55">
        <v>6</v>
      </c>
      <c r="C12" s="19" t="s">
        <v>254</v>
      </c>
      <c r="D12" s="20">
        <v>6.9076990000000009</v>
      </c>
      <c r="E12" s="21">
        <v>7.7453210000000006</v>
      </c>
      <c r="F12" s="21">
        <f t="shared" si="0"/>
        <v>4.9658770836750801</v>
      </c>
      <c r="G12" s="21">
        <v>0.45740993367508054</v>
      </c>
      <c r="H12" s="21">
        <v>4.3955525499999997</v>
      </c>
      <c r="I12" s="21">
        <v>0.1129146</v>
      </c>
      <c r="J12" s="22">
        <f t="shared" si="1"/>
        <v>5.9056291362886121E-2</v>
      </c>
      <c r="K12" s="22">
        <f t="shared" si="2"/>
        <v>0.62656699233964352</v>
      </c>
      <c r="L12" s="23">
        <f t="shared" si="3"/>
        <v>0.64114541975407857</v>
      </c>
      <c r="M12" s="4"/>
      <c r="N12" t="s">
        <v>267</v>
      </c>
      <c r="O12" s="5">
        <v>3.5633699573336779</v>
      </c>
      <c r="P12" s="71">
        <v>0.93091099302285751</v>
      </c>
    </row>
    <row r="13" spans="1:16" x14ac:dyDescent="0.25">
      <c r="A13" s="17"/>
      <c r="B13" s="55">
        <v>8</v>
      </c>
      <c r="C13" s="19" t="s">
        <v>256</v>
      </c>
      <c r="D13" s="20">
        <v>5.3876990000000005</v>
      </c>
      <c r="E13" s="21">
        <v>5.8190999999999988</v>
      </c>
      <c r="F13" s="21">
        <f t="shared" si="0"/>
        <v>3.6057623159330983</v>
      </c>
      <c r="G13" s="21">
        <v>0.50550032593309879</v>
      </c>
      <c r="H13" s="21">
        <v>0.10798322999999999</v>
      </c>
      <c r="I13" s="21">
        <v>2.9922787599999996</v>
      </c>
      <c r="J13" s="22">
        <f t="shared" si="1"/>
        <v>8.6869159480520847E-2</v>
      </c>
      <c r="K13" s="22">
        <f t="shared" si="2"/>
        <v>0.10542584865925983</v>
      </c>
      <c r="L13" s="23">
        <f t="shared" si="3"/>
        <v>0.61964261070150006</v>
      </c>
      <c r="M13" s="4"/>
      <c r="N13" t="s">
        <v>273</v>
      </c>
      <c r="O13" s="5">
        <v>1.6569729192166656</v>
      </c>
      <c r="P13" s="71">
        <v>0.92647820655974378</v>
      </c>
    </row>
    <row r="14" spans="1:16" x14ac:dyDescent="0.25">
      <c r="A14" s="17"/>
      <c r="B14" s="55">
        <v>9</v>
      </c>
      <c r="C14" s="19" t="s">
        <v>257</v>
      </c>
      <c r="D14" s="20">
        <v>6.9513990000000003</v>
      </c>
      <c r="E14" s="21">
        <v>7.1853949999999989</v>
      </c>
      <c r="F14" s="21">
        <f t="shared" si="0"/>
        <v>6.6059076046724172</v>
      </c>
      <c r="G14" s="21">
        <v>4.8088052846724167</v>
      </c>
      <c r="H14" s="21">
        <v>0.11254381000000001</v>
      </c>
      <c r="I14" s="21">
        <v>1.68455851</v>
      </c>
      <c r="J14" s="22">
        <f t="shared" si="1"/>
        <v>0.66924717216971619</v>
      </c>
      <c r="K14" s="22">
        <f t="shared" si="2"/>
        <v>0.68491002856104888</v>
      </c>
      <c r="L14" s="23">
        <f t="shared" si="3"/>
        <v>0.91935204740622034</v>
      </c>
      <c r="M14" s="4"/>
      <c r="N14" t="s">
        <v>262</v>
      </c>
      <c r="O14" s="5">
        <v>1.6545760596202896</v>
      </c>
      <c r="P14" s="71">
        <v>0.92610272781683756</v>
      </c>
    </row>
    <row r="15" spans="1:16" x14ac:dyDescent="0.25">
      <c r="A15" s="17"/>
      <c r="B15" s="55">
        <v>10</v>
      </c>
      <c r="C15" s="19" t="s">
        <v>258</v>
      </c>
      <c r="D15" s="20">
        <v>6.9076990000000009</v>
      </c>
      <c r="E15" s="21">
        <v>6.9817199999999993</v>
      </c>
      <c r="F15" s="21">
        <f t="shared" si="0"/>
        <v>6.2431208251828361</v>
      </c>
      <c r="G15" s="21">
        <v>6.2317609551828355</v>
      </c>
      <c r="H15" s="21">
        <v>-3.9700909999999992E-2</v>
      </c>
      <c r="I15" s="21">
        <v>5.1060780000000007E-2</v>
      </c>
      <c r="J15" s="22">
        <f t="shared" si="1"/>
        <v>0.89258248041783916</v>
      </c>
      <c r="K15" s="22">
        <f t="shared" si="2"/>
        <v>0.88689607219751532</v>
      </c>
      <c r="L15" s="23">
        <f t="shared" si="3"/>
        <v>0.89420956801230023</v>
      </c>
      <c r="M15" s="4"/>
      <c r="N15" t="s">
        <v>257</v>
      </c>
      <c r="O15" s="5">
        <v>6.6059076046724172</v>
      </c>
      <c r="P15" s="71">
        <v>0.91935204740622034</v>
      </c>
    </row>
    <row r="16" spans="1:16" x14ac:dyDescent="0.25">
      <c r="A16" s="17"/>
      <c r="B16" s="55">
        <v>11</v>
      </c>
      <c r="C16" s="19" t="s">
        <v>259</v>
      </c>
      <c r="D16" s="20">
        <v>3.7699999999999997E-2</v>
      </c>
      <c r="E16" s="21">
        <v>0.24847699999999998</v>
      </c>
      <c r="F16" s="21">
        <f t="shared" si="0"/>
        <v>0.16036655933298707</v>
      </c>
      <c r="G16" s="21">
        <v>0.10729681933298707</v>
      </c>
      <c r="H16" s="21">
        <v>2.813328E-2</v>
      </c>
      <c r="I16" s="21">
        <v>2.4936460000000001E-2</v>
      </c>
      <c r="J16" s="22">
        <f t="shared" si="1"/>
        <v>0.43181791205217013</v>
      </c>
      <c r="K16" s="22">
        <f t="shared" si="2"/>
        <v>0.54504078579903614</v>
      </c>
      <c r="L16" s="23">
        <f t="shared" si="3"/>
        <v>0.64539800195988795</v>
      </c>
      <c r="M16" s="4"/>
      <c r="N16" t="s">
        <v>250</v>
      </c>
      <c r="O16" s="5">
        <v>6.5762875621725474</v>
      </c>
      <c r="P16" s="71">
        <v>0.90414335024805081</v>
      </c>
    </row>
    <row r="17" spans="1:16" x14ac:dyDescent="0.25">
      <c r="A17" s="17"/>
      <c r="B17" s="55">
        <v>12</v>
      </c>
      <c r="C17" s="19" t="s">
        <v>260</v>
      </c>
      <c r="D17" s="20">
        <v>7.3176990000000002</v>
      </c>
      <c r="E17" s="21">
        <v>10.235175000000002</v>
      </c>
      <c r="F17" s="21">
        <f t="shared" si="0"/>
        <v>7.841274153915216</v>
      </c>
      <c r="G17" s="21">
        <v>7.7197213139152154</v>
      </c>
      <c r="H17" s="21">
        <v>7.0271799999999995E-2</v>
      </c>
      <c r="I17" s="21">
        <v>5.1281039999999993E-2</v>
      </c>
      <c r="J17" s="22">
        <f t="shared" si="1"/>
        <v>0.75423442334060864</v>
      </c>
      <c r="K17" s="22">
        <f t="shared" si="2"/>
        <v>0.76110013887551653</v>
      </c>
      <c r="L17" s="23">
        <f t="shared" si="3"/>
        <v>0.76611041373647393</v>
      </c>
      <c r="M17" s="4"/>
      <c r="N17" t="s">
        <v>258</v>
      </c>
      <c r="O17" s="5">
        <v>6.2431208251828361</v>
      </c>
      <c r="P17" s="71">
        <v>0.89420956801230023</v>
      </c>
    </row>
    <row r="18" spans="1:16" x14ac:dyDescent="0.25">
      <c r="A18" s="17"/>
      <c r="B18" s="55">
        <v>13</v>
      </c>
      <c r="C18" s="19" t="s">
        <v>261</v>
      </c>
      <c r="D18" s="20">
        <v>5.3876990000000005</v>
      </c>
      <c r="E18" s="21">
        <v>4.7602120000000001</v>
      </c>
      <c r="F18" s="21">
        <f t="shared" si="0"/>
        <v>4.2410263791814895</v>
      </c>
      <c r="G18" s="21">
        <v>0.20483073918148875</v>
      </c>
      <c r="H18" s="21">
        <v>2.266365E-2</v>
      </c>
      <c r="I18" s="21">
        <v>4.0135319900000006</v>
      </c>
      <c r="J18" s="22">
        <f t="shared" si="1"/>
        <v>4.3029751444156009E-2</v>
      </c>
      <c r="K18" s="22">
        <f t="shared" si="2"/>
        <v>4.7790810405395547E-2</v>
      </c>
      <c r="L18" s="23">
        <f t="shared" si="3"/>
        <v>0.89093224822371131</v>
      </c>
      <c r="M18" s="4"/>
      <c r="N18" t="s">
        <v>261</v>
      </c>
      <c r="O18" s="5">
        <v>4.2410263791814895</v>
      </c>
      <c r="P18" s="71">
        <v>0.89093224822371131</v>
      </c>
    </row>
    <row r="19" spans="1:16" x14ac:dyDescent="0.25">
      <c r="A19" s="17"/>
      <c r="B19" s="55">
        <v>14</v>
      </c>
      <c r="C19" s="19" t="s">
        <v>262</v>
      </c>
      <c r="D19" s="20">
        <v>3.0777000000000001</v>
      </c>
      <c r="E19" s="21">
        <v>1.7866009999999999</v>
      </c>
      <c r="F19" s="21">
        <f t="shared" si="0"/>
        <v>1.6545760596202896</v>
      </c>
      <c r="G19" s="21">
        <v>0.1345315296202898</v>
      </c>
      <c r="H19" s="21">
        <v>1.4909087099999998</v>
      </c>
      <c r="I19" s="21">
        <v>2.913582E-2</v>
      </c>
      <c r="J19" s="22">
        <f t="shared" si="1"/>
        <v>7.5300265487531812E-2</v>
      </c>
      <c r="K19" s="22">
        <f t="shared" si="2"/>
        <v>0.90979476649810997</v>
      </c>
      <c r="L19" s="23">
        <f t="shared" si="3"/>
        <v>0.92610272781683756</v>
      </c>
      <c r="M19" s="4"/>
      <c r="N19" t="s">
        <v>251</v>
      </c>
      <c r="O19" s="5">
        <v>1.728893768294423</v>
      </c>
      <c r="P19" s="71">
        <v>0.86760844933659398</v>
      </c>
    </row>
    <row r="20" spans="1:16" x14ac:dyDescent="0.25">
      <c r="A20" s="17"/>
      <c r="B20" s="55">
        <v>15</v>
      </c>
      <c r="C20" s="19" t="s">
        <v>263</v>
      </c>
      <c r="D20" s="20">
        <v>11.269025999999998</v>
      </c>
      <c r="E20" s="21">
        <v>14.724620999999999</v>
      </c>
      <c r="F20" s="21">
        <f t="shared" si="0"/>
        <v>9.3225188798253971</v>
      </c>
      <c r="G20" s="21">
        <v>6.271482609825398</v>
      </c>
      <c r="H20" s="21">
        <v>2.2593164699999999</v>
      </c>
      <c r="I20" s="21">
        <v>0.79171979999999997</v>
      </c>
      <c r="J20" s="22">
        <f t="shared" si="1"/>
        <v>0.42591810069851022</v>
      </c>
      <c r="K20" s="22">
        <f t="shared" si="2"/>
        <v>0.57935610565632889</v>
      </c>
      <c r="L20" s="23">
        <f t="shared" si="3"/>
        <v>0.63312453881328412</v>
      </c>
      <c r="M20" s="4"/>
      <c r="N20" t="s">
        <v>264</v>
      </c>
      <c r="O20" s="5">
        <v>6.071676349691745</v>
      </c>
      <c r="P20" s="71">
        <v>0.79007496739293293</v>
      </c>
    </row>
    <row r="21" spans="1:16" x14ac:dyDescent="0.25">
      <c r="A21" s="17"/>
      <c r="B21" s="55">
        <v>16</v>
      </c>
      <c r="C21" s="19" t="s">
        <v>264</v>
      </c>
      <c r="D21" s="20">
        <v>4.6177000000000001</v>
      </c>
      <c r="E21" s="21">
        <v>7.6849370000000015</v>
      </c>
      <c r="F21" s="21">
        <f t="shared" si="0"/>
        <v>6.071676349691745</v>
      </c>
      <c r="G21" s="21">
        <v>6.022019509691745</v>
      </c>
      <c r="H21" s="21">
        <v>2.3898819999999998E-2</v>
      </c>
      <c r="I21" s="21">
        <v>2.5758020000000003E-2</v>
      </c>
      <c r="J21" s="22">
        <f t="shared" si="1"/>
        <v>0.78361338677099679</v>
      </c>
      <c r="K21" s="22">
        <f t="shared" si="2"/>
        <v>0.78672321317555949</v>
      </c>
      <c r="L21" s="23">
        <f t="shared" si="3"/>
        <v>0.79007496739293293</v>
      </c>
      <c r="M21" s="4"/>
      <c r="N21" t="s">
        <v>260</v>
      </c>
      <c r="O21" s="5">
        <v>7.841274153915216</v>
      </c>
      <c r="P21" s="71">
        <v>0.76611041373647393</v>
      </c>
    </row>
    <row r="22" spans="1:16" x14ac:dyDescent="0.25">
      <c r="A22" s="17"/>
      <c r="B22" s="55">
        <v>18</v>
      </c>
      <c r="C22" s="19" t="s">
        <v>266</v>
      </c>
      <c r="D22" s="20">
        <v>0</v>
      </c>
      <c r="E22" s="21">
        <v>1.2191149999999999</v>
      </c>
      <c r="F22" s="21">
        <f t="shared" si="0"/>
        <v>2.7486719999999999E-2</v>
      </c>
      <c r="G22" s="21">
        <v>0</v>
      </c>
      <c r="H22" s="21">
        <v>0</v>
      </c>
      <c r="I22" s="21">
        <v>2.7486719999999999E-2</v>
      </c>
      <c r="J22" s="22">
        <f t="shared" si="1"/>
        <v>0</v>
      </c>
      <c r="K22" s="22">
        <f t="shared" si="2"/>
        <v>0</v>
      </c>
      <c r="L22" s="23">
        <f t="shared" si="3"/>
        <v>2.2546453779996145E-2</v>
      </c>
      <c r="M22" s="4"/>
      <c r="N22" t="s">
        <v>259</v>
      </c>
      <c r="O22" s="5">
        <v>0.16036655933298707</v>
      </c>
      <c r="P22" s="71">
        <v>0.64539800195988795</v>
      </c>
    </row>
    <row r="23" spans="1:16" x14ac:dyDescent="0.25">
      <c r="A23" s="17"/>
      <c r="B23" s="55">
        <v>19</v>
      </c>
      <c r="C23" s="19" t="s">
        <v>267</v>
      </c>
      <c r="D23" s="20">
        <v>3.0777000000000001</v>
      </c>
      <c r="E23" s="21">
        <v>3.8278310000000002</v>
      </c>
      <c r="F23" s="21">
        <f t="shared" si="0"/>
        <v>3.5633699573336779</v>
      </c>
      <c r="G23" s="21">
        <v>1.901449307333678</v>
      </c>
      <c r="H23" s="21">
        <v>2.696527E-2</v>
      </c>
      <c r="I23" s="21">
        <v>1.6349553800000001</v>
      </c>
      <c r="J23" s="22">
        <f t="shared" si="1"/>
        <v>0.49674327506456734</v>
      </c>
      <c r="K23" s="22">
        <f t="shared" si="2"/>
        <v>0.50378780498242426</v>
      </c>
      <c r="L23" s="23">
        <f t="shared" si="3"/>
        <v>0.93091099302285751</v>
      </c>
      <c r="M23" s="4"/>
      <c r="N23" t="s">
        <v>254</v>
      </c>
      <c r="O23" s="5">
        <v>4.9658770836750801</v>
      </c>
      <c r="P23" s="71">
        <v>0.64114541975407857</v>
      </c>
    </row>
    <row r="24" spans="1:16" x14ac:dyDescent="0.25">
      <c r="A24" s="17"/>
      <c r="B24" s="55">
        <v>20</v>
      </c>
      <c r="C24" s="19" t="s">
        <v>268</v>
      </c>
      <c r="D24" s="20">
        <v>5.3876990000000005</v>
      </c>
      <c r="E24" s="21">
        <v>9.2871760000000023</v>
      </c>
      <c r="F24" s="21">
        <f t="shared" si="0"/>
        <v>4.9505586723215718</v>
      </c>
      <c r="G24" s="21">
        <v>4.8933928923215717</v>
      </c>
      <c r="H24" s="21">
        <v>3.4044230000000002E-2</v>
      </c>
      <c r="I24" s="21">
        <v>2.3121550000000001E-2</v>
      </c>
      <c r="J24" s="22">
        <f t="shared" si="1"/>
        <v>0.52689783119449551</v>
      </c>
      <c r="K24" s="22">
        <f t="shared" si="2"/>
        <v>0.53056355584534742</v>
      </c>
      <c r="L24" s="23">
        <f t="shared" si="3"/>
        <v>0.53305317701759614</v>
      </c>
      <c r="M24" s="4"/>
      <c r="N24" t="s">
        <v>263</v>
      </c>
      <c r="O24" s="5">
        <v>9.3225188798253971</v>
      </c>
      <c r="P24" s="71">
        <v>0.63312453881328412</v>
      </c>
    </row>
    <row r="25" spans="1:16" x14ac:dyDescent="0.25">
      <c r="A25" s="17"/>
      <c r="B25" s="55">
        <v>21</v>
      </c>
      <c r="C25" s="19" t="s">
        <v>269</v>
      </c>
      <c r="D25" s="20">
        <v>12.192446</v>
      </c>
      <c r="E25" s="21">
        <v>11.537039999999999</v>
      </c>
      <c r="F25" s="21">
        <f t="shared" si="0"/>
        <v>11.218352667717214</v>
      </c>
      <c r="G25" s="21">
        <v>11.137099297717214</v>
      </c>
      <c r="H25" s="21">
        <v>-1.8756999999999999E-4</v>
      </c>
      <c r="I25" s="21">
        <v>8.1440939999999989E-2</v>
      </c>
      <c r="J25" s="22">
        <f t="shared" si="1"/>
        <v>0.96533420164246764</v>
      </c>
      <c r="K25" s="22">
        <f t="shared" si="2"/>
        <v>0.96531794357280676</v>
      </c>
      <c r="L25" s="23">
        <f t="shared" si="3"/>
        <v>0.97237702805201465</v>
      </c>
      <c r="M25" s="4"/>
      <c r="N25" t="s">
        <v>256</v>
      </c>
      <c r="O25" s="5">
        <v>3.6057623159330983</v>
      </c>
      <c r="P25" s="71">
        <v>0.61964261070150006</v>
      </c>
    </row>
    <row r="26" spans="1:16" x14ac:dyDescent="0.25">
      <c r="A26" s="17"/>
      <c r="B26" s="55">
        <v>22</v>
      </c>
      <c r="C26" s="19" t="s">
        <v>270</v>
      </c>
      <c r="D26" s="20">
        <v>5.3898109999999999</v>
      </c>
      <c r="E26" s="21">
        <v>7.9739839999999989</v>
      </c>
      <c r="F26" s="21">
        <f t="shared" si="0"/>
        <v>7.6653771323430915</v>
      </c>
      <c r="G26" s="21">
        <v>7.6010278123430908</v>
      </c>
      <c r="H26" s="21">
        <v>3.218058E-2</v>
      </c>
      <c r="I26" s="21">
        <v>3.2168740000000001E-2</v>
      </c>
      <c r="J26" s="22">
        <f t="shared" si="1"/>
        <v>0.95322837521909898</v>
      </c>
      <c r="K26" s="22">
        <f t="shared" si="2"/>
        <v>0.95726407180439443</v>
      </c>
      <c r="L26" s="23">
        <f t="shared" si="3"/>
        <v>0.96129828356102698</v>
      </c>
      <c r="M26" s="4"/>
      <c r="N26" t="s">
        <v>268</v>
      </c>
      <c r="O26" s="5">
        <v>4.9505586723215718</v>
      </c>
      <c r="P26" s="71">
        <v>0.53305317701759614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3.0776999999999997</v>
      </c>
      <c r="E27" s="28">
        <v>1.7884640000000001</v>
      </c>
      <c r="F27" s="28">
        <f t="shared" si="0"/>
        <v>1.6569729192166656</v>
      </c>
      <c r="G27" s="28">
        <v>1.5931701192166656</v>
      </c>
      <c r="H27" s="28">
        <v>2.9634030000000002E-2</v>
      </c>
      <c r="I27" s="28">
        <v>3.4168770000000008E-2</v>
      </c>
      <c r="J27" s="29">
        <f t="shared" si="1"/>
        <v>0.89080357178934866</v>
      </c>
      <c r="K27" s="29">
        <f t="shared" si="2"/>
        <v>0.90737311414524724</v>
      </c>
      <c r="L27" s="30">
        <f t="shared" si="3"/>
        <v>0.92647820655974378</v>
      </c>
      <c r="M27" s="4"/>
      <c r="N27" t="s">
        <v>266</v>
      </c>
      <c r="O27" s="5">
        <v>2.7486719999999999E-2</v>
      </c>
      <c r="P27" s="71">
        <v>2.2546453779996145E-2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1850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113.066823</v>
      </c>
      <c r="E6" s="14">
        <v>124.43483700000003</v>
      </c>
      <c r="F6" s="14">
        <v>99.884030389454068</v>
      </c>
      <c r="G6" s="14">
        <v>74.642163149454063</v>
      </c>
      <c r="H6" s="14">
        <v>10.397267489999999</v>
      </c>
      <c r="I6" s="14">
        <v>14.844599749999999</v>
      </c>
      <c r="J6" s="15">
        <v>0.59984940671762232</v>
      </c>
      <c r="K6" s="15">
        <v>0.68340532836036938</v>
      </c>
      <c r="L6" s="16">
        <v>0.80270150062119694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113.036823</v>
      </c>
      <c r="E7" s="38">
        <f ca="1">SUM(E8:OFFSET(E6,MATCH("PROYECTOS",$A$8:$A$50,0),0))</f>
        <v>119.78701700000001</v>
      </c>
      <c r="F7" s="38">
        <f ca="1">SUM(F8:OFFSET(F6,MATCH("PROYECTOS",$A$8:$A$50,0),0))</f>
        <v>98.920538889431612</v>
      </c>
      <c r="G7" s="38">
        <f ca="1">SUM(G8:OFFSET(G6,MATCH("PROYECTOS",$A$8:$A$50,0),0))</f>
        <v>74.085790949431612</v>
      </c>
      <c r="H7" s="38">
        <f ca="1">SUM(H8:OFFSET(H6,MATCH("PROYECTOS",$A$8:$A$50,0),0))</f>
        <v>10.286898900000001</v>
      </c>
      <c r="I7" s="38">
        <f ca="1">SUM(I8:OFFSET(I6,MATCH("PROYECTOS",$A$8:$A$50,0),0))</f>
        <v>14.547849039999999</v>
      </c>
      <c r="J7" s="39">
        <f ca="1">IFERROR(G7/E7,0)</f>
        <v>0.61847930439265897</v>
      </c>
      <c r="K7" s="39">
        <f ca="1">IFERROR(SUM(G7,H7)/E7,0)</f>
        <v>0.70435588064966681</v>
      </c>
      <c r="L7" s="40">
        <f ca="1">IFERROR(SUM(G7,H7,I7)/E7,0)</f>
        <v>0.82580350831702909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13.376061999999983</v>
      </c>
      <c r="E8" s="21">
        <v>19.259899999999998</v>
      </c>
      <c r="F8" s="21">
        <f t="shared" ref="F8:F10" si="0">SUM(G8,H8,I8)</f>
        <v>11.963165191750798</v>
      </c>
      <c r="G8" s="21">
        <v>9.2649146317507984</v>
      </c>
      <c r="H8" s="21">
        <v>1.34985424</v>
      </c>
      <c r="I8" s="21">
        <v>1.3483963200000002</v>
      </c>
      <c r="J8" s="22">
        <f t="shared" ref="J8:J11" si="1">IFERROR(G8/E8,0)</f>
        <v>0.48104687105077387</v>
      </c>
      <c r="K8" s="22">
        <f t="shared" ref="K8:K11" si="2">IFERROR(SUM(G8,H8)/E8,0)</f>
        <v>0.5511331248734832</v>
      </c>
      <c r="L8" s="23">
        <f t="shared" ref="L8:L11" si="3">IFERROR(SUM(G8,H8,I8)/E8,0)</f>
        <v>0.62114368152227162</v>
      </c>
      <c r="M8" s="4"/>
    </row>
    <row r="9" spans="1:13" ht="63.75" x14ac:dyDescent="0.25">
      <c r="A9" s="17"/>
      <c r="B9" s="19">
        <v>3000591</v>
      </c>
      <c r="C9" s="19" t="s">
        <v>1852</v>
      </c>
      <c r="D9" s="20">
        <v>70.755717000000004</v>
      </c>
      <c r="E9" s="21">
        <v>73.873067999999975</v>
      </c>
      <c r="F9" s="21">
        <f t="shared" si="0"/>
        <v>64.810187143983086</v>
      </c>
      <c r="G9" s="21">
        <v>48.639629933983088</v>
      </c>
      <c r="H9" s="21">
        <v>6.5265044000000003</v>
      </c>
      <c r="I9" s="21">
        <v>9.6440528099999998</v>
      </c>
      <c r="J9" s="22">
        <f t="shared" si="1"/>
        <v>0.6584216853425271</v>
      </c>
      <c r="K9" s="22">
        <f t="shared" si="2"/>
        <v>0.74676923305775122</v>
      </c>
      <c r="L9" s="23">
        <f t="shared" si="3"/>
        <v>0.87731820132315486</v>
      </c>
      <c r="M9" s="4"/>
    </row>
    <row r="10" spans="1:13" ht="63.75" x14ac:dyDescent="0.25">
      <c r="A10" s="17"/>
      <c r="B10" s="19">
        <v>3000592</v>
      </c>
      <c r="C10" s="19" t="s">
        <v>1853</v>
      </c>
      <c r="D10" s="20">
        <v>28.905043999999997</v>
      </c>
      <c r="E10" s="21">
        <v>26.654049000000033</v>
      </c>
      <c r="F10" s="21">
        <f t="shared" si="0"/>
        <v>22.147186553697722</v>
      </c>
      <c r="G10" s="21">
        <v>16.181246383697726</v>
      </c>
      <c r="H10" s="21">
        <v>2.4105402599999994</v>
      </c>
      <c r="I10" s="21">
        <v>3.5553999099999993</v>
      </c>
      <c r="J10" s="22">
        <f t="shared" si="1"/>
        <v>0.60708398876649872</v>
      </c>
      <c r="K10" s="22">
        <f t="shared" si="2"/>
        <v>0.69752204041110977</v>
      </c>
      <c r="L10" s="23">
        <f t="shared" si="3"/>
        <v>0.83091265247158863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3.0000000000001137E-2</v>
      </c>
      <c r="E11" s="45">
        <f t="shared" ref="E11:I11" ca="1" si="4">OFFSET(E11,-MATCH("PROYECTOS",$A$8:$A$50,0)-1,0)-(OFFSET(E11,-MATCH("PROYECTOS",$A$8:$A$50,0),0))</f>
        <v>4.6478200000000243</v>
      </c>
      <c r="F11" s="45">
        <f t="shared" ca="1" si="4"/>
        <v>0.96349150002245665</v>
      </c>
      <c r="G11" s="45">
        <f t="shared" ca="1" si="4"/>
        <v>0.55637220002245158</v>
      </c>
      <c r="H11" s="45">
        <f t="shared" ca="1" si="4"/>
        <v>0.11036858999999843</v>
      </c>
      <c r="I11" s="45">
        <f t="shared" ca="1" si="4"/>
        <v>0.29675070999999953</v>
      </c>
      <c r="J11" s="46">
        <f t="shared" ca="1" si="1"/>
        <v>0.11970605574709189</v>
      </c>
      <c r="K11" s="46">
        <f t="shared" ca="1" si="2"/>
        <v>0.14345236907247841</v>
      </c>
      <c r="L11" s="47">
        <f t="shared" ca="1" si="3"/>
        <v>0.20729965876958326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1863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1851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113.066823</v>
      </c>
      <c r="I6" s="14">
        <v>124.43483700000003</v>
      </c>
      <c r="J6" s="14">
        <v>99.884030389454068</v>
      </c>
      <c r="K6" s="14">
        <v>74.642163149454063</v>
      </c>
      <c r="L6" s="14">
        <v>10.397267489999999</v>
      </c>
      <c r="M6" s="14">
        <v>14.844599749999999</v>
      </c>
      <c r="N6" s="15">
        <v>0.59984940671762232</v>
      </c>
      <c r="O6" s="15">
        <v>0.68340532836036938</v>
      </c>
      <c r="P6" s="16">
        <v>0.80270150062119694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113.03682300000001</v>
      </c>
      <c r="I7" s="37">
        <f ca="1">SUM(I8:OFFSET(I6,MATCH("PROYECTOS",$A$8:$A$15,0),0))</f>
        <v>119.78701699999999</v>
      </c>
      <c r="J7" s="37">
        <f ca="1">SUM(J8:OFFSET(J6,MATCH("PROYECTOS",$A$8:$A$15,0),0))</f>
        <v>98.920538889431612</v>
      </c>
      <c r="K7" s="37">
        <f ca="1">SUM(K8:OFFSET(K6,MATCH("PROYECTOS",$A$8:$A$15,0),0))</f>
        <v>74.085790949431612</v>
      </c>
      <c r="L7" s="37">
        <f ca="1">SUM(L8:OFFSET(L6,MATCH("PROYECTOS",$A$8:$A$15,0),0))</f>
        <v>10.286898899999999</v>
      </c>
      <c r="M7" s="37">
        <f ca="1">SUM(M8:OFFSET(M6,MATCH("PROYECTOS",$A$8:$A$15,0),0))</f>
        <v>14.547849040000003</v>
      </c>
      <c r="N7" s="39">
        <f ca="1">IFERROR(K7/I7,0)</f>
        <v>0.61847930439265897</v>
      </c>
      <c r="O7" s="39">
        <f ca="1">IFERROR(SUM(K7,L7)/I7,0)</f>
        <v>0.70435588064966681</v>
      </c>
      <c r="P7" s="40">
        <f ca="1">IFERROR(SUM(K7,L7,M7)/I7,0)</f>
        <v>0.8258035083170292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13.376061999999996</v>
      </c>
      <c r="I8" s="21">
        <v>19.259900000000002</v>
      </c>
      <c r="J8" s="21">
        <f t="shared" ref="J8:J14" si="0">SUM(K8,L8,M8)</f>
        <v>11.9631651917508</v>
      </c>
      <c r="K8" s="21">
        <v>9.2649146317507984</v>
      </c>
      <c r="L8" s="21">
        <v>1.3498542400000002</v>
      </c>
      <c r="M8" s="21">
        <v>1.34839632</v>
      </c>
      <c r="N8" s="22">
        <f t="shared" ref="N8:N15" si="1">IFERROR(K8/I8,0)</f>
        <v>0.48104687105077376</v>
      </c>
      <c r="O8" s="22">
        <f t="shared" ref="O8:O15" si="2">IFERROR(SUM(K8,L8)/I8,0)</f>
        <v>0.5511331248734832</v>
      </c>
      <c r="P8" s="23">
        <f t="shared" ref="P8:P15" si="3">IFERROR(SUM(K8,L8,M8)/I8,0)</f>
        <v>0.62114368152227162</v>
      </c>
      <c r="Q8" s="70">
        <v>288</v>
      </c>
      <c r="R8" s="21">
        <v>162</v>
      </c>
      <c r="S8" s="23">
        <f>IFERROR(R8/Q8,0)</f>
        <v>0.5625</v>
      </c>
    </row>
    <row r="9" spans="1:19" ht="63.75" x14ac:dyDescent="0.25">
      <c r="A9" s="17"/>
      <c r="B9" s="19">
        <v>5004362</v>
      </c>
      <c r="C9" s="19" t="s">
        <v>1854</v>
      </c>
      <c r="D9" s="68">
        <v>3000591</v>
      </c>
      <c r="E9" s="19" t="s">
        <v>1852</v>
      </c>
      <c r="F9" s="69">
        <v>194</v>
      </c>
      <c r="G9" s="19" t="s">
        <v>1182</v>
      </c>
      <c r="H9" s="20">
        <v>0.04</v>
      </c>
      <c r="I9" s="21">
        <v>0.35169299999999998</v>
      </c>
      <c r="J9" s="21">
        <f t="shared" si="0"/>
        <v>0.33169289416074754</v>
      </c>
      <c r="K9" s="21">
        <v>0.31569289416074753</v>
      </c>
      <c r="L9" s="21">
        <v>1.6E-2</v>
      </c>
      <c r="M9" s="21">
        <v>0</v>
      </c>
      <c r="N9" s="22">
        <f t="shared" si="1"/>
        <v>0.897637695833433</v>
      </c>
      <c r="O9" s="22">
        <f t="shared" si="2"/>
        <v>0.94313191948872332</v>
      </c>
      <c r="P9" s="23">
        <f t="shared" si="3"/>
        <v>0.94313191948872332</v>
      </c>
      <c r="Q9" s="70">
        <v>0</v>
      </c>
      <c r="R9" s="21">
        <v>0</v>
      </c>
      <c r="S9" s="23">
        <f t="shared" ref="S9:S14" si="4">IFERROR(R9/Q9,0)</f>
        <v>0</v>
      </c>
    </row>
    <row r="10" spans="1:19" ht="63.75" x14ac:dyDescent="0.25">
      <c r="A10" s="17"/>
      <c r="B10" s="19">
        <v>5004363</v>
      </c>
      <c r="C10" s="19" t="s">
        <v>1855</v>
      </c>
      <c r="D10" s="68">
        <v>3000591</v>
      </c>
      <c r="E10" s="19" t="s">
        <v>1852</v>
      </c>
      <c r="F10" s="69">
        <v>227</v>
      </c>
      <c r="G10" s="19" t="s">
        <v>774</v>
      </c>
      <c r="H10" s="20">
        <v>3.197533</v>
      </c>
      <c r="I10" s="21">
        <v>3.2004300000000003</v>
      </c>
      <c r="J10" s="21">
        <f t="shared" si="0"/>
        <v>3.2004182351977062</v>
      </c>
      <c r="K10" s="21">
        <v>3.1218665651977062</v>
      </c>
      <c r="L10" s="21">
        <v>3.9375E-2</v>
      </c>
      <c r="M10" s="21">
        <v>3.9176669999999997E-2</v>
      </c>
      <c r="N10" s="22">
        <f t="shared" si="1"/>
        <v>0.97545222523151764</v>
      </c>
      <c r="O10" s="22">
        <f t="shared" si="2"/>
        <v>0.98775525951128629</v>
      </c>
      <c r="P10" s="23">
        <f t="shared" si="3"/>
        <v>0.99999632399324645</v>
      </c>
      <c r="Q10" s="70">
        <v>253</v>
      </c>
      <c r="R10" s="21">
        <v>226</v>
      </c>
      <c r="S10" s="23">
        <f t="shared" si="4"/>
        <v>0.89328063241106714</v>
      </c>
    </row>
    <row r="11" spans="1:19" ht="63.75" x14ac:dyDescent="0.25">
      <c r="A11" s="17"/>
      <c r="B11" s="19">
        <v>5004364</v>
      </c>
      <c r="C11" s="19" t="s">
        <v>1856</v>
      </c>
      <c r="D11" s="68">
        <v>3000591</v>
      </c>
      <c r="E11" s="19" t="s">
        <v>1852</v>
      </c>
      <c r="F11" s="69">
        <v>217</v>
      </c>
      <c r="G11" s="19" t="s">
        <v>856</v>
      </c>
      <c r="H11" s="20">
        <v>67.518184000000019</v>
      </c>
      <c r="I11" s="21">
        <v>70.320944999999966</v>
      </c>
      <c r="J11" s="21">
        <f t="shared" si="0"/>
        <v>61.278076014624638</v>
      </c>
      <c r="K11" s="21">
        <v>45.202070474624634</v>
      </c>
      <c r="L11" s="21">
        <v>6.4711293999999997</v>
      </c>
      <c r="M11" s="21">
        <v>9.6048761400000018</v>
      </c>
      <c r="N11" s="22">
        <f t="shared" si="1"/>
        <v>0.64279668702723858</v>
      </c>
      <c r="O11" s="22">
        <f t="shared" si="2"/>
        <v>0.73481947483249355</v>
      </c>
      <c r="P11" s="23">
        <f t="shared" si="3"/>
        <v>0.87140575278993571</v>
      </c>
      <c r="Q11" s="70">
        <v>0</v>
      </c>
      <c r="R11" s="21">
        <v>0</v>
      </c>
      <c r="S11" s="23">
        <f t="shared" si="4"/>
        <v>0</v>
      </c>
    </row>
    <row r="12" spans="1:19" ht="63.75" x14ac:dyDescent="0.25">
      <c r="A12" s="17"/>
      <c r="B12" s="19">
        <v>5004365</v>
      </c>
      <c r="C12" s="19" t="s">
        <v>1857</v>
      </c>
      <c r="D12" s="68">
        <v>3000592</v>
      </c>
      <c r="E12" s="19" t="s">
        <v>1853</v>
      </c>
      <c r="F12" s="69">
        <v>591</v>
      </c>
      <c r="G12" s="19" t="s">
        <v>1860</v>
      </c>
      <c r="H12" s="20">
        <v>1.4044109999999999</v>
      </c>
      <c r="I12" s="21">
        <v>0.57986800000000027</v>
      </c>
      <c r="J12" s="21">
        <f t="shared" si="0"/>
        <v>0.52742599184063077</v>
      </c>
      <c r="K12" s="21">
        <v>0.40361899184063077</v>
      </c>
      <c r="L12" s="21">
        <v>5.4015999999999995E-2</v>
      </c>
      <c r="M12" s="21">
        <v>6.9791000000000006E-2</v>
      </c>
      <c r="N12" s="22">
        <f t="shared" si="1"/>
        <v>0.69605322563174821</v>
      </c>
      <c r="O12" s="22">
        <f t="shared" si="2"/>
        <v>0.789205460278254</v>
      </c>
      <c r="P12" s="23">
        <f t="shared" si="3"/>
        <v>0.90956216214833463</v>
      </c>
      <c r="Q12" s="70">
        <v>0</v>
      </c>
      <c r="R12" s="21">
        <v>0</v>
      </c>
      <c r="S12" s="23">
        <f t="shared" si="4"/>
        <v>0</v>
      </c>
    </row>
    <row r="13" spans="1:19" ht="63.75" x14ac:dyDescent="0.25">
      <c r="A13" s="17"/>
      <c r="B13" s="19">
        <v>5004366</v>
      </c>
      <c r="C13" s="19" t="s">
        <v>1858</v>
      </c>
      <c r="D13" s="68">
        <v>3000592</v>
      </c>
      <c r="E13" s="19" t="s">
        <v>1853</v>
      </c>
      <c r="F13" s="69">
        <v>418</v>
      </c>
      <c r="G13" s="19" t="s">
        <v>1861</v>
      </c>
      <c r="H13" s="20">
        <v>26.049961</v>
      </c>
      <c r="I13" s="21">
        <v>23.91941000000001</v>
      </c>
      <c r="J13" s="21">
        <f t="shared" si="0"/>
        <v>19.724117061891064</v>
      </c>
      <c r="K13" s="21">
        <v>14.342289081891067</v>
      </c>
      <c r="L13" s="21">
        <v>2.1495910999999999</v>
      </c>
      <c r="M13" s="21">
        <v>3.2322368800000003</v>
      </c>
      <c r="N13" s="22">
        <f t="shared" si="1"/>
        <v>0.59960881484497575</v>
      </c>
      <c r="O13" s="22">
        <f t="shared" si="2"/>
        <v>0.68947688015260655</v>
      </c>
      <c r="P13" s="23">
        <f t="shared" si="3"/>
        <v>0.82460717308207254</v>
      </c>
      <c r="Q13" s="70">
        <v>0</v>
      </c>
      <c r="R13" s="21">
        <v>0</v>
      </c>
      <c r="S13" s="23">
        <f t="shared" si="4"/>
        <v>0</v>
      </c>
    </row>
    <row r="14" spans="1:19" ht="63.75" x14ac:dyDescent="0.25">
      <c r="A14" s="17"/>
      <c r="B14" s="19">
        <v>5004367</v>
      </c>
      <c r="C14" s="19" t="s">
        <v>1859</v>
      </c>
      <c r="D14" s="68">
        <v>3000592</v>
      </c>
      <c r="E14" s="19" t="s">
        <v>1853</v>
      </c>
      <c r="F14" s="69">
        <v>117</v>
      </c>
      <c r="G14" s="19" t="s">
        <v>687</v>
      </c>
      <c r="H14" s="20">
        <v>1.4506719999999995</v>
      </c>
      <c r="I14" s="21">
        <v>2.1547709999999993</v>
      </c>
      <c r="J14" s="21">
        <f t="shared" si="0"/>
        <v>1.8956434999660277</v>
      </c>
      <c r="K14" s="21">
        <v>1.4353383099660277</v>
      </c>
      <c r="L14" s="21">
        <v>0.20693316</v>
      </c>
      <c r="M14" s="21">
        <v>0.25337203000000003</v>
      </c>
      <c r="N14" s="22">
        <f t="shared" si="1"/>
        <v>0.66612104486556956</v>
      </c>
      <c r="O14" s="22">
        <f t="shared" si="2"/>
        <v>0.76215591817693307</v>
      </c>
      <c r="P14" s="23">
        <f t="shared" si="3"/>
        <v>0.87974244129238244</v>
      </c>
      <c r="Q14" s="70">
        <v>0</v>
      </c>
      <c r="R14" s="21">
        <v>0</v>
      </c>
      <c r="S14" s="23">
        <f t="shared" si="4"/>
        <v>0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2.9999999999986926E-2</v>
      </c>
      <c r="I15" s="44">
        <f t="shared" ref="I15:M15" ca="1" si="5">OFFSET(I15,-MATCH("PROYECTOS",$A$8:$A$15,0)-1,0)-(OFFSET(I15,-MATCH("PROYECTOS",$A$8:$A$15,0),0))</f>
        <v>4.6478200000000385</v>
      </c>
      <c r="J15" s="44">
        <f t="shared" ca="1" si="5"/>
        <v>0.96349150002245665</v>
      </c>
      <c r="K15" s="44">
        <f t="shared" ca="1" si="5"/>
        <v>0.55637220002245158</v>
      </c>
      <c r="L15" s="44">
        <f t="shared" ca="1" si="5"/>
        <v>0.11036859000000021</v>
      </c>
      <c r="M15" s="44">
        <f t="shared" ca="1" si="5"/>
        <v>0.29675070999999598</v>
      </c>
      <c r="N15" s="46">
        <f t="shared" ca="1" si="1"/>
        <v>0.11970605574709153</v>
      </c>
      <c r="O15" s="46">
        <f t="shared" ca="1" si="2"/>
        <v>0.14345236907247833</v>
      </c>
      <c r="P15" s="47">
        <f t="shared" ca="1" si="3"/>
        <v>0.20729965876958226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1864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2.8535939999999997</v>
      </c>
      <c r="E6" s="14">
        <v>10.058989000000002</v>
      </c>
      <c r="F6" s="14">
        <v>8.0770996770100965</v>
      </c>
      <c r="G6" s="14">
        <v>6.2607060370100953</v>
      </c>
      <c r="H6" s="14">
        <v>0.80950988000000001</v>
      </c>
      <c r="I6" s="14">
        <v>1.00688376</v>
      </c>
      <c r="J6" s="15">
        <v>0.62239913345268538</v>
      </c>
      <c r="K6" s="15">
        <v>0.70287540000392623</v>
      </c>
      <c r="L6" s="16">
        <v>0.80297330845178327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2.8535940000000002</v>
      </c>
      <c r="E7" s="38">
        <f ca="1">SUM(E8:OFFSET(E6,MATCH("GOBIERNOS REGIONALES",$A$8:$A$50,0),0))</f>
        <v>10.058989000000002</v>
      </c>
      <c r="F7" s="38">
        <f ca="1">SUM(F8:OFFSET(F6,MATCH("GOBIERNOS REGIONALES",$A$8:$A$50,0),0))</f>
        <v>8.0770996770100965</v>
      </c>
      <c r="G7" s="38">
        <f ca="1">SUM(G8:OFFSET(G6,MATCH("GOBIERNOS REGIONALES",$A$8:$A$50,0),0))</f>
        <v>6.2607060370100953</v>
      </c>
      <c r="H7" s="38">
        <f ca="1">SUM(H8:OFFSET(H6,MATCH("GOBIERNOS REGIONALES",$A$8:$A$50,0),0))</f>
        <v>0.80950988000000001</v>
      </c>
      <c r="I7" s="38">
        <f ca="1">SUM(I8:OFFSET(I6,MATCH("GOBIERNOS REGIONALES",$A$8:$A$50,0),0))</f>
        <v>1.00688376</v>
      </c>
      <c r="J7" s="39">
        <f ca="1">IFERROR(G7/E7,0)</f>
        <v>0.62239913345268538</v>
      </c>
      <c r="K7" s="39">
        <f ca="1">IFERROR(SUM(G7,H7)/E7,0)</f>
        <v>0.70287540000392623</v>
      </c>
      <c r="L7" s="40">
        <f ca="1">IFERROR(SUM(G7,H7,I7)/E7,0)</f>
        <v>0.80297330845178327</v>
      </c>
      <c r="M7" s="4"/>
    </row>
    <row r="8" spans="1:13" x14ac:dyDescent="0.25">
      <c r="A8" s="17"/>
      <c r="B8" s="18">
        <v>4</v>
      </c>
      <c r="C8" s="19" t="s">
        <v>103</v>
      </c>
      <c r="D8" s="20">
        <v>2.8535940000000002</v>
      </c>
      <c r="E8" s="21">
        <v>10.058989000000002</v>
      </c>
      <c r="F8" s="21">
        <f t="shared" ref="F8:F10" si="0">SUM(G8,H8,I8)</f>
        <v>8.0770996770100965</v>
      </c>
      <c r="G8" s="21">
        <v>6.2607060370100953</v>
      </c>
      <c r="H8" s="21">
        <v>0.80950988000000001</v>
      </c>
      <c r="I8" s="21">
        <v>1.00688376</v>
      </c>
      <c r="J8" s="22">
        <f t="shared" ref="J8:J10" si="1">IFERROR(G8/E8,0)</f>
        <v>0.62239913345268538</v>
      </c>
      <c r="K8" s="22">
        <f t="shared" ref="K8:K10" si="2">IFERROR(SUM(G8,H8)/E8,0)</f>
        <v>0.70287540000392623</v>
      </c>
      <c r="L8" s="23">
        <f t="shared" ref="L8:L10" si="3">IFERROR(SUM(G8,H8,I8)/E8,0)</f>
        <v>0.80297330845178327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1864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1866</v>
      </c>
      <c r="N2" s="72" t="s">
        <v>1878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2.8535939999999997</v>
      </c>
      <c r="E6" s="14">
        <f ca="1">SUM(E7:OFFSET(E7,50,0))</f>
        <v>10.058989000000002</v>
      </c>
      <c r="F6" s="14">
        <f ca="1">SUM(F7:OFFSET(F7,50,0))</f>
        <v>8.0770996770100965</v>
      </c>
      <c r="G6" s="14">
        <f ca="1">SUM(G7:OFFSET(G7,50,0))</f>
        <v>6.2607060370100953</v>
      </c>
      <c r="H6" s="14">
        <f ca="1">SUM(H7:OFFSET(H7,50,0))</f>
        <v>0.80950988000000001</v>
      </c>
      <c r="I6" s="14">
        <f ca="1">SUM(I7:OFFSET(I7,50,0))</f>
        <v>1.00688376</v>
      </c>
      <c r="J6" s="15">
        <f ca="1">IFERROR(G6/E6,0)</f>
        <v>0.62239913345268538</v>
      </c>
      <c r="K6" s="15">
        <f ca="1">IFERROR(SUM(G6,H6)/E6,0)</f>
        <v>0.70287540000392623</v>
      </c>
      <c r="L6" s="16">
        <f ca="1">IFERROR(SUM(G6,H6,I6)/E6,0)</f>
        <v>0.80297330845178327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2.8535939999999997</v>
      </c>
      <c r="E7" s="28">
        <v>10.058989000000002</v>
      </c>
      <c r="F7" s="28">
        <f>SUM(G7,H7,I7)</f>
        <v>8.0770996770100965</v>
      </c>
      <c r="G7" s="28">
        <v>6.2607060370100953</v>
      </c>
      <c r="H7" s="28">
        <v>0.80950988000000001</v>
      </c>
      <c r="I7" s="28">
        <v>1.00688376</v>
      </c>
      <c r="J7" s="29">
        <f>IFERROR(G7/E7,0)</f>
        <v>0.62239913345268538</v>
      </c>
      <c r="K7" s="29">
        <f>IFERROR(SUM(G7,H7)/E7,0)</f>
        <v>0.70287540000392623</v>
      </c>
      <c r="L7" s="30">
        <f>IFERROR(SUM(G7,H7,I7)/E7,0)</f>
        <v>0.80297330845178327</v>
      </c>
      <c r="M7" s="4"/>
      <c r="N7" t="s">
        <v>263</v>
      </c>
      <c r="O7" s="5">
        <v>8.0770996770100965</v>
      </c>
      <c r="P7" s="71">
        <v>0.80297330845178327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1864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2.8535939999999997</v>
      </c>
      <c r="E6" s="14">
        <v>10.058989000000002</v>
      </c>
      <c r="F6" s="14">
        <v>8.0770996770100965</v>
      </c>
      <c r="G6" s="14">
        <v>6.2607060370100953</v>
      </c>
      <c r="H6" s="14">
        <v>0.80950988000000001</v>
      </c>
      <c r="I6" s="14">
        <v>1.00688376</v>
      </c>
      <c r="J6" s="15">
        <v>0.62239913345268538</v>
      </c>
      <c r="K6" s="15">
        <v>0.70287540000392623</v>
      </c>
      <c r="L6" s="16">
        <v>0.80297330845178327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10.058989</v>
      </c>
      <c r="F7" s="38">
        <f ca="1">SUM(F8:OFFSET(F6,MATCH("PROYECTOS",$A$8:$A$50,0),0))</f>
        <v>8.0770996770100947</v>
      </c>
      <c r="G7" s="38">
        <f ca="1">SUM(G8:OFFSET(G6,MATCH("PROYECTOS",$A$8:$A$50,0),0))</f>
        <v>6.2607060370100953</v>
      </c>
      <c r="H7" s="38">
        <f ca="1">SUM(H8:OFFSET(H6,MATCH("PROYECTOS",$A$8:$A$50,0),0))</f>
        <v>0.80950988000000001</v>
      </c>
      <c r="I7" s="38">
        <f ca="1">SUM(I8:OFFSET(I6,MATCH("PROYECTOS",$A$8:$A$50,0),0))</f>
        <v>1.0068837600000002</v>
      </c>
      <c r="J7" s="39">
        <f ca="1">IFERROR(G7/E7,0)</f>
        <v>0.62239913345268549</v>
      </c>
      <c r="K7" s="39">
        <f ca="1">IFERROR(SUM(G7,H7)/E7,0)</f>
        <v>0.70287540000392634</v>
      </c>
      <c r="L7" s="40">
        <f ca="1">IFERROR(SUM(G7,H7,I7)/E7,0)</f>
        <v>0.80297330845178339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0.67775000000000007</v>
      </c>
      <c r="E8" s="21">
        <v>0.53429299999999991</v>
      </c>
      <c r="F8" s="21">
        <f t="shared" ref="F8:F12" si="0">SUM(G8,H8,I8)</f>
        <v>0.35624532661884956</v>
      </c>
      <c r="G8" s="21">
        <v>0.28241957661884953</v>
      </c>
      <c r="H8" s="21">
        <v>3.616403E-2</v>
      </c>
      <c r="I8" s="21">
        <v>3.7661720000000003E-2</v>
      </c>
      <c r="J8" s="22">
        <f t="shared" ref="J8:J13" si="1">IFERROR(G8/E8,0)</f>
        <v>0.5285855824778718</v>
      </c>
      <c r="K8" s="22">
        <f t="shared" ref="K8:K13" si="2">IFERROR(SUM(G8,H8)/E8,0)</f>
        <v>0.59627134665595394</v>
      </c>
      <c r="L8" s="23">
        <f t="shared" ref="L8:L13" si="3">IFERROR(SUM(G8,H8,I8)/E8,0)</f>
        <v>0.66676023571121013</v>
      </c>
      <c r="M8" s="4"/>
    </row>
    <row r="9" spans="1:13" ht="25.5" x14ac:dyDescent="0.25">
      <c r="A9" s="17"/>
      <c r="B9" s="19">
        <v>3000512</v>
      </c>
      <c r="C9" s="19" t="s">
        <v>1095</v>
      </c>
      <c r="D9" s="20">
        <v>0.40215000000000006</v>
      </c>
      <c r="E9" s="21">
        <v>0.18505700000000003</v>
      </c>
      <c r="F9" s="21">
        <f t="shared" si="0"/>
        <v>0.11935299987763912</v>
      </c>
      <c r="G9" s="21">
        <v>3.5315999877639115E-2</v>
      </c>
      <c r="H9" s="21">
        <v>8.6370000000000006E-3</v>
      </c>
      <c r="I9" s="21">
        <v>7.5399999999999995E-2</v>
      </c>
      <c r="J9" s="22">
        <f t="shared" si="1"/>
        <v>0.19083849774739195</v>
      </c>
      <c r="K9" s="22">
        <f t="shared" si="2"/>
        <v>0.23751060417946421</v>
      </c>
      <c r="L9" s="23">
        <f t="shared" si="3"/>
        <v>0.64495263555358129</v>
      </c>
      <c r="M9" s="4"/>
    </row>
    <row r="10" spans="1:13" ht="25.5" x14ac:dyDescent="0.25">
      <c r="A10" s="17"/>
      <c r="B10" s="19">
        <v>3000513</v>
      </c>
      <c r="C10" s="19" t="s">
        <v>1096</v>
      </c>
      <c r="D10" s="20">
        <v>0.24899399999999999</v>
      </c>
      <c r="E10" s="21">
        <v>0.51909899999999998</v>
      </c>
      <c r="F10" s="21">
        <f t="shared" si="0"/>
        <v>2.7968699811026454E-2</v>
      </c>
      <c r="G10" s="21">
        <v>2.7968699811026454E-2</v>
      </c>
      <c r="H10" s="21">
        <v>0</v>
      </c>
      <c r="I10" s="21">
        <v>0</v>
      </c>
      <c r="J10" s="22">
        <f t="shared" si="1"/>
        <v>5.3879317453947043E-2</v>
      </c>
      <c r="K10" s="22">
        <f t="shared" si="2"/>
        <v>5.3879317453947043E-2</v>
      </c>
      <c r="L10" s="23">
        <f t="shared" si="3"/>
        <v>5.3879317453947043E-2</v>
      </c>
      <c r="M10" s="4"/>
    </row>
    <row r="11" spans="1:13" x14ac:dyDescent="0.25">
      <c r="A11" s="17"/>
      <c r="B11" s="19">
        <v>3000593</v>
      </c>
      <c r="C11" s="19" t="s">
        <v>1869</v>
      </c>
      <c r="D11" s="20">
        <v>1.1228</v>
      </c>
      <c r="E11" s="21">
        <v>8.3704100000000015</v>
      </c>
      <c r="F11" s="21">
        <f t="shared" si="0"/>
        <v>7.4767118405348256</v>
      </c>
      <c r="G11" s="21">
        <v>5.8735788305348251</v>
      </c>
      <c r="H11" s="21">
        <v>0.75312495000000002</v>
      </c>
      <c r="I11" s="21">
        <v>0.85000806000000018</v>
      </c>
      <c r="J11" s="22">
        <f t="shared" si="1"/>
        <v>0.70170742299777722</v>
      </c>
      <c r="K11" s="22">
        <f t="shared" si="2"/>
        <v>0.79168210165748443</v>
      </c>
      <c r="L11" s="23">
        <f t="shared" si="3"/>
        <v>0.89323125635838918</v>
      </c>
      <c r="M11" s="4"/>
    </row>
    <row r="12" spans="1:13" x14ac:dyDescent="0.25">
      <c r="A12" s="17"/>
      <c r="B12" s="19">
        <v>3000594</v>
      </c>
      <c r="C12" s="19" t="s">
        <v>1870</v>
      </c>
      <c r="D12" s="20">
        <v>0.40190000000000003</v>
      </c>
      <c r="E12" s="21">
        <v>0.45012999999999997</v>
      </c>
      <c r="F12" s="21">
        <f t="shared" si="0"/>
        <v>9.6820810167755122E-2</v>
      </c>
      <c r="G12" s="21">
        <v>4.1422930167755112E-2</v>
      </c>
      <c r="H12" s="21">
        <v>1.1583899999999999E-2</v>
      </c>
      <c r="I12" s="21">
        <v>4.3813980000000002E-2</v>
      </c>
      <c r="J12" s="22">
        <f t="shared" si="1"/>
        <v>9.2024371110024025E-2</v>
      </c>
      <c r="K12" s="22">
        <f t="shared" si="2"/>
        <v>0.11775893667997049</v>
      </c>
      <c r="L12" s="23">
        <f t="shared" si="3"/>
        <v>0.21509521731001072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1879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25.5" x14ac:dyDescent="0.25">
      <c r="A19" s="17"/>
      <c r="B19" s="19">
        <v>3000513</v>
      </c>
      <c r="C19" s="19" t="s">
        <v>1096</v>
      </c>
      <c r="D19" s="23">
        <v>5.3879317453947043E-2</v>
      </c>
    </row>
    <row r="20" spans="1:4" ht="15.75" thickBot="1" x14ac:dyDescent="0.3">
      <c r="A20" s="24"/>
      <c r="B20" s="26">
        <v>3000594</v>
      </c>
      <c r="C20" s="26" t="s">
        <v>1870</v>
      </c>
      <c r="D20" s="30">
        <v>0.21509521731001072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4209.2621859999999</v>
      </c>
      <c r="E6" s="14">
        <v>4810.2690730000004</v>
      </c>
      <c r="F6" s="14">
        <v>3411.4657420545982</v>
      </c>
      <c r="G6" s="14">
        <v>2698.4982669245978</v>
      </c>
      <c r="H6" s="14">
        <v>369.16923270999985</v>
      </c>
      <c r="I6" s="14">
        <v>343.79824242000001</v>
      </c>
      <c r="J6" s="15">
        <v>0.56098696891432664</v>
      </c>
      <c r="K6" s="15">
        <v>0.63773303594457731</v>
      </c>
      <c r="L6" s="16">
        <v>0.709204763867187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3724.9501800000012</v>
      </c>
      <c r="E7" s="38">
        <f ca="1">SUM(E8:OFFSET(E6,MATCH("GOBIERNOS REGIONALES",$A$8:$A$50,0),0))</f>
        <v>4085.7115930000004</v>
      </c>
      <c r="F7" s="38">
        <f ca="1">SUM(F8:OFFSET(F6,MATCH("GOBIERNOS REGIONALES",$A$8:$A$50,0),0))</f>
        <v>2978.8437507494968</v>
      </c>
      <c r="G7" s="38">
        <f ca="1">SUM(G8:OFFSET(G6,MATCH("GOBIERNOS REGIONALES",$A$8:$A$50,0),0))</f>
        <v>2370.8881722894967</v>
      </c>
      <c r="H7" s="38">
        <f ca="1">SUM(H8:OFFSET(H6,MATCH("GOBIERNOS REGIONALES",$A$8:$A$50,0),0))</f>
        <v>318.97019611999974</v>
      </c>
      <c r="I7" s="38">
        <f ca="1">SUM(I8:OFFSET(I6,MATCH("GOBIERNOS REGIONALES",$A$8:$A$50,0),0))</f>
        <v>288.98538234000017</v>
      </c>
      <c r="J7" s="39">
        <f ca="1">IFERROR(G7/E7,0)</f>
        <v>0.58028769733808683</v>
      </c>
      <c r="K7" s="39">
        <f ca="1">IFERROR(SUM(G7,H7)/E7,0)</f>
        <v>0.65835737721135235</v>
      </c>
      <c r="L7" s="40">
        <f ca="1">IFERROR(SUM(G7,H7,I7)/E7,0)</f>
        <v>0.72908811181217814</v>
      </c>
      <c r="M7" s="4"/>
    </row>
    <row r="8" spans="1:13" x14ac:dyDescent="0.25">
      <c r="A8" s="17"/>
      <c r="B8" s="18">
        <v>7</v>
      </c>
      <c r="C8" s="19" t="s">
        <v>107</v>
      </c>
      <c r="D8" s="20">
        <v>3724.9501800000012</v>
      </c>
      <c r="E8" s="21">
        <v>4085.7115930000004</v>
      </c>
      <c r="F8" s="21">
        <f t="shared" ref="F8:F18" si="0">SUM(G8,H8,I8)</f>
        <v>2978.8437507494968</v>
      </c>
      <c r="G8" s="21">
        <v>2370.8881722894967</v>
      </c>
      <c r="H8" s="21">
        <v>318.97019611999974</v>
      </c>
      <c r="I8" s="21">
        <v>288.98538234000017</v>
      </c>
      <c r="J8" s="22">
        <f t="shared" ref="J8:J18" si="1">IFERROR(G8/E8,0)</f>
        <v>0.58028769733808683</v>
      </c>
      <c r="K8" s="22">
        <f t="shared" ref="K8:K18" si="2">IFERROR(SUM(G8,H8)/E8,0)</f>
        <v>0.65835737721135235</v>
      </c>
      <c r="L8" s="23">
        <f t="shared" ref="L8:L18" si="3">IFERROR(SUM(G8,H8,I8)/E8,0)</f>
        <v>0.72908811181217814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14.206125</v>
      </c>
      <c r="F9" s="38">
        <f ca="1">SUM(F10:OFFSET(F8,(MATCH("GOBIERNOS LOCALES",$A$8:$A$50,0)-MATCH("GOBIERNOS REGIONALES",$A$8:$A$50,0)),0))</f>
        <v>10.74405906577682</v>
      </c>
      <c r="G9" s="38">
        <f ca="1">SUM(G10:OFFSET(G8,(MATCH("GOBIERNOS LOCALES",$A$8:$A$50,0)-MATCH("GOBIERNOS REGIONALES",$A$8:$A$50,0)),0))</f>
        <v>9.7422423157768208</v>
      </c>
      <c r="H9" s="38">
        <f ca="1">SUM(H10:OFFSET(H8,(MATCH("GOBIERNOS LOCALES",$A$8:$A$50,0)-MATCH("GOBIERNOS REGIONALES",$A$8:$A$50,0)),0))</f>
        <v>0.37420936000000005</v>
      </c>
      <c r="I9" s="38">
        <f ca="1">SUM(I10:OFFSET(I8,(MATCH("GOBIERNOS LOCALES",$A$8:$A$50,0)-MATCH("GOBIERNOS REGIONALES",$A$8:$A$50,0)),0))</f>
        <v>0.6276073900000001</v>
      </c>
      <c r="J9" s="39">
        <f t="shared" ca="1" si="1"/>
        <v>0.68577760056150572</v>
      </c>
      <c r="K9" s="39">
        <f t="shared" ca="1" si="2"/>
        <v>0.71211901034073832</v>
      </c>
      <c r="L9" s="40">
        <f t="shared" ca="1" si="3"/>
        <v>0.75629765793112624</v>
      </c>
      <c r="M9" s="4"/>
    </row>
    <row r="10" spans="1:13" x14ac:dyDescent="0.25">
      <c r="A10" s="17"/>
      <c r="B10" s="18">
        <v>445</v>
      </c>
      <c r="C10" s="19" t="s">
        <v>211</v>
      </c>
      <c r="D10" s="20">
        <v>0.27495700000000001</v>
      </c>
      <c r="E10" s="21">
        <v>0.19869000000000003</v>
      </c>
      <c r="F10" s="21">
        <f t="shared" si="0"/>
        <v>0.12877389062715894</v>
      </c>
      <c r="G10" s="21">
        <v>7.6961530627158936E-2</v>
      </c>
      <c r="H10" s="21">
        <v>3.78485E-2</v>
      </c>
      <c r="I10" s="21">
        <v>1.3963859999999998E-2</v>
      </c>
      <c r="J10" s="22">
        <f t="shared" si="1"/>
        <v>0.38734476132245671</v>
      </c>
      <c r="K10" s="22">
        <f t="shared" si="2"/>
        <v>0.57783497220372904</v>
      </c>
      <c r="L10" s="23">
        <f t="shared" si="3"/>
        <v>0.64811460379062313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</v>
      </c>
      <c r="E11" s="21">
        <v>2.0465460000000002</v>
      </c>
      <c r="F11" s="21">
        <f t="shared" si="0"/>
        <v>2.0251927638998861</v>
      </c>
      <c r="G11" s="21">
        <v>1.347072223899886</v>
      </c>
      <c r="H11" s="21">
        <v>0.22454974</v>
      </c>
      <c r="I11" s="21">
        <v>0.45357080000000005</v>
      </c>
      <c r="J11" s="22">
        <f t="shared" si="1"/>
        <v>0.65821741798126499</v>
      </c>
      <c r="K11" s="22">
        <f t="shared" si="2"/>
        <v>0.76793874357081926</v>
      </c>
      <c r="L11" s="23">
        <f t="shared" si="3"/>
        <v>0.98956620760045755</v>
      </c>
      <c r="M11" s="4"/>
    </row>
    <row r="12" spans="1:13" x14ac:dyDescent="0.25">
      <c r="A12" s="17"/>
      <c r="B12" s="18">
        <v>451</v>
      </c>
      <c r="C12" s="19" t="s">
        <v>217</v>
      </c>
      <c r="D12" s="20">
        <v>0.59054399999999996</v>
      </c>
      <c r="E12" s="21">
        <v>0.34043600000000002</v>
      </c>
      <c r="F12" s="21">
        <f t="shared" si="0"/>
        <v>0.14212646033468723</v>
      </c>
      <c r="G12" s="21">
        <v>2.6221180334687233E-2</v>
      </c>
      <c r="H12" s="21">
        <v>0</v>
      </c>
      <c r="I12" s="21">
        <v>0.11590528</v>
      </c>
      <c r="J12" s="22">
        <f t="shared" si="1"/>
        <v>7.7022348795918266E-2</v>
      </c>
      <c r="K12" s="22">
        <f t="shared" si="2"/>
        <v>7.7022348795918266E-2</v>
      </c>
      <c r="L12" s="23">
        <f t="shared" si="3"/>
        <v>0.4174836396112257</v>
      </c>
      <c r="M12" s="4"/>
    </row>
    <row r="13" spans="1:13" x14ac:dyDescent="0.25">
      <c r="A13" s="17"/>
      <c r="B13" s="18">
        <v>452</v>
      </c>
      <c r="C13" s="19" t="s">
        <v>218</v>
      </c>
      <c r="D13" s="20">
        <v>0</v>
      </c>
      <c r="E13" s="21">
        <v>10.364286999999999</v>
      </c>
      <c r="F13" s="21">
        <f t="shared" si="0"/>
        <v>7.9226512328771879</v>
      </c>
      <c r="G13" s="21">
        <v>7.9205512328771874</v>
      </c>
      <c r="H13" s="21">
        <v>0</v>
      </c>
      <c r="I13" s="21">
        <v>2.0999999999999999E-3</v>
      </c>
      <c r="J13" s="22">
        <f t="shared" si="1"/>
        <v>0.76421573745277294</v>
      </c>
      <c r="K13" s="22">
        <f t="shared" si="2"/>
        <v>0.76421573745277294</v>
      </c>
      <c r="L13" s="23">
        <f t="shared" si="3"/>
        <v>0.76441835631116628</v>
      </c>
      <c r="M13" s="4"/>
    </row>
    <row r="14" spans="1:13" x14ac:dyDescent="0.25">
      <c r="A14" s="17"/>
      <c r="B14" s="18">
        <v>456</v>
      </c>
      <c r="C14" s="19" t="s">
        <v>222</v>
      </c>
      <c r="D14" s="20">
        <v>0</v>
      </c>
      <c r="E14" s="21">
        <v>1.15E-2</v>
      </c>
      <c r="F14" s="21">
        <f t="shared" si="0"/>
        <v>6.9622999745458363E-3</v>
      </c>
      <c r="G14" s="21">
        <v>2.2287999745458364E-3</v>
      </c>
      <c r="H14" s="21">
        <v>1.6185000000000001E-3</v>
      </c>
      <c r="I14" s="21">
        <v>3.1149999999999997E-3</v>
      </c>
      <c r="J14" s="22">
        <f t="shared" si="1"/>
        <v>0.19380869343876839</v>
      </c>
      <c r="K14" s="22">
        <f t="shared" si="2"/>
        <v>0.33454782387355103</v>
      </c>
      <c r="L14" s="23">
        <f t="shared" si="3"/>
        <v>0.60541738909094234</v>
      </c>
      <c r="M14" s="4"/>
    </row>
    <row r="15" spans="1:13" x14ac:dyDescent="0.25">
      <c r="A15" s="17"/>
      <c r="B15" s="18">
        <v>458</v>
      </c>
      <c r="C15" s="19" t="s">
        <v>224</v>
      </c>
      <c r="D15" s="20">
        <v>3.2201129999999996</v>
      </c>
      <c r="E15" s="21">
        <v>0.848634</v>
      </c>
      <c r="F15" s="21">
        <f t="shared" si="0"/>
        <v>0.33986198970294973</v>
      </c>
      <c r="G15" s="21">
        <v>0.25741496970294975</v>
      </c>
      <c r="H15" s="21">
        <v>6.3507900000000006E-2</v>
      </c>
      <c r="I15" s="21">
        <v>1.893912E-2</v>
      </c>
      <c r="J15" s="22">
        <f t="shared" si="1"/>
        <v>0.3033286077425012</v>
      </c>
      <c r="K15" s="22">
        <f t="shared" si="2"/>
        <v>0.37816404916954749</v>
      </c>
      <c r="L15" s="23">
        <f t="shared" si="3"/>
        <v>0.40048123184193624</v>
      </c>
      <c r="M15" s="4"/>
    </row>
    <row r="16" spans="1:13" x14ac:dyDescent="0.25">
      <c r="A16" s="17"/>
      <c r="B16" s="18">
        <v>461</v>
      </c>
      <c r="C16" s="19" t="s">
        <v>227</v>
      </c>
      <c r="D16" s="20">
        <v>0.03</v>
      </c>
      <c r="E16" s="21">
        <v>0.38553199999999993</v>
      </c>
      <c r="F16" s="21">
        <f t="shared" si="0"/>
        <v>0.1679904285019666</v>
      </c>
      <c r="G16" s="21">
        <v>0.1012923785019666</v>
      </c>
      <c r="H16" s="21">
        <v>4.6684719999999999E-2</v>
      </c>
      <c r="I16" s="21">
        <v>2.0013329999999999E-2</v>
      </c>
      <c r="J16" s="22">
        <f t="shared" si="1"/>
        <v>0.26273403634968462</v>
      </c>
      <c r="K16" s="22">
        <f t="shared" si="2"/>
        <v>0.38382572264291065</v>
      </c>
      <c r="L16" s="23">
        <f t="shared" si="3"/>
        <v>0.4357366664815544</v>
      </c>
      <c r="M16" s="4"/>
    </row>
    <row r="17" spans="1:13" x14ac:dyDescent="0.25">
      <c r="A17" s="17"/>
      <c r="B17" s="18">
        <v>463</v>
      </c>
      <c r="C17" s="19" t="s">
        <v>229</v>
      </c>
      <c r="D17" s="20">
        <v>0</v>
      </c>
      <c r="E17" s="21">
        <v>1.0500000000000001E-2</v>
      </c>
      <c r="F17" s="21">
        <f t="shared" si="0"/>
        <v>1.0499999858438969E-2</v>
      </c>
      <c r="G17" s="21">
        <v>1.0499999858438969E-2</v>
      </c>
      <c r="H17" s="21">
        <v>0</v>
      </c>
      <c r="I17" s="21">
        <v>0</v>
      </c>
      <c r="J17" s="22">
        <f t="shared" si="1"/>
        <v>0.99999998651799693</v>
      </c>
      <c r="K17" s="22">
        <f t="shared" si="2"/>
        <v>0.99999998651799693</v>
      </c>
      <c r="L17" s="23">
        <f t="shared" si="3"/>
        <v>0.99999998651799693</v>
      </c>
      <c r="M17" s="4"/>
    </row>
    <row r="18" spans="1:13" ht="15.75" thickBot="1" x14ac:dyDescent="0.3">
      <c r="A18" s="41" t="s">
        <v>232</v>
      </c>
      <c r="B18" s="58"/>
      <c r="C18" s="43"/>
      <c r="D18" s="44">
        <v>480.19639199999915</v>
      </c>
      <c r="E18" s="45">
        <v>710.3513549999999</v>
      </c>
      <c r="F18" s="45">
        <f t="shared" si="0"/>
        <v>421.87793223932459</v>
      </c>
      <c r="G18" s="45">
        <v>317.86785231932458</v>
      </c>
      <c r="H18" s="45">
        <v>49.824827229999954</v>
      </c>
      <c r="I18" s="45">
        <v>54.185252690000013</v>
      </c>
      <c r="J18" s="46">
        <f t="shared" si="1"/>
        <v>0.4474797578436725</v>
      </c>
      <c r="K18" s="46">
        <f t="shared" si="2"/>
        <v>0.5176208603829926</v>
      </c>
      <c r="L18" s="47">
        <f t="shared" si="3"/>
        <v>0.59390036954223113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1864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1868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2.8535939999999997</v>
      </c>
      <c r="I6" s="14">
        <v>10.058989000000002</v>
      </c>
      <c r="J6" s="14">
        <v>8.0770996770100965</v>
      </c>
      <c r="K6" s="14">
        <v>6.2607060370100953</v>
      </c>
      <c r="L6" s="14">
        <v>0.80950988000000001</v>
      </c>
      <c r="M6" s="14">
        <v>1.00688376</v>
      </c>
      <c r="N6" s="15">
        <v>0.62239913345268538</v>
      </c>
      <c r="O6" s="15">
        <v>0.70287540000392623</v>
      </c>
      <c r="P6" s="16">
        <v>0.80297330845178327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2.8535940000000002</v>
      </c>
      <c r="I7" s="37">
        <f ca="1">SUM(I8:OFFSET(I6,MATCH("PROYECTOS",$A$8:$A$18,0),0))</f>
        <v>10.058989</v>
      </c>
      <c r="J7" s="37">
        <f ca="1">SUM(J8:OFFSET(J6,MATCH("PROYECTOS",$A$8:$A$18,0),0))</f>
        <v>8.0770996770100982</v>
      </c>
      <c r="K7" s="37">
        <f ca="1">SUM(K8:OFFSET(K6,MATCH("PROYECTOS",$A$8:$A$18,0),0))</f>
        <v>6.2607060370100953</v>
      </c>
      <c r="L7" s="37">
        <f ca="1">SUM(L8:OFFSET(L6,MATCH("PROYECTOS",$A$8:$A$18,0),0))</f>
        <v>0.80950988000000001</v>
      </c>
      <c r="M7" s="37">
        <f ca="1">SUM(M8:OFFSET(M6,MATCH("PROYECTOS",$A$8:$A$18,0),0))</f>
        <v>1.00688376</v>
      </c>
      <c r="N7" s="39">
        <f ca="1">IFERROR(K7/I7,0)</f>
        <v>0.62239913345268549</v>
      </c>
      <c r="O7" s="39">
        <f ca="1">IFERROR(SUM(K7,L7)/I7,0)</f>
        <v>0.70287540000392634</v>
      </c>
      <c r="P7" s="40">
        <f ca="1">IFERROR(SUM(K7,L7,M7)/I7,0)</f>
        <v>0.80297330845178339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0.67775000000000007</v>
      </c>
      <c r="I8" s="21">
        <v>0.53429299999999991</v>
      </c>
      <c r="J8" s="21">
        <f t="shared" ref="J8:J17" si="0">SUM(K8,L8,M8)</f>
        <v>0.35624532661884956</v>
      </c>
      <c r="K8" s="21">
        <v>0.28241957661884953</v>
      </c>
      <c r="L8" s="21">
        <v>3.616403E-2</v>
      </c>
      <c r="M8" s="21">
        <v>3.7661720000000003E-2</v>
      </c>
      <c r="N8" s="22">
        <f t="shared" ref="N8:N18" si="1">IFERROR(K8/I8,0)</f>
        <v>0.5285855824778718</v>
      </c>
      <c r="O8" s="22">
        <f t="shared" ref="O8:O18" si="2">IFERROR(SUM(K8,L8)/I8,0)</f>
        <v>0.59627134665595394</v>
      </c>
      <c r="P8" s="23">
        <f t="shared" ref="P8:P18" si="3">IFERROR(SUM(K8,L8,M8)/I8,0)</f>
        <v>0.66676023571121013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5002360</v>
      </c>
      <c r="C9" s="19" t="s">
        <v>1098</v>
      </c>
      <c r="D9" s="68">
        <v>3000593</v>
      </c>
      <c r="E9" s="19" t="s">
        <v>1869</v>
      </c>
      <c r="F9" s="69">
        <v>105</v>
      </c>
      <c r="G9" s="19" t="s">
        <v>662</v>
      </c>
      <c r="H9" s="20">
        <v>0</v>
      </c>
      <c r="I9" s="21">
        <v>7.0543500000000012</v>
      </c>
      <c r="J9" s="21">
        <f t="shared" si="0"/>
        <v>7.0405903972655661</v>
      </c>
      <c r="K9" s="21">
        <v>5.5303060972655658</v>
      </c>
      <c r="L9" s="21">
        <v>0.74783513000000001</v>
      </c>
      <c r="M9" s="21">
        <v>0.76244917000000012</v>
      </c>
      <c r="N9" s="22">
        <f t="shared" si="1"/>
        <v>0.78395686310794965</v>
      </c>
      <c r="O9" s="22">
        <f t="shared" si="2"/>
        <v>0.88996735734200383</v>
      </c>
      <c r="P9" s="23">
        <f t="shared" si="3"/>
        <v>0.9980494868082197</v>
      </c>
      <c r="Q9" s="70">
        <v>5978</v>
      </c>
      <c r="R9" s="21">
        <v>6812</v>
      </c>
      <c r="S9" s="23">
        <f t="shared" ref="S9:S17" si="4">IFERROR(R9/Q9,0)</f>
        <v>1.1395115423218467</v>
      </c>
    </row>
    <row r="10" spans="1:19" ht="25.5" x14ac:dyDescent="0.25">
      <c r="A10" s="17"/>
      <c r="B10" s="19">
        <v>5004132</v>
      </c>
      <c r="C10" s="19" t="s">
        <v>1104</v>
      </c>
      <c r="D10" s="68">
        <v>3000513</v>
      </c>
      <c r="E10" s="19" t="s">
        <v>1096</v>
      </c>
      <c r="F10" s="69">
        <v>538</v>
      </c>
      <c r="G10" s="19" t="s">
        <v>1106</v>
      </c>
      <c r="H10" s="20">
        <v>0.24899399999999999</v>
      </c>
      <c r="I10" s="21">
        <v>0.51909899999999998</v>
      </c>
      <c r="J10" s="21">
        <f t="shared" si="0"/>
        <v>2.7968699811026454E-2</v>
      </c>
      <c r="K10" s="21">
        <v>2.7968699811026454E-2</v>
      </c>
      <c r="L10" s="21">
        <v>0</v>
      </c>
      <c r="M10" s="21">
        <v>0</v>
      </c>
      <c r="N10" s="22">
        <f t="shared" si="1"/>
        <v>5.3879317453947043E-2</v>
      </c>
      <c r="O10" s="22">
        <f t="shared" si="2"/>
        <v>5.3879317453947043E-2</v>
      </c>
      <c r="P10" s="23">
        <f t="shared" si="3"/>
        <v>5.3879317453947043E-2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5004147</v>
      </c>
      <c r="C11" s="19" t="s">
        <v>1582</v>
      </c>
      <c r="D11" s="68">
        <v>3000512</v>
      </c>
      <c r="E11" s="19" t="s">
        <v>1095</v>
      </c>
      <c r="F11" s="69">
        <v>117</v>
      </c>
      <c r="G11" s="19" t="s">
        <v>687</v>
      </c>
      <c r="H11" s="20">
        <v>7.2999999999999995E-2</v>
      </c>
      <c r="I11" s="21">
        <v>5.1000000000000004E-2</v>
      </c>
      <c r="J11" s="21">
        <f t="shared" si="0"/>
        <v>5.0415999877639117E-2</v>
      </c>
      <c r="K11" s="21">
        <v>3.5315999877639115E-2</v>
      </c>
      <c r="L11" s="21">
        <v>0</v>
      </c>
      <c r="M11" s="21">
        <v>1.5100000000000001E-2</v>
      </c>
      <c r="N11" s="22">
        <f t="shared" si="1"/>
        <v>0.69247058583606103</v>
      </c>
      <c r="O11" s="22">
        <f t="shared" si="2"/>
        <v>0.69247058583606103</v>
      </c>
      <c r="P11" s="23">
        <f t="shared" si="3"/>
        <v>0.9885490172086101</v>
      </c>
      <c r="Q11" s="70">
        <v>1</v>
      </c>
      <c r="R11" s="21">
        <v>1</v>
      </c>
      <c r="S11" s="23">
        <f t="shared" si="4"/>
        <v>1</v>
      </c>
    </row>
    <row r="12" spans="1:19" ht="25.5" x14ac:dyDescent="0.25">
      <c r="A12" s="17"/>
      <c r="B12" s="19">
        <v>5004368</v>
      </c>
      <c r="C12" s="19" t="s">
        <v>1871</v>
      </c>
      <c r="D12" s="68">
        <v>3000593</v>
      </c>
      <c r="E12" s="19" t="s">
        <v>1869</v>
      </c>
      <c r="F12" s="69">
        <v>470</v>
      </c>
      <c r="G12" s="19" t="s">
        <v>1877</v>
      </c>
      <c r="H12" s="20">
        <v>0.33840000000000003</v>
      </c>
      <c r="I12" s="21">
        <v>0.35326900000000006</v>
      </c>
      <c r="J12" s="21">
        <f t="shared" si="0"/>
        <v>0.28306027387964727</v>
      </c>
      <c r="K12" s="21">
        <v>0.28193227387964725</v>
      </c>
      <c r="L12" s="21">
        <v>1.1280000000000001E-3</v>
      </c>
      <c r="M12" s="21">
        <v>0</v>
      </c>
      <c r="N12" s="22">
        <f t="shared" si="1"/>
        <v>0.79806683824407809</v>
      </c>
      <c r="O12" s="22">
        <f t="shared" si="2"/>
        <v>0.80125987244747554</v>
      </c>
      <c r="P12" s="23">
        <f t="shared" si="3"/>
        <v>0.80125987244747554</v>
      </c>
      <c r="Q12" s="70">
        <v>250</v>
      </c>
      <c r="R12" s="21">
        <v>229</v>
      </c>
      <c r="S12" s="23">
        <f t="shared" si="4"/>
        <v>0.91600000000000004</v>
      </c>
    </row>
    <row r="13" spans="1:19" ht="25.5" x14ac:dyDescent="0.25">
      <c r="A13" s="17"/>
      <c r="B13" s="19">
        <v>5004369</v>
      </c>
      <c r="C13" s="19" t="s">
        <v>1872</v>
      </c>
      <c r="D13" s="68">
        <v>3000593</v>
      </c>
      <c r="E13" s="19" t="s">
        <v>1869</v>
      </c>
      <c r="F13" s="69">
        <v>51</v>
      </c>
      <c r="G13" s="19" t="s">
        <v>1826</v>
      </c>
      <c r="H13" s="20">
        <v>0.35980000000000001</v>
      </c>
      <c r="I13" s="21">
        <v>0.48675900000000005</v>
      </c>
      <c r="J13" s="21">
        <f t="shared" si="0"/>
        <v>6.1908810000000002E-2</v>
      </c>
      <c r="K13" s="21">
        <v>0</v>
      </c>
      <c r="L13" s="21">
        <v>3.5978200000000003E-3</v>
      </c>
      <c r="M13" s="21">
        <v>5.831099E-2</v>
      </c>
      <c r="N13" s="22">
        <f t="shared" si="1"/>
        <v>0</v>
      </c>
      <c r="O13" s="22">
        <f t="shared" si="2"/>
        <v>7.3913784850408518E-3</v>
      </c>
      <c r="P13" s="23">
        <f t="shared" si="3"/>
        <v>0.12718575311396399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5004370</v>
      </c>
      <c r="C14" s="19" t="s">
        <v>1873</v>
      </c>
      <c r="D14" s="68">
        <v>3000593</v>
      </c>
      <c r="E14" s="19" t="s">
        <v>1869</v>
      </c>
      <c r="F14" s="69">
        <v>152</v>
      </c>
      <c r="G14" s="19" t="s">
        <v>1081</v>
      </c>
      <c r="H14" s="20">
        <v>0.42459999999999998</v>
      </c>
      <c r="I14" s="21">
        <v>0.47603200000000001</v>
      </c>
      <c r="J14" s="21">
        <f t="shared" si="0"/>
        <v>9.1152359389612081E-2</v>
      </c>
      <c r="K14" s="21">
        <v>6.1340459389612079E-2</v>
      </c>
      <c r="L14" s="21">
        <v>5.6400000000000005E-4</v>
      </c>
      <c r="M14" s="21">
        <v>2.92479E-2</v>
      </c>
      <c r="N14" s="22">
        <f t="shared" si="1"/>
        <v>0.12885784861020283</v>
      </c>
      <c r="O14" s="22">
        <f t="shared" si="2"/>
        <v>0.13004264290974574</v>
      </c>
      <c r="P14" s="23">
        <f t="shared" si="3"/>
        <v>0.19148368048705144</v>
      </c>
      <c r="Q14" s="70">
        <v>600</v>
      </c>
      <c r="R14" s="21">
        <v>754</v>
      </c>
      <c r="S14" s="23">
        <f t="shared" si="4"/>
        <v>1.2566666666666666</v>
      </c>
    </row>
    <row r="15" spans="1:19" ht="25.5" x14ac:dyDescent="0.25">
      <c r="A15" s="17"/>
      <c r="B15" s="19">
        <v>5004371</v>
      </c>
      <c r="C15" s="19" t="s">
        <v>1874</v>
      </c>
      <c r="D15" s="68">
        <v>3000594</v>
      </c>
      <c r="E15" s="19" t="s">
        <v>1870</v>
      </c>
      <c r="F15" s="69">
        <v>6</v>
      </c>
      <c r="G15" s="19" t="s">
        <v>634</v>
      </c>
      <c r="H15" s="20">
        <v>0.1134</v>
      </c>
      <c r="I15" s="21">
        <v>6.0650999999999997E-2</v>
      </c>
      <c r="J15" s="21">
        <f t="shared" si="0"/>
        <v>1.4679569932043552E-2</v>
      </c>
      <c r="K15" s="21">
        <v>1.4397569932043552E-2</v>
      </c>
      <c r="L15" s="21">
        <v>2.8200000000000002E-4</v>
      </c>
      <c r="M15" s="21">
        <v>0</v>
      </c>
      <c r="N15" s="22">
        <f t="shared" si="1"/>
        <v>0.23738388372893363</v>
      </c>
      <c r="O15" s="22">
        <f t="shared" si="2"/>
        <v>0.24203343608586095</v>
      </c>
      <c r="P15" s="23">
        <f t="shared" si="3"/>
        <v>0.24203343608586095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5004372</v>
      </c>
      <c r="C16" s="19" t="s">
        <v>1875</v>
      </c>
      <c r="D16" s="68">
        <v>3000594</v>
      </c>
      <c r="E16" s="19" t="s">
        <v>1870</v>
      </c>
      <c r="F16" s="69">
        <v>533</v>
      </c>
      <c r="G16" s="19" t="s">
        <v>907</v>
      </c>
      <c r="H16" s="20">
        <v>0.28850000000000003</v>
      </c>
      <c r="I16" s="21">
        <v>0.38947899999999996</v>
      </c>
      <c r="J16" s="21">
        <f t="shared" si="0"/>
        <v>8.2141240235711566E-2</v>
      </c>
      <c r="K16" s="21">
        <v>2.702536023571156E-2</v>
      </c>
      <c r="L16" s="21">
        <v>1.13019E-2</v>
      </c>
      <c r="M16" s="21">
        <v>4.3813980000000002E-2</v>
      </c>
      <c r="N16" s="22">
        <f t="shared" si="1"/>
        <v>6.9388491383904044E-2</v>
      </c>
      <c r="O16" s="22">
        <f t="shared" si="2"/>
        <v>9.8406487219366304E-2</v>
      </c>
      <c r="P16" s="23">
        <f t="shared" si="3"/>
        <v>0.21090030588481426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5004373</v>
      </c>
      <c r="C17" s="19" t="s">
        <v>1876</v>
      </c>
      <c r="D17" s="68">
        <v>3000512</v>
      </c>
      <c r="E17" s="19" t="s">
        <v>1095</v>
      </c>
      <c r="F17" s="69">
        <v>86</v>
      </c>
      <c r="G17" s="19" t="s">
        <v>500</v>
      </c>
      <c r="H17" s="20">
        <v>0.32915000000000005</v>
      </c>
      <c r="I17" s="21">
        <v>0.13405700000000001</v>
      </c>
      <c r="J17" s="21">
        <f t="shared" si="0"/>
        <v>6.8936999999999998E-2</v>
      </c>
      <c r="K17" s="21">
        <v>0</v>
      </c>
      <c r="L17" s="21">
        <v>8.6370000000000006E-3</v>
      </c>
      <c r="M17" s="21">
        <v>6.0299999999999999E-2</v>
      </c>
      <c r="N17" s="22">
        <f t="shared" si="1"/>
        <v>0</v>
      </c>
      <c r="O17" s="22">
        <f t="shared" si="2"/>
        <v>6.4427818017708888E-2</v>
      </c>
      <c r="P17" s="23">
        <f t="shared" si="3"/>
        <v>0.51423648149667678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6.27</v>
      </c>
      <c r="E6" s="14">
        <v>7.0144999999999991</v>
      </c>
      <c r="F6" s="14">
        <v>0.69920860356637693</v>
      </c>
      <c r="G6" s="14">
        <v>0.56192033356637694</v>
      </c>
      <c r="H6" s="14">
        <v>6.688674E-2</v>
      </c>
      <c r="I6" s="14">
        <v>7.0401530000000004E-2</v>
      </c>
      <c r="J6" s="15">
        <v>8.01083945493445E-2</v>
      </c>
      <c r="K6" s="15">
        <v>8.9643891020939045E-2</v>
      </c>
      <c r="L6" s="16">
        <v>9.9680462408778536E-2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6.27</v>
      </c>
      <c r="E7" s="38">
        <f ca="1">SUM(E8:OFFSET(E6,MATCH("GOBIERNOS REGIONALES",$A$8:$A$50,0),0))</f>
        <v>7.0144999999999991</v>
      </c>
      <c r="F7" s="38">
        <f ca="1">SUM(F8:OFFSET(F6,MATCH("GOBIERNOS REGIONALES",$A$8:$A$50,0),0))</f>
        <v>0.69920860356637693</v>
      </c>
      <c r="G7" s="38">
        <f ca="1">SUM(G8:OFFSET(G6,MATCH("GOBIERNOS REGIONALES",$A$8:$A$50,0),0))</f>
        <v>0.56192033356637694</v>
      </c>
      <c r="H7" s="38">
        <f ca="1">SUM(H8:OFFSET(H6,MATCH("GOBIERNOS REGIONALES",$A$8:$A$50,0),0))</f>
        <v>6.688674E-2</v>
      </c>
      <c r="I7" s="38">
        <f ca="1">SUM(I8:OFFSET(I6,MATCH("GOBIERNOS REGIONALES",$A$8:$A$50,0),0))</f>
        <v>7.0401530000000004E-2</v>
      </c>
      <c r="J7" s="39">
        <f ca="1">IFERROR(G7/E7,0)</f>
        <v>8.01083945493445E-2</v>
      </c>
      <c r="K7" s="39">
        <f ca="1">IFERROR(SUM(G7,H7)/E7,0)</f>
        <v>8.9643891020939045E-2</v>
      </c>
      <c r="L7" s="40">
        <f ca="1">IFERROR(SUM(G7,H7,I7)/E7,0)</f>
        <v>9.9680462408778536E-2</v>
      </c>
      <c r="M7" s="4"/>
    </row>
    <row r="8" spans="1:13" x14ac:dyDescent="0.25">
      <c r="A8" s="17"/>
      <c r="B8" s="18">
        <v>16</v>
      </c>
      <c r="C8" s="19" t="s">
        <v>115</v>
      </c>
      <c r="D8" s="20">
        <v>6.27</v>
      </c>
      <c r="E8" s="21">
        <v>7.0144999999999991</v>
      </c>
      <c r="F8" s="21">
        <f t="shared" ref="F8:F10" si="0">SUM(G8,H8,I8)</f>
        <v>0.69920860356637693</v>
      </c>
      <c r="G8" s="21">
        <v>0.56192033356637694</v>
      </c>
      <c r="H8" s="21">
        <v>6.688674E-2</v>
      </c>
      <c r="I8" s="21">
        <v>7.0401530000000004E-2</v>
      </c>
      <c r="J8" s="22">
        <f t="shared" ref="J8:J10" si="1">IFERROR(G8/E8,0)</f>
        <v>8.01083945493445E-2</v>
      </c>
      <c r="K8" s="22">
        <f t="shared" ref="K8:K10" si="2">IFERROR(SUM(G8,H8)/E8,0)</f>
        <v>8.9643891020939045E-2</v>
      </c>
      <c r="L8" s="23">
        <f t="shared" ref="L8:L10" si="3">IFERROR(SUM(G8,H8,I8)/E8,0)</f>
        <v>9.9680462408778536E-2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1881</v>
      </c>
      <c r="N2" s="72" t="s">
        <v>1890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6.27</v>
      </c>
      <c r="E6" s="14">
        <f ca="1">SUM(E7:OFFSET(E7,50,0))</f>
        <v>7.0144999999999991</v>
      </c>
      <c r="F6" s="14">
        <f ca="1">SUM(F7:OFFSET(F7,50,0))</f>
        <v>0.69920860356637693</v>
      </c>
      <c r="G6" s="14">
        <f ca="1">SUM(G7:OFFSET(G7,50,0))</f>
        <v>0.56192033356637694</v>
      </c>
      <c r="H6" s="14">
        <f ca="1">SUM(H7:OFFSET(H7,50,0))</f>
        <v>6.688674E-2</v>
      </c>
      <c r="I6" s="14">
        <f ca="1">SUM(I7:OFFSET(I7,50,0))</f>
        <v>7.0401530000000004E-2</v>
      </c>
      <c r="J6" s="15">
        <f ca="1">IFERROR(G6/E6,0)</f>
        <v>8.01083945493445E-2</v>
      </c>
      <c r="K6" s="15">
        <f ca="1">IFERROR(SUM(G6,H6)/E6,0)</f>
        <v>8.9643891020939045E-2</v>
      </c>
      <c r="L6" s="16">
        <f ca="1">IFERROR(SUM(G6,H6,I6)/E6,0)</f>
        <v>9.9680462408778536E-2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0.14099999999999999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271</v>
      </c>
      <c r="O7" s="5">
        <v>5.5500000715255737E-2</v>
      </c>
      <c r="P7" s="71">
        <v>0.42857143409463888</v>
      </c>
    </row>
    <row r="8" spans="1:16" x14ac:dyDescent="0.25">
      <c r="A8" s="17"/>
      <c r="B8" s="55">
        <v>6</v>
      </c>
      <c r="C8" s="19" t="s">
        <v>254</v>
      </c>
      <c r="D8" s="20">
        <v>0</v>
      </c>
      <c r="E8" s="21">
        <v>0.16800000000000001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269</v>
      </c>
      <c r="O8" s="5">
        <v>0.36594070996320405</v>
      </c>
      <c r="P8" s="71">
        <v>0.15709041587334061</v>
      </c>
    </row>
    <row r="9" spans="1:16" x14ac:dyDescent="0.25">
      <c r="A9" s="17"/>
      <c r="B9" s="55">
        <v>15</v>
      </c>
      <c r="C9" s="19" t="s">
        <v>263</v>
      </c>
      <c r="D9" s="20">
        <v>4.6638699999999993</v>
      </c>
      <c r="E9" s="21">
        <v>4.2465089999999988</v>
      </c>
      <c r="F9" s="21">
        <f t="shared" si="0"/>
        <v>0.27776789288791714</v>
      </c>
      <c r="G9" s="21">
        <v>0.23718669288791716</v>
      </c>
      <c r="H9" s="21">
        <v>1.6182820000000001E-2</v>
      </c>
      <c r="I9" s="21">
        <v>2.4398380000000001E-2</v>
      </c>
      <c r="J9" s="22">
        <f t="shared" si="1"/>
        <v>5.5854513174920205E-2</v>
      </c>
      <c r="K9" s="22">
        <f t="shared" si="2"/>
        <v>5.9665365807046969E-2</v>
      </c>
      <c r="L9" s="23">
        <f t="shared" si="3"/>
        <v>6.5410880534556085E-2</v>
      </c>
      <c r="M9" s="4"/>
      <c r="N9" t="s">
        <v>263</v>
      </c>
      <c r="O9" s="5">
        <v>0.27776789288791714</v>
      </c>
      <c r="P9" s="71">
        <v>6.5410880534556085E-2</v>
      </c>
    </row>
    <row r="10" spans="1:16" x14ac:dyDescent="0.25">
      <c r="A10" s="17"/>
      <c r="B10" s="55">
        <v>21</v>
      </c>
      <c r="C10" s="19" t="s">
        <v>269</v>
      </c>
      <c r="D10" s="20">
        <v>1.6061300000000003</v>
      </c>
      <c r="E10" s="21">
        <v>2.329491</v>
      </c>
      <c r="F10" s="21">
        <f t="shared" si="0"/>
        <v>0.36594070996320405</v>
      </c>
      <c r="G10" s="21">
        <v>0.26923363996320404</v>
      </c>
      <c r="H10" s="21">
        <v>5.070392E-2</v>
      </c>
      <c r="I10" s="21">
        <v>4.6003150000000007E-2</v>
      </c>
      <c r="J10" s="22">
        <f t="shared" si="1"/>
        <v>0.11557616662318251</v>
      </c>
      <c r="K10" s="22">
        <f t="shared" si="2"/>
        <v>0.1373422605896327</v>
      </c>
      <c r="L10" s="23">
        <f t="shared" si="3"/>
        <v>0.15709041587334061</v>
      </c>
      <c r="M10" s="4"/>
      <c r="N10" t="s">
        <v>250</v>
      </c>
      <c r="O10" s="5">
        <v>0</v>
      </c>
      <c r="P10" s="71">
        <v>0</v>
      </c>
    </row>
    <row r="11" spans="1:16" ht="15.75" thickBot="1" x14ac:dyDescent="0.3">
      <c r="A11" s="24"/>
      <c r="B11" s="56">
        <v>23</v>
      </c>
      <c r="C11" s="26" t="s">
        <v>271</v>
      </c>
      <c r="D11" s="27">
        <v>0</v>
      </c>
      <c r="E11" s="28">
        <v>0.1295</v>
      </c>
      <c r="F11" s="28">
        <f t="shared" si="0"/>
        <v>5.5500000715255737E-2</v>
      </c>
      <c r="G11" s="28">
        <v>5.5500000715255737E-2</v>
      </c>
      <c r="H11" s="28">
        <v>0</v>
      </c>
      <c r="I11" s="28">
        <v>0</v>
      </c>
      <c r="J11" s="29">
        <f t="shared" si="1"/>
        <v>0.42857143409463888</v>
      </c>
      <c r="K11" s="29">
        <f t="shared" si="2"/>
        <v>0.42857143409463888</v>
      </c>
      <c r="L11" s="30">
        <f t="shared" si="3"/>
        <v>0.42857143409463888</v>
      </c>
      <c r="M11" s="4"/>
      <c r="N11" t="s">
        <v>254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6.27</v>
      </c>
      <c r="E6" s="14">
        <v>7.0144999999999991</v>
      </c>
      <c r="F6" s="14">
        <v>0.69920860356637693</v>
      </c>
      <c r="G6" s="14">
        <v>0.56192033356637694</v>
      </c>
      <c r="H6" s="14">
        <v>6.688674E-2</v>
      </c>
      <c r="I6" s="14">
        <v>7.0401530000000004E-2</v>
      </c>
      <c r="J6" s="15">
        <v>8.01083945493445E-2</v>
      </c>
      <c r="K6" s="15">
        <v>8.9643891020939045E-2</v>
      </c>
      <c r="L6" s="16">
        <v>9.9680462408778536E-2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6.27</v>
      </c>
      <c r="E7" s="38">
        <f ca="1">SUM(E8:OFFSET(E6,MATCH("PROYECTOS",$A$8:$A$50,0),0))</f>
        <v>5.6921389999999992</v>
      </c>
      <c r="F7" s="38">
        <f ca="1">SUM(F8:OFFSET(F6,MATCH("PROYECTOS",$A$8:$A$50,0),0))</f>
        <v>0.42777651130566335</v>
      </c>
      <c r="G7" s="38">
        <f ca="1">SUM(G8:OFFSET(G6,MATCH("PROYECTOS",$A$8:$A$50,0),0))</f>
        <v>0.38999611130566336</v>
      </c>
      <c r="H7" s="38">
        <f ca="1">SUM(H8:OFFSET(H6,MATCH("PROYECTOS",$A$8:$A$50,0),0))</f>
        <v>7.1820200000000008E-3</v>
      </c>
      <c r="I7" s="38">
        <f ca="1">SUM(I8:OFFSET(I6,MATCH("PROYECTOS",$A$8:$A$50,0),0))</f>
        <v>3.0598380000000001E-2</v>
      </c>
      <c r="J7" s="39">
        <f ca="1">IFERROR(G7/E7,0)</f>
        <v>6.8514860811667355E-2</v>
      </c>
      <c r="K7" s="39">
        <f ca="1">IFERROR(SUM(G7,H7)/E7,0)</f>
        <v>6.9776604419825916E-2</v>
      </c>
      <c r="L7" s="40">
        <f ca="1">IFERROR(SUM(G7,H7,I7)/E7,0)</f>
        <v>7.5152154806069113E-2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2.983709999999999</v>
      </c>
      <c r="E8" s="21">
        <v>2.9737099999999992</v>
      </c>
      <c r="F8" s="21">
        <f t="shared" ref="F8:F10" si="0">SUM(G8,H8,I8)</f>
        <v>0.27776789288791714</v>
      </c>
      <c r="G8" s="21">
        <v>0.23718669288791716</v>
      </c>
      <c r="H8" s="21">
        <v>1.6182820000000001E-2</v>
      </c>
      <c r="I8" s="21">
        <v>2.4398380000000001E-2</v>
      </c>
      <c r="J8" s="22">
        <f t="shared" ref="J8:J11" si="1">IFERROR(G8/E8,0)</f>
        <v>7.9761204989026238E-2</v>
      </c>
      <c r="K8" s="22">
        <f t="shared" ref="K8:K11" si="2">IFERROR(SUM(G8,H8)/E8,0)</f>
        <v>8.5203168058727047E-2</v>
      </c>
      <c r="L8" s="23">
        <f t="shared" ref="L8:L11" si="3">IFERROR(SUM(G8,H8,I8)/E8,0)</f>
        <v>9.3407861858727723E-2</v>
      </c>
      <c r="M8" s="4"/>
    </row>
    <row r="9" spans="1:13" ht="25.5" x14ac:dyDescent="0.25">
      <c r="A9" s="17"/>
      <c r="B9" s="19">
        <v>3000517</v>
      </c>
      <c r="C9" s="19" t="s">
        <v>1884</v>
      </c>
      <c r="D9" s="20">
        <v>1.5806300000000002</v>
      </c>
      <c r="E9" s="21">
        <v>1.012769</v>
      </c>
      <c r="F9" s="21">
        <f t="shared" si="0"/>
        <v>9.0679710142398992E-2</v>
      </c>
      <c r="G9" s="21">
        <v>9.3480510142398998E-2</v>
      </c>
      <c r="H9" s="21">
        <v>-9.0007999999999998E-3</v>
      </c>
      <c r="I9" s="21">
        <v>6.2000000000000006E-3</v>
      </c>
      <c r="J9" s="22">
        <f t="shared" si="1"/>
        <v>9.2301907090757113E-2</v>
      </c>
      <c r="K9" s="22">
        <f t="shared" si="2"/>
        <v>8.3414589252237173E-2</v>
      </c>
      <c r="L9" s="23">
        <f t="shared" si="3"/>
        <v>8.9536419600519945E-2</v>
      </c>
      <c r="M9" s="4"/>
    </row>
    <row r="10" spans="1:13" ht="51" x14ac:dyDescent="0.25">
      <c r="A10" s="17"/>
      <c r="B10" s="19">
        <v>3000518</v>
      </c>
      <c r="C10" s="19" t="s">
        <v>1885</v>
      </c>
      <c r="D10" s="20">
        <v>1.7056600000000004</v>
      </c>
      <c r="E10" s="21">
        <v>1.7056600000000004</v>
      </c>
      <c r="F10" s="21">
        <f t="shared" si="0"/>
        <v>5.9328908275347203E-2</v>
      </c>
      <c r="G10" s="21">
        <v>5.9328908275347203E-2</v>
      </c>
      <c r="H10" s="21">
        <v>0</v>
      </c>
      <c r="I10" s="21">
        <v>0</v>
      </c>
      <c r="J10" s="22">
        <f t="shared" si="1"/>
        <v>3.4783549051597147E-2</v>
      </c>
      <c r="K10" s="22">
        <f t="shared" si="2"/>
        <v>3.4783549051597147E-2</v>
      </c>
      <c r="L10" s="23">
        <f t="shared" si="3"/>
        <v>3.4783549051597147E-2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1.3223609999999999</v>
      </c>
      <c r="F11" s="45">
        <f t="shared" ca="1" si="4"/>
        <v>0.27143209226071358</v>
      </c>
      <c r="G11" s="45">
        <f t="shared" ca="1" si="4"/>
        <v>0.17192422226071358</v>
      </c>
      <c r="H11" s="45">
        <f t="shared" ca="1" si="4"/>
        <v>5.9704720000000003E-2</v>
      </c>
      <c r="I11" s="45">
        <f t="shared" ca="1" si="4"/>
        <v>3.9803150000000002E-2</v>
      </c>
      <c r="J11" s="46">
        <f t="shared" ca="1" si="1"/>
        <v>0.13001307680785623</v>
      </c>
      <c r="K11" s="46">
        <f t="shared" ca="1" si="2"/>
        <v>0.17516316819742384</v>
      </c>
      <c r="L11" s="47">
        <f t="shared" ca="1" si="3"/>
        <v>0.20526323164454607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1891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9.3407861858727723E-2</v>
      </c>
    </row>
    <row r="18" spans="1:4" ht="25.5" x14ac:dyDescent="0.25">
      <c r="A18" s="17"/>
      <c r="B18" s="19">
        <v>3000517</v>
      </c>
      <c r="C18" s="19" t="s">
        <v>1884</v>
      </c>
      <c r="D18" s="23">
        <v>8.9536419600519945E-2</v>
      </c>
    </row>
    <row r="19" spans="1:4" ht="51.75" thickBot="1" x14ac:dyDescent="0.3">
      <c r="A19" s="24"/>
      <c r="B19" s="26">
        <v>3000518</v>
      </c>
      <c r="C19" s="26" t="s">
        <v>1885</v>
      </c>
      <c r="D19" s="30">
        <v>3.4783549051597147E-2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K5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1883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6.27</v>
      </c>
      <c r="I6" s="14">
        <v>7.0144999999999991</v>
      </c>
      <c r="J6" s="14">
        <v>0.69920860356637693</v>
      </c>
      <c r="K6" s="14">
        <v>0.56192033356637694</v>
      </c>
      <c r="L6" s="14">
        <v>6.688674E-2</v>
      </c>
      <c r="M6" s="14">
        <v>7.0401530000000004E-2</v>
      </c>
      <c r="N6" s="15">
        <v>8.01083945493445E-2</v>
      </c>
      <c r="O6" s="15">
        <v>8.9643891020939045E-2</v>
      </c>
      <c r="P6" s="16">
        <v>9.9680462408778536E-2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SUM(H8:OFFSET(H6,MATCH("PROYECTOS",$A$8:$A$14,0),0))</f>
        <v>6.27</v>
      </c>
      <c r="I7" s="37">
        <f ca="1">SUM(I8:OFFSET(I6,MATCH("PROYECTOS",$A$8:$A$14,0),0))</f>
        <v>5.6921390000000001</v>
      </c>
      <c r="J7" s="37">
        <f ca="1">SUM(J8:OFFSET(J6,MATCH("PROYECTOS",$A$8:$A$14,0),0))</f>
        <v>0.42777651130566335</v>
      </c>
      <c r="K7" s="37">
        <f ca="1">SUM(K8:OFFSET(K6,MATCH("PROYECTOS",$A$8:$A$14,0),0))</f>
        <v>0.38999611130566336</v>
      </c>
      <c r="L7" s="37">
        <f ca="1">SUM(L8:OFFSET(L6,MATCH("PROYECTOS",$A$8:$A$14,0),0))</f>
        <v>7.1820200000000008E-3</v>
      </c>
      <c r="M7" s="37">
        <f ca="1">SUM(M8:OFFSET(M6,MATCH("PROYECTOS",$A$8:$A$14,0),0))</f>
        <v>3.0598380000000001E-2</v>
      </c>
      <c r="N7" s="39">
        <f ca="1">IFERROR(K7/I7,0)</f>
        <v>6.8514860811667341E-2</v>
      </c>
      <c r="O7" s="39">
        <f ca="1">IFERROR(SUM(K7,L7)/I7,0)</f>
        <v>6.9776604419825902E-2</v>
      </c>
      <c r="P7" s="40">
        <f ca="1">IFERROR(SUM(K7,L7,M7)/I7,0)</f>
        <v>7.5152154806069099E-2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2.983709999999999</v>
      </c>
      <c r="I8" s="21">
        <v>2.9737099999999992</v>
      </c>
      <c r="J8" s="21">
        <f t="shared" ref="J8:J13" si="0">SUM(K8,L8,M8)</f>
        <v>0.27776789288791714</v>
      </c>
      <c r="K8" s="21">
        <v>0.23718669288791716</v>
      </c>
      <c r="L8" s="21">
        <v>1.6182820000000001E-2</v>
      </c>
      <c r="M8" s="21">
        <v>2.4398380000000001E-2</v>
      </c>
      <c r="N8" s="22">
        <f t="shared" ref="N8:N14" si="1">IFERROR(K8/I8,0)</f>
        <v>7.9761204989026238E-2</v>
      </c>
      <c r="O8" s="22">
        <f t="shared" ref="O8:O14" si="2">IFERROR(SUM(K8,L8)/I8,0)</f>
        <v>8.5203168058727047E-2</v>
      </c>
      <c r="P8" s="23">
        <f t="shared" ref="P8:P14" si="3">IFERROR(SUM(K8,L8,M8)/I8,0)</f>
        <v>9.3407861858727723E-2</v>
      </c>
      <c r="Q8" s="70">
        <v>6</v>
      </c>
      <c r="R8" s="21">
        <v>5</v>
      </c>
      <c r="S8" s="23">
        <f>IFERROR(R8/Q8,0)</f>
        <v>0.83333333333333337</v>
      </c>
    </row>
    <row r="9" spans="1:19" ht="25.5" x14ac:dyDescent="0.25">
      <c r="A9" s="17"/>
      <c r="B9" s="19">
        <v>5004349</v>
      </c>
      <c r="C9" s="19" t="s">
        <v>1886</v>
      </c>
      <c r="D9" s="68">
        <v>3000517</v>
      </c>
      <c r="E9" s="19" t="s">
        <v>1884</v>
      </c>
      <c r="F9" s="69">
        <v>60</v>
      </c>
      <c r="G9" s="19" t="s">
        <v>309</v>
      </c>
      <c r="H9" s="20">
        <v>0.20854999999999999</v>
      </c>
      <c r="I9" s="21">
        <v>0.20855000000000001</v>
      </c>
      <c r="J9" s="21">
        <f t="shared" si="0"/>
        <v>9.0679710142398992E-2</v>
      </c>
      <c r="K9" s="21">
        <v>9.3480510142398998E-2</v>
      </c>
      <c r="L9" s="21">
        <v>-9.0007999999999998E-3</v>
      </c>
      <c r="M9" s="21">
        <v>6.2000000000000006E-3</v>
      </c>
      <c r="N9" s="22">
        <f t="shared" si="1"/>
        <v>0.44824027879356987</v>
      </c>
      <c r="O9" s="22">
        <f t="shared" si="2"/>
        <v>0.40508132410644443</v>
      </c>
      <c r="P9" s="23">
        <f t="shared" si="3"/>
        <v>0.43481040586141928</v>
      </c>
      <c r="Q9" s="70">
        <v>71</v>
      </c>
      <c r="R9" s="21">
        <v>32</v>
      </c>
      <c r="S9" s="23">
        <f t="shared" ref="S9:S13" si="4">IFERROR(R9/Q9,0)</f>
        <v>0.45070422535211269</v>
      </c>
    </row>
    <row r="10" spans="1:19" ht="38.25" x14ac:dyDescent="0.25">
      <c r="A10" s="17"/>
      <c r="B10" s="19">
        <v>5004375</v>
      </c>
      <c r="C10" s="19" t="s">
        <v>786</v>
      </c>
      <c r="D10" s="68">
        <v>3000517</v>
      </c>
      <c r="E10" s="19" t="s">
        <v>1884</v>
      </c>
      <c r="F10" s="69">
        <v>120</v>
      </c>
      <c r="G10" s="19" t="s">
        <v>689</v>
      </c>
      <c r="H10" s="20">
        <v>1.1200000000000001</v>
      </c>
      <c r="I10" s="21">
        <v>0.55213900000000005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2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5004376</v>
      </c>
      <c r="C11" s="19" t="s">
        <v>1887</v>
      </c>
      <c r="D11" s="68">
        <v>3000517</v>
      </c>
      <c r="E11" s="19" t="s">
        <v>1884</v>
      </c>
      <c r="F11" s="69">
        <v>60</v>
      </c>
      <c r="G11" s="19" t="s">
        <v>309</v>
      </c>
      <c r="H11" s="20">
        <v>0.25207999999999997</v>
      </c>
      <c r="I11" s="21">
        <v>0.25207999999999997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5004377</v>
      </c>
      <c r="C12" s="19" t="s">
        <v>1888</v>
      </c>
      <c r="D12" s="68">
        <v>3000518</v>
      </c>
      <c r="E12" s="19" t="s">
        <v>1885</v>
      </c>
      <c r="F12" s="69">
        <v>86</v>
      </c>
      <c r="G12" s="19" t="s">
        <v>500</v>
      </c>
      <c r="H12" s="20">
        <v>1.3975800000000003</v>
      </c>
      <c r="I12" s="21">
        <v>1.3975800000000003</v>
      </c>
      <c r="J12" s="21">
        <f t="shared" si="0"/>
        <v>5.9328908275347203E-2</v>
      </c>
      <c r="K12" s="21">
        <v>5.9328908275347203E-2</v>
      </c>
      <c r="L12" s="21">
        <v>0</v>
      </c>
      <c r="M12" s="21">
        <v>0</v>
      </c>
      <c r="N12" s="22">
        <f t="shared" si="1"/>
        <v>4.2451171507425112E-2</v>
      </c>
      <c r="O12" s="22">
        <f t="shared" si="2"/>
        <v>4.2451171507425112E-2</v>
      </c>
      <c r="P12" s="23">
        <f t="shared" si="3"/>
        <v>4.2451171507425112E-2</v>
      </c>
      <c r="Q12" s="70">
        <v>441</v>
      </c>
      <c r="R12" s="21">
        <v>208</v>
      </c>
      <c r="S12" s="23">
        <f t="shared" si="4"/>
        <v>0.47165532879818595</v>
      </c>
    </row>
    <row r="13" spans="1:19" ht="51" x14ac:dyDescent="0.25">
      <c r="A13" s="17"/>
      <c r="B13" s="19">
        <v>5004378</v>
      </c>
      <c r="C13" s="19" t="s">
        <v>1889</v>
      </c>
      <c r="D13" s="68">
        <v>3000518</v>
      </c>
      <c r="E13" s="19" t="s">
        <v>1885</v>
      </c>
      <c r="F13" s="69">
        <v>60</v>
      </c>
      <c r="G13" s="19" t="s">
        <v>309</v>
      </c>
      <c r="H13" s="20">
        <v>0.30808000000000002</v>
      </c>
      <c r="I13" s="21">
        <v>0.30808000000000002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2</v>
      </c>
      <c r="R13" s="21">
        <v>1</v>
      </c>
      <c r="S13" s="23">
        <f t="shared" si="4"/>
        <v>0.5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M14" ca="1" si="5">OFFSET(I14,-MATCH("PROYECTOS",$A$8:$A$14,0)-1,0)-(OFFSET(I14,-MATCH("PROYECTOS",$A$8:$A$14,0),0))</f>
        <v>1.322360999999999</v>
      </c>
      <c r="J14" s="44">
        <f t="shared" ca="1" si="5"/>
        <v>0.27143209226071358</v>
      </c>
      <c r="K14" s="44">
        <f t="shared" ca="1" si="5"/>
        <v>0.17192422226071358</v>
      </c>
      <c r="L14" s="44">
        <f t="shared" ca="1" si="5"/>
        <v>5.9704720000000003E-2</v>
      </c>
      <c r="M14" s="44">
        <f t="shared" ca="1" si="5"/>
        <v>3.9803150000000002E-2</v>
      </c>
      <c r="N14" s="46">
        <f t="shared" ca="1" si="1"/>
        <v>0.13001307680785634</v>
      </c>
      <c r="O14" s="46">
        <f t="shared" ca="1" si="2"/>
        <v>0.17516316819742395</v>
      </c>
      <c r="P14" s="47">
        <f t="shared" ca="1" si="3"/>
        <v>0.20526323164454621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12"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363.91546999999997</v>
      </c>
      <c r="E6" s="14">
        <v>518.49445800000001</v>
      </c>
      <c r="F6" s="14">
        <v>438.52668673078387</v>
      </c>
      <c r="G6" s="14">
        <v>331.11428656078391</v>
      </c>
      <c r="H6" s="14">
        <v>33.092325819999992</v>
      </c>
      <c r="I6" s="14">
        <v>74.32007434999997</v>
      </c>
      <c r="J6" s="15">
        <v>0.63860718557725438</v>
      </c>
      <c r="K6" s="15">
        <v>0.70243106124151455</v>
      </c>
      <c r="L6" s="16">
        <v>0.84576928444389243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322.14326299999988</v>
      </c>
      <c r="E7" s="38">
        <f ca="1">SUM(E8:OFFSET(E6,MATCH("GOBIERNOS REGIONALES",$A$8:$A$50,0),0))</f>
        <v>467.6582370000001</v>
      </c>
      <c r="F7" s="38">
        <f ca="1">SUM(F8:OFFSET(F6,MATCH("GOBIERNOS REGIONALES",$A$8:$A$50,0),0))</f>
        <v>409.25322698976447</v>
      </c>
      <c r="G7" s="38">
        <f ca="1">SUM(G8:OFFSET(G6,MATCH("GOBIERNOS REGIONALES",$A$8:$A$50,0),0))</f>
        <v>312.39702478976449</v>
      </c>
      <c r="H7" s="38">
        <f ca="1">SUM(H8:OFFSET(H6,MATCH("GOBIERNOS REGIONALES",$A$8:$A$50,0),0))</f>
        <v>28.405729000000001</v>
      </c>
      <c r="I7" s="38">
        <f ca="1">SUM(I8:OFFSET(I6,MATCH("GOBIERNOS REGIONALES",$A$8:$A$50,0),0))</f>
        <v>68.450473200000005</v>
      </c>
      <c r="J7" s="39">
        <f ca="1">IFERROR(G7/E7,0)</f>
        <v>0.66800282786372567</v>
      </c>
      <c r="K7" s="39">
        <f ca="1">IFERROR(SUM(G7,H7)/E7,0)</f>
        <v>0.72874318642604052</v>
      </c>
      <c r="L7" s="40">
        <f ca="1">IFERROR(SUM(G7,H7,I7)/E7,0)</f>
        <v>0.87511176883165731</v>
      </c>
      <c r="M7" s="4"/>
    </row>
    <row r="8" spans="1:13" x14ac:dyDescent="0.25">
      <c r="A8" s="17"/>
      <c r="B8" s="18">
        <v>13</v>
      </c>
      <c r="C8" s="19" t="s">
        <v>114</v>
      </c>
      <c r="D8" s="20">
        <v>298.70002099999988</v>
      </c>
      <c r="E8" s="21">
        <v>434.02108200000009</v>
      </c>
      <c r="F8" s="21">
        <f t="shared" ref="F8:F37" si="0">SUM(G8,H8,I8)</f>
        <v>382.32251681758976</v>
      </c>
      <c r="G8" s="21">
        <v>300.98191250758975</v>
      </c>
      <c r="H8" s="21">
        <v>16.186098250000001</v>
      </c>
      <c r="I8" s="21">
        <v>65.154506060000003</v>
      </c>
      <c r="J8" s="22">
        <f t="shared" ref="J8:J37" si="1">IFERROR(G8/E8,0)</f>
        <v>0.69347302467576832</v>
      </c>
      <c r="K8" s="22">
        <f t="shared" ref="K8:K37" si="2">IFERROR(SUM(G8,H8)/E8,0)</f>
        <v>0.73076637037089753</v>
      </c>
      <c r="L8" s="23">
        <f t="shared" ref="L8:L37" si="3">IFERROR(SUM(G8,H8,I8)/E8,0)</f>
        <v>0.88088466821892697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23.443242000000001</v>
      </c>
      <c r="E9" s="21">
        <v>33.637155000000021</v>
      </c>
      <c r="F9" s="21">
        <f t="shared" si="0"/>
        <v>26.930710172174734</v>
      </c>
      <c r="G9" s="21">
        <v>11.415112282174732</v>
      </c>
      <c r="H9" s="21">
        <v>12.21963075</v>
      </c>
      <c r="I9" s="21">
        <v>3.2959671400000006</v>
      </c>
      <c r="J9" s="22">
        <f t="shared" si="1"/>
        <v>0.33936021884653222</v>
      </c>
      <c r="K9" s="22">
        <f t="shared" si="2"/>
        <v>0.70263799159514884</v>
      </c>
      <c r="L9" s="23">
        <f t="shared" si="3"/>
        <v>0.80062389854833793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38.286426999999996</v>
      </c>
      <c r="E10" s="38">
        <f ca="1">SUM(E11:OFFSET(E9,(MATCH("GOBIERNOS LOCALES",$A$8:$A$50,0)-MATCH("GOBIERNOS REGIONALES",$A$8:$A$50,0)),0))</f>
        <v>41.333140000000007</v>
      </c>
      <c r="F10" s="38">
        <f ca="1">SUM(F11:OFFSET(F9,(MATCH("GOBIERNOS LOCALES",$A$8:$A$50,0)-MATCH("GOBIERNOS REGIONALES",$A$8:$A$50,0)),0))</f>
        <v>24.754708549460219</v>
      </c>
      <c r="G10" s="38">
        <f ca="1">SUM(G11:OFFSET(G9,(MATCH("GOBIERNOS LOCALES",$A$8:$A$50,0)-MATCH("GOBIERNOS REGIONALES",$A$8:$A$50,0)),0))</f>
        <v>15.89537005946022</v>
      </c>
      <c r="H10" s="38">
        <f ca="1">SUM(H11:OFFSET(H9,(MATCH("GOBIERNOS LOCALES",$A$8:$A$50,0)-MATCH("GOBIERNOS REGIONALES",$A$8:$A$50,0)),0))</f>
        <v>3.8322289400000003</v>
      </c>
      <c r="I10" s="38">
        <f ca="1">SUM(I11:OFFSET(I9,(MATCH("GOBIERNOS LOCALES",$A$8:$A$50,0)-MATCH("GOBIERNOS REGIONALES",$A$8:$A$50,0)),0))</f>
        <v>5.0271095500000005</v>
      </c>
      <c r="J10" s="39">
        <f t="shared" ca="1" si="1"/>
        <v>0.38456720344644074</v>
      </c>
      <c r="K10" s="39">
        <f t="shared" ca="1" si="2"/>
        <v>0.47728285340673893</v>
      </c>
      <c r="L10" s="40">
        <f t="shared" ca="1" si="3"/>
        <v>0.5989070404392266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4.0801999999999998E-2</v>
      </c>
      <c r="E11" s="21">
        <v>0.62713099999999999</v>
      </c>
      <c r="F11" s="21">
        <f t="shared" si="0"/>
        <v>2.7518519866962916E-2</v>
      </c>
      <c r="G11" s="21">
        <v>2.0976519866962917E-2</v>
      </c>
      <c r="H11" s="21">
        <v>3.6800000000000001E-3</v>
      </c>
      <c r="I11" s="21">
        <v>2.862E-3</v>
      </c>
      <c r="J11" s="22">
        <f t="shared" si="1"/>
        <v>3.3448386169656605E-2</v>
      </c>
      <c r="K11" s="22">
        <f t="shared" si="2"/>
        <v>3.9316378662453168E-2</v>
      </c>
      <c r="L11" s="23">
        <f t="shared" si="3"/>
        <v>4.3880018476144401E-2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5.8636000000000001E-2</v>
      </c>
      <c r="E12" s="21">
        <v>5.8635999999999994E-2</v>
      </c>
      <c r="F12" s="21">
        <f t="shared" si="0"/>
        <v>3.7863499311273918E-2</v>
      </c>
      <c r="G12" s="21">
        <v>2.5873499311273918E-2</v>
      </c>
      <c r="H12" s="21">
        <v>1.4999999999999999E-4</v>
      </c>
      <c r="I12" s="21">
        <v>1.184E-2</v>
      </c>
      <c r="J12" s="22">
        <f t="shared" si="1"/>
        <v>0.4412562130990163</v>
      </c>
      <c r="K12" s="22">
        <f t="shared" si="2"/>
        <v>0.44381436849842965</v>
      </c>
      <c r="L12" s="23">
        <f t="shared" si="3"/>
        <v>0.64573810135878851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2.4456129999999998</v>
      </c>
      <c r="E13" s="21">
        <v>2.6918739999999999</v>
      </c>
      <c r="F13" s="21">
        <f t="shared" si="0"/>
        <v>2.0384916437335483</v>
      </c>
      <c r="G13" s="21">
        <v>1.3285564637335483</v>
      </c>
      <c r="H13" s="21">
        <v>0.46532608000000003</v>
      </c>
      <c r="I13" s="21">
        <v>0.2446091</v>
      </c>
      <c r="J13" s="22">
        <f t="shared" si="1"/>
        <v>0.49354333216693957</v>
      </c>
      <c r="K13" s="22">
        <f t="shared" si="2"/>
        <v>0.66640657910940426</v>
      </c>
      <c r="L13" s="23">
        <f t="shared" si="3"/>
        <v>0.75727602545050343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5.9177999999999994E-2</v>
      </c>
      <c r="E14" s="21">
        <v>5.9177999999999994E-2</v>
      </c>
      <c r="F14" s="21">
        <f t="shared" si="0"/>
        <v>2.654099995957129E-2</v>
      </c>
      <c r="G14" s="21">
        <v>3.652499959571287E-3</v>
      </c>
      <c r="H14" s="21">
        <v>1.7340500000000002E-2</v>
      </c>
      <c r="I14" s="21">
        <v>5.548E-3</v>
      </c>
      <c r="J14" s="22">
        <f t="shared" si="1"/>
        <v>6.1720571150956222E-2</v>
      </c>
      <c r="K14" s="22">
        <f t="shared" si="2"/>
        <v>0.35474331608995385</v>
      </c>
      <c r="L14" s="23">
        <f t="shared" si="3"/>
        <v>0.44849437222568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4.2719230000000001</v>
      </c>
      <c r="E15" s="21">
        <v>4.1432389999999995</v>
      </c>
      <c r="F15" s="21">
        <f t="shared" si="0"/>
        <v>1.8483406378328322</v>
      </c>
      <c r="G15" s="21">
        <v>1.0792736978328321</v>
      </c>
      <c r="H15" s="21">
        <v>0.33346409000000005</v>
      </c>
      <c r="I15" s="21">
        <v>0.43560284999999999</v>
      </c>
      <c r="J15" s="22">
        <f t="shared" si="1"/>
        <v>0.26049033083363821</v>
      </c>
      <c r="K15" s="22">
        <f t="shared" si="2"/>
        <v>0.34097424450600905</v>
      </c>
      <c r="L15" s="23">
        <f t="shared" si="3"/>
        <v>0.4461100694004938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11.571582000000001</v>
      </c>
      <c r="E16" s="21">
        <v>8.5311489999999992</v>
      </c>
      <c r="F16" s="21">
        <f t="shared" si="0"/>
        <v>5.5675851065002329</v>
      </c>
      <c r="G16" s="21">
        <v>3.6556341465002333</v>
      </c>
      <c r="H16" s="21">
        <v>0.47778752000000002</v>
      </c>
      <c r="I16" s="21">
        <v>1.4341634399999998</v>
      </c>
      <c r="J16" s="22">
        <f t="shared" si="1"/>
        <v>0.42850431360420899</v>
      </c>
      <c r="K16" s="22">
        <f t="shared" si="2"/>
        <v>0.48450937458720195</v>
      </c>
      <c r="L16" s="23">
        <f t="shared" si="3"/>
        <v>0.65261843469153258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2.5658259999999995</v>
      </c>
      <c r="E17" s="21">
        <v>3.7365270000000002</v>
      </c>
      <c r="F17" s="21">
        <f t="shared" si="0"/>
        <v>3.7129258923414534</v>
      </c>
      <c r="G17" s="21">
        <v>1.7357190723414533</v>
      </c>
      <c r="H17" s="21">
        <v>0.50611651000000002</v>
      </c>
      <c r="I17" s="21">
        <v>1.4710903100000001</v>
      </c>
      <c r="J17" s="22">
        <f t="shared" si="1"/>
        <v>0.46452737323762233</v>
      </c>
      <c r="K17" s="22">
        <f t="shared" si="2"/>
        <v>0.59997842444105265</v>
      </c>
      <c r="L17" s="23">
        <f t="shared" si="3"/>
        <v>0.99368367800940638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0.18534099999999998</v>
      </c>
      <c r="E18" s="21">
        <v>0.18534100000000003</v>
      </c>
      <c r="F18" s="21">
        <f t="shared" si="0"/>
        <v>0.1001470010345978</v>
      </c>
      <c r="G18" s="21">
        <v>7.2576171034597792E-2</v>
      </c>
      <c r="H18" s="21">
        <v>1.8733730000000001E-2</v>
      </c>
      <c r="I18" s="21">
        <v>8.8371000000000005E-3</v>
      </c>
      <c r="J18" s="22">
        <f t="shared" si="1"/>
        <v>0.39158184662108103</v>
      </c>
      <c r="K18" s="22">
        <f t="shared" si="2"/>
        <v>0.49265894235273244</v>
      </c>
      <c r="L18" s="23">
        <f t="shared" si="3"/>
        <v>0.54033916421405825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2.637257</v>
      </c>
      <c r="E19" s="21">
        <v>2.637257</v>
      </c>
      <c r="F19" s="21">
        <f t="shared" si="0"/>
        <v>1.8107488050912892</v>
      </c>
      <c r="G19" s="21">
        <v>1.3680861350912892</v>
      </c>
      <c r="H19" s="21">
        <v>0.19282708000000001</v>
      </c>
      <c r="I19" s="21">
        <v>0.24983558999999994</v>
      </c>
      <c r="J19" s="22">
        <f t="shared" si="1"/>
        <v>0.51875343779210337</v>
      </c>
      <c r="K19" s="22">
        <f t="shared" si="2"/>
        <v>0.5918699675804403</v>
      </c>
      <c r="L19" s="23">
        <f t="shared" si="3"/>
        <v>0.68660308991171104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0.86020600000000003</v>
      </c>
      <c r="E20" s="21">
        <v>0.8717060000000002</v>
      </c>
      <c r="F20" s="21">
        <f t="shared" si="0"/>
        <v>0.50881594196974289</v>
      </c>
      <c r="G20" s="21">
        <v>0.42480000196974288</v>
      </c>
      <c r="H20" s="21">
        <v>4.2593460000000007E-2</v>
      </c>
      <c r="I20" s="21">
        <v>4.1422479999999998E-2</v>
      </c>
      <c r="J20" s="22">
        <f t="shared" si="1"/>
        <v>0.48732026849619342</v>
      </c>
      <c r="K20" s="22">
        <f t="shared" si="2"/>
        <v>0.5361824536824833</v>
      </c>
      <c r="L20" s="23">
        <f t="shared" si="3"/>
        <v>0.58370131898798772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0.54825500000000005</v>
      </c>
      <c r="E21" s="21">
        <v>0.54825500000000016</v>
      </c>
      <c r="F21" s="21">
        <f t="shared" si="0"/>
        <v>0.36116794361561971</v>
      </c>
      <c r="G21" s="21">
        <v>0.27750058361561969</v>
      </c>
      <c r="H21" s="21">
        <v>4.1210830000000004E-2</v>
      </c>
      <c r="I21" s="21">
        <v>4.2456529999999999E-2</v>
      </c>
      <c r="J21" s="22">
        <f t="shared" si="1"/>
        <v>0.50615239918581612</v>
      </c>
      <c r="K21" s="22">
        <f t="shared" si="2"/>
        <v>0.5813196662422041</v>
      </c>
      <c r="L21" s="23">
        <f t="shared" si="3"/>
        <v>0.65875905119993361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2.8226330000000006</v>
      </c>
      <c r="E22" s="21">
        <v>4.1364730000000005</v>
      </c>
      <c r="F22" s="21">
        <f t="shared" si="0"/>
        <v>2.8379337096416926</v>
      </c>
      <c r="G22" s="21">
        <v>1.4793288896416925</v>
      </c>
      <c r="H22" s="21">
        <v>0.92599380000000009</v>
      </c>
      <c r="I22" s="21">
        <v>0.43261102000000007</v>
      </c>
      <c r="J22" s="22">
        <f t="shared" si="1"/>
        <v>0.3576304957488402</v>
      </c>
      <c r="K22" s="22">
        <f t="shared" si="2"/>
        <v>0.58149120993699033</v>
      </c>
      <c r="L22" s="23">
        <f t="shared" si="3"/>
        <v>0.68607572432884056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1.7267100000000002</v>
      </c>
      <c r="E23" s="21">
        <v>1.755544</v>
      </c>
      <c r="F23" s="21">
        <f t="shared" si="0"/>
        <v>1.4528074165378588</v>
      </c>
      <c r="G23" s="21">
        <v>1.1259642965378589</v>
      </c>
      <c r="H23" s="21">
        <v>0.17133958000000002</v>
      </c>
      <c r="I23" s="21">
        <v>0.15550354</v>
      </c>
      <c r="J23" s="22">
        <f t="shared" si="1"/>
        <v>0.64137628936549518</v>
      </c>
      <c r="K23" s="22">
        <f t="shared" si="2"/>
        <v>0.73897542672690564</v>
      </c>
      <c r="L23" s="23">
        <f t="shared" si="3"/>
        <v>0.82755397559836652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2.2250550000000002</v>
      </c>
      <c r="E24" s="21">
        <v>2.3895550000000001</v>
      </c>
      <c r="F24" s="21">
        <f t="shared" si="0"/>
        <v>1.6709160019613427</v>
      </c>
      <c r="G24" s="21">
        <v>1.2603551619613427</v>
      </c>
      <c r="H24" s="21">
        <v>0.26628249999999998</v>
      </c>
      <c r="I24" s="21">
        <v>0.14427834</v>
      </c>
      <c r="J24" s="22">
        <f t="shared" si="1"/>
        <v>0.52744346205102732</v>
      </c>
      <c r="K24" s="22">
        <f t="shared" si="2"/>
        <v>0.63887948256530713</v>
      </c>
      <c r="L24" s="23">
        <f t="shared" si="3"/>
        <v>0.69925823090966421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0.89753799999999995</v>
      </c>
      <c r="E25" s="21">
        <v>3.3718100000000004</v>
      </c>
      <c r="F25" s="21">
        <f t="shared" si="0"/>
        <v>1.3747347990120222</v>
      </c>
      <c r="G25" s="21">
        <v>1.0474781490120222</v>
      </c>
      <c r="H25" s="21">
        <v>0.17331062000000003</v>
      </c>
      <c r="I25" s="21">
        <v>0.15394603000000001</v>
      </c>
      <c r="J25" s="22">
        <f t="shared" si="1"/>
        <v>0.31065752489375797</v>
      </c>
      <c r="K25" s="22">
        <f t="shared" si="2"/>
        <v>0.36205740211103893</v>
      </c>
      <c r="L25" s="23">
        <f t="shared" si="3"/>
        <v>0.40771419475356618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7.1594000000000005E-2</v>
      </c>
      <c r="E26" s="21">
        <v>7.1594000000000019E-2</v>
      </c>
      <c r="F26" s="21">
        <f t="shared" si="0"/>
        <v>2.7251870307607597E-2</v>
      </c>
      <c r="G26" s="21">
        <v>1.83557703076076E-2</v>
      </c>
      <c r="H26" s="21">
        <v>2.6722000000000004E-3</v>
      </c>
      <c r="I26" s="21">
        <v>6.2238999999999975E-3</v>
      </c>
      <c r="J26" s="22">
        <f t="shared" si="1"/>
        <v>0.25638699203295801</v>
      </c>
      <c r="K26" s="22">
        <f t="shared" si="2"/>
        <v>0.29371134882263311</v>
      </c>
      <c r="L26" s="23">
        <f t="shared" si="3"/>
        <v>0.38064461138653505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3.1106000000000002E-2</v>
      </c>
      <c r="E27" s="21">
        <v>3.1106000000000002E-2</v>
      </c>
      <c r="F27" s="21">
        <f t="shared" si="0"/>
        <v>1.6198999997868668E-2</v>
      </c>
      <c r="G27" s="21">
        <v>1.6198999997868668E-2</v>
      </c>
      <c r="H27" s="21">
        <v>0</v>
      </c>
      <c r="I27" s="21">
        <v>0</v>
      </c>
      <c r="J27" s="22">
        <f t="shared" si="1"/>
        <v>0.52076769748179341</v>
      </c>
      <c r="K27" s="22">
        <f t="shared" si="2"/>
        <v>0.52076769748179341</v>
      </c>
      <c r="L27" s="23">
        <f t="shared" si="3"/>
        <v>0.52076769748179341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3.4114180000000003</v>
      </c>
      <c r="E28" s="21">
        <v>3.4114179999999994</v>
      </c>
      <c r="F28" s="21">
        <f t="shared" si="0"/>
        <v>0.17093106996036528</v>
      </c>
      <c r="G28" s="21">
        <v>7.3883309960365295E-2</v>
      </c>
      <c r="H28" s="21">
        <v>4.7719659999999997E-2</v>
      </c>
      <c r="I28" s="21">
        <v>4.93281E-2</v>
      </c>
      <c r="J28" s="22">
        <f t="shared" si="1"/>
        <v>2.1657653785131376E-2</v>
      </c>
      <c r="K28" s="22">
        <f t="shared" si="2"/>
        <v>3.5645872174082834E-2</v>
      </c>
      <c r="L28" s="23">
        <f t="shared" si="3"/>
        <v>5.0105577786235901E-2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1.1976799999999999</v>
      </c>
      <c r="E29" s="21">
        <v>1.1976799999999999</v>
      </c>
      <c r="F29" s="21">
        <f t="shared" si="0"/>
        <v>0.62764008495975632</v>
      </c>
      <c r="G29" s="21">
        <v>0.46454487495975627</v>
      </c>
      <c r="H29" s="21">
        <v>8.3983939999999993E-2</v>
      </c>
      <c r="I29" s="21">
        <v>7.9111270000000011E-2</v>
      </c>
      <c r="J29" s="22">
        <f t="shared" si="1"/>
        <v>0.38787061231694303</v>
      </c>
      <c r="K29" s="22">
        <f t="shared" si="2"/>
        <v>0.45799279854364799</v>
      </c>
      <c r="L29" s="23">
        <f t="shared" si="3"/>
        <v>0.52404656081737722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6.3323000000000004E-2</v>
      </c>
      <c r="E30" s="21">
        <v>6.3323000000000004E-2</v>
      </c>
      <c r="F30" s="21">
        <f t="shared" si="0"/>
        <v>5.6186371940936897E-2</v>
      </c>
      <c r="G30" s="21">
        <v>4.4665371940936893E-2</v>
      </c>
      <c r="H30" s="21">
        <v>7.9600000000000001E-3</v>
      </c>
      <c r="I30" s="21">
        <v>3.5609999999999999E-3</v>
      </c>
      <c r="J30" s="22">
        <f t="shared" si="1"/>
        <v>0.70535779955050915</v>
      </c>
      <c r="K30" s="22">
        <f t="shared" si="2"/>
        <v>0.83106251979433843</v>
      </c>
      <c r="L30" s="23">
        <f t="shared" si="3"/>
        <v>0.88729801084814197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2.7441E-2</v>
      </c>
      <c r="E31" s="21">
        <v>2.7440999999999997E-2</v>
      </c>
      <c r="F31" s="21">
        <f t="shared" si="0"/>
        <v>2.6921001600380988E-2</v>
      </c>
      <c r="G31" s="21">
        <v>2.4221001600380987E-2</v>
      </c>
      <c r="H31" s="21">
        <v>0</v>
      </c>
      <c r="I31" s="21">
        <v>2.6999999999999997E-3</v>
      </c>
      <c r="J31" s="22">
        <f t="shared" si="1"/>
        <v>0.88265739588138148</v>
      </c>
      <c r="K31" s="22">
        <f t="shared" si="2"/>
        <v>0.88265739588138148</v>
      </c>
      <c r="L31" s="23">
        <f t="shared" si="3"/>
        <v>0.9810503115914504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1.9626999999999999E-2</v>
      </c>
      <c r="E32" s="21">
        <v>1.9627000000000002E-2</v>
      </c>
      <c r="F32" s="21">
        <f t="shared" si="0"/>
        <v>1.2492080217893236E-2</v>
      </c>
      <c r="G32" s="21">
        <v>6.7070802178932354E-3</v>
      </c>
      <c r="H32" s="21">
        <v>2.709E-3</v>
      </c>
      <c r="I32" s="21">
        <v>3.0760000000000002E-3</v>
      </c>
      <c r="J32" s="22">
        <f t="shared" si="1"/>
        <v>0.34172722361508301</v>
      </c>
      <c r="K32" s="22">
        <f t="shared" si="2"/>
        <v>0.47975137402013723</v>
      </c>
      <c r="L32" s="23">
        <f t="shared" si="3"/>
        <v>0.63647425576467287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0.45059099999999996</v>
      </c>
      <c r="E33" s="21">
        <v>0.67018399999999989</v>
      </c>
      <c r="F33" s="21">
        <f t="shared" si="0"/>
        <v>0.37442915072855493</v>
      </c>
      <c r="G33" s="21">
        <v>0.29001186072855489</v>
      </c>
      <c r="H33" s="21">
        <v>4.3490840000000003E-2</v>
      </c>
      <c r="I33" s="21">
        <v>4.0926450000000003E-2</v>
      </c>
      <c r="J33" s="22">
        <f t="shared" si="1"/>
        <v>0.43273468290582129</v>
      </c>
      <c r="K33" s="22">
        <f t="shared" si="2"/>
        <v>0.49762856279552331</v>
      </c>
      <c r="L33" s="23">
        <f t="shared" si="3"/>
        <v>0.55869604575542686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6.5722000000000003E-2</v>
      </c>
      <c r="E34" s="21">
        <v>6.5722000000000003E-2</v>
      </c>
      <c r="F34" s="21">
        <f t="shared" si="0"/>
        <v>4.8236000943185767E-2</v>
      </c>
      <c r="G34" s="21">
        <v>3.7088000943185762E-2</v>
      </c>
      <c r="H34" s="21">
        <v>7.5369999999999994E-3</v>
      </c>
      <c r="I34" s="21">
        <v>3.6109999999999996E-3</v>
      </c>
      <c r="J34" s="22">
        <f t="shared" si="1"/>
        <v>0.56431637721289307</v>
      </c>
      <c r="K34" s="22">
        <f t="shared" si="2"/>
        <v>0.67899639303712245</v>
      </c>
      <c r="L34" s="23">
        <f t="shared" si="3"/>
        <v>0.7339399431421102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231</v>
      </c>
      <c r="D36" s="20">
        <v>2.8205000000000001E-2</v>
      </c>
      <c r="E36" s="21">
        <v>2.8205000000000001E-2</v>
      </c>
      <c r="F36" s="21">
        <f t="shared" si="0"/>
        <v>1.7884000393629074E-2</v>
      </c>
      <c r="G36" s="21">
        <v>1.3918500393629074E-2</v>
      </c>
      <c r="H36" s="21">
        <v>0</v>
      </c>
      <c r="I36" s="21">
        <v>3.9655000000000003E-3</v>
      </c>
      <c r="J36" s="22">
        <f t="shared" si="1"/>
        <v>0.49347634793933959</v>
      </c>
      <c r="K36" s="22">
        <f t="shared" si="2"/>
        <v>0.49347634793933959</v>
      </c>
      <c r="L36" s="23">
        <f t="shared" si="3"/>
        <v>0.63407198701042633</v>
      </c>
      <c r="M36" s="4"/>
    </row>
    <row r="37" spans="1:13" ht="15.75" thickBot="1" x14ac:dyDescent="0.3">
      <c r="A37" s="41" t="s">
        <v>232</v>
      </c>
      <c r="B37" s="58"/>
      <c r="C37" s="43"/>
      <c r="D37" s="44">
        <v>3.4857800000000001</v>
      </c>
      <c r="E37" s="45">
        <v>9.5030809999999981</v>
      </c>
      <c r="F37" s="45">
        <f t="shared" si="0"/>
        <v>4.5187511915591463</v>
      </c>
      <c r="G37" s="45">
        <v>2.8218917115591466</v>
      </c>
      <c r="H37" s="45">
        <v>0.85436787999999997</v>
      </c>
      <c r="I37" s="45">
        <v>0.84249160000000001</v>
      </c>
      <c r="J37" s="46">
        <f t="shared" si="1"/>
        <v>0.29694492886666413</v>
      </c>
      <c r="K37" s="46">
        <f t="shared" si="2"/>
        <v>0.38684923253407472</v>
      </c>
      <c r="L37" s="47">
        <f t="shared" si="3"/>
        <v>0.4755038067716299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1893</v>
      </c>
      <c r="N2" s="72" t="s">
        <v>1927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363.91546999999997</v>
      </c>
      <c r="E6" s="14">
        <f ca="1">SUM(E7:OFFSET(E7,50,0))</f>
        <v>518.49445800000001</v>
      </c>
      <c r="F6" s="14">
        <f ca="1">SUM(F7:OFFSET(F7,50,0))</f>
        <v>438.52668673078387</v>
      </c>
      <c r="G6" s="14">
        <f ca="1">SUM(G7:OFFSET(G7,50,0))</f>
        <v>331.11428656078391</v>
      </c>
      <c r="H6" s="14">
        <f ca="1">SUM(H7:OFFSET(H7,50,0))</f>
        <v>33.092325819999992</v>
      </c>
      <c r="I6" s="14">
        <f ca="1">SUM(I7:OFFSET(I7,50,0))</f>
        <v>74.32007434999997</v>
      </c>
      <c r="J6" s="15">
        <f ca="1">IFERROR(G6/E6,0)</f>
        <v>0.63860718557725438</v>
      </c>
      <c r="K6" s="15">
        <f ca="1">IFERROR(SUM(G6,H6)/E6,0)</f>
        <v>0.70243106124151455</v>
      </c>
      <c r="L6" s="16">
        <f ca="1">IFERROR(SUM(G6,H6,I6)/E6,0)</f>
        <v>0.84576928444389243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27.497580999999997</v>
      </c>
      <c r="E7" s="21">
        <v>27.778645000000001</v>
      </c>
      <c r="F7" s="21">
        <f t="shared" ref="F7:F31" si="0">SUM(G7,H7,I7)</f>
        <v>25.758450234195209</v>
      </c>
      <c r="G7" s="21">
        <v>23.994540604195208</v>
      </c>
      <c r="H7" s="21">
        <v>1.2516977300000001</v>
      </c>
      <c r="I7" s="21">
        <v>0.51221190000000005</v>
      </c>
      <c r="J7" s="22">
        <f t="shared" ref="J7:J31" si="1">IFERROR(G7/E7,0)</f>
        <v>0.86377649464886452</v>
      </c>
      <c r="K7" s="22">
        <f t="shared" ref="K7:K31" si="2">IFERROR(SUM(G7,H7)/E7,0)</f>
        <v>0.90883620616467098</v>
      </c>
      <c r="L7" s="23">
        <f t="shared" ref="L7:L31" si="3">IFERROR(SUM(G7,H7,I7)/E7,0)</f>
        <v>0.92727525889744467</v>
      </c>
      <c r="M7" s="4"/>
      <c r="N7" t="s">
        <v>270</v>
      </c>
      <c r="O7" s="5">
        <v>38.792135503580127</v>
      </c>
      <c r="P7" s="71">
        <v>0.94456922085437856</v>
      </c>
    </row>
    <row r="8" spans="1:16" x14ac:dyDescent="0.25">
      <c r="A8" s="17"/>
      <c r="B8" s="55">
        <v>2</v>
      </c>
      <c r="C8" s="19" t="s">
        <v>250</v>
      </c>
      <c r="D8" s="20">
        <v>0.36769599999999997</v>
      </c>
      <c r="E8" s="21">
        <v>0.89763099999999996</v>
      </c>
      <c r="F8" s="21">
        <f t="shared" si="0"/>
        <v>0.84230306140365319</v>
      </c>
      <c r="G8" s="21">
        <v>0.81735120140365325</v>
      </c>
      <c r="H8" s="21">
        <v>3.84886E-3</v>
      </c>
      <c r="I8" s="21">
        <v>2.1103E-2</v>
      </c>
      <c r="J8" s="22">
        <f t="shared" si="1"/>
        <v>0.91056481048855631</v>
      </c>
      <c r="K8" s="22">
        <f t="shared" si="2"/>
        <v>0.91485260803565527</v>
      </c>
      <c r="L8" s="23">
        <f t="shared" si="3"/>
        <v>0.93836226846404946</v>
      </c>
      <c r="M8" s="4"/>
      <c r="N8" t="s">
        <v>272</v>
      </c>
      <c r="O8" s="5">
        <v>2.3456571663685519</v>
      </c>
      <c r="P8" s="71">
        <v>0.94023246551618411</v>
      </c>
    </row>
    <row r="9" spans="1:16" x14ac:dyDescent="0.25">
      <c r="A9" s="17"/>
      <c r="B9" s="55">
        <v>3</v>
      </c>
      <c r="C9" s="19" t="s">
        <v>251</v>
      </c>
      <c r="D9" s="20">
        <v>9.7280219999999993</v>
      </c>
      <c r="E9" s="21">
        <v>7.8496700000000006</v>
      </c>
      <c r="F9" s="21">
        <f t="shared" si="0"/>
        <v>5.4590070934794461</v>
      </c>
      <c r="G9" s="21">
        <v>4.3797511534794467</v>
      </c>
      <c r="H9" s="21">
        <v>0.74659635000000002</v>
      </c>
      <c r="I9" s="21">
        <v>0.33265959000000001</v>
      </c>
      <c r="J9" s="22">
        <f t="shared" si="1"/>
        <v>0.55795353861747643</v>
      </c>
      <c r="K9" s="22">
        <f t="shared" si="2"/>
        <v>0.65306535223511897</v>
      </c>
      <c r="L9" s="23">
        <f t="shared" si="3"/>
        <v>0.69544415159865902</v>
      </c>
      <c r="M9" s="4"/>
      <c r="N9" t="s">
        <v>250</v>
      </c>
      <c r="O9" s="5">
        <v>0.84230306140365319</v>
      </c>
      <c r="P9" s="71">
        <v>0.93836226846404946</v>
      </c>
    </row>
    <row r="10" spans="1:16" x14ac:dyDescent="0.25">
      <c r="A10" s="17"/>
      <c r="B10" s="55">
        <v>4</v>
      </c>
      <c r="C10" s="19" t="s">
        <v>252</v>
      </c>
      <c r="D10" s="20">
        <v>4.6223249999999982</v>
      </c>
      <c r="E10" s="21">
        <v>6.609464</v>
      </c>
      <c r="F10" s="21">
        <f t="shared" si="0"/>
        <v>6.0279472651971009</v>
      </c>
      <c r="G10" s="21">
        <v>5.3579125351971015</v>
      </c>
      <c r="H10" s="21">
        <v>0.54916715000000005</v>
      </c>
      <c r="I10" s="21">
        <v>0.12086758</v>
      </c>
      <c r="J10" s="22">
        <f t="shared" si="1"/>
        <v>0.81064251733530912</v>
      </c>
      <c r="K10" s="22">
        <f t="shared" si="2"/>
        <v>0.89373051811721815</v>
      </c>
      <c r="L10" s="23">
        <f t="shared" si="3"/>
        <v>0.91201756529683808</v>
      </c>
      <c r="M10" s="4"/>
      <c r="N10" t="s">
        <v>256</v>
      </c>
      <c r="O10" s="5">
        <v>39.29923596649941</v>
      </c>
      <c r="P10" s="71">
        <v>0.9279807958196753</v>
      </c>
    </row>
    <row r="11" spans="1:16" x14ac:dyDescent="0.25">
      <c r="A11" s="17"/>
      <c r="B11" s="55">
        <v>5</v>
      </c>
      <c r="C11" s="19" t="s">
        <v>253</v>
      </c>
      <c r="D11" s="20">
        <v>14.456624</v>
      </c>
      <c r="E11" s="21">
        <v>58.439816000000015</v>
      </c>
      <c r="F11" s="21">
        <f t="shared" si="0"/>
        <v>49.589798922855167</v>
      </c>
      <c r="G11" s="21">
        <v>42.66008106285517</v>
      </c>
      <c r="H11" s="21">
        <v>1.63982644</v>
      </c>
      <c r="I11" s="21">
        <v>5.28989142</v>
      </c>
      <c r="J11" s="22">
        <f t="shared" si="1"/>
        <v>0.72998315160429594</v>
      </c>
      <c r="K11" s="22">
        <f t="shared" si="2"/>
        <v>0.758043240636746</v>
      </c>
      <c r="L11" s="23">
        <f t="shared" si="3"/>
        <v>0.84856185931275274</v>
      </c>
      <c r="M11" s="4"/>
      <c r="N11" t="s">
        <v>249</v>
      </c>
      <c r="O11" s="5">
        <v>25.758450234195209</v>
      </c>
      <c r="P11" s="71">
        <v>0.92727525889744467</v>
      </c>
    </row>
    <row r="12" spans="1:16" x14ac:dyDescent="0.25">
      <c r="A12" s="17"/>
      <c r="B12" s="55">
        <v>6</v>
      </c>
      <c r="C12" s="19" t="s">
        <v>254</v>
      </c>
      <c r="D12" s="20">
        <v>52.729903999999991</v>
      </c>
      <c r="E12" s="21">
        <v>32.136510000000008</v>
      </c>
      <c r="F12" s="21">
        <f t="shared" si="0"/>
        <v>25.391543429189692</v>
      </c>
      <c r="G12" s="21">
        <v>19.83724728918969</v>
      </c>
      <c r="H12" s="21">
        <v>2.1560033700000005</v>
      </c>
      <c r="I12" s="21">
        <v>3.3982927700000003</v>
      </c>
      <c r="J12" s="22">
        <f t="shared" si="1"/>
        <v>0.6172806969141853</v>
      </c>
      <c r="K12" s="22">
        <f t="shared" si="2"/>
        <v>0.68436960513726242</v>
      </c>
      <c r="L12" s="23">
        <f t="shared" si="3"/>
        <v>0.79011515031313873</v>
      </c>
      <c r="M12" s="4"/>
      <c r="N12" t="s">
        <v>273</v>
      </c>
      <c r="O12" s="5">
        <v>9.0828118421466346</v>
      </c>
      <c r="P12" s="71">
        <v>0.91845435199914682</v>
      </c>
    </row>
    <row r="13" spans="1:16" x14ac:dyDescent="0.25">
      <c r="A13" s="17"/>
      <c r="B13" s="55">
        <v>7</v>
      </c>
      <c r="C13" s="19" t="s">
        <v>255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252</v>
      </c>
      <c r="O13" s="5">
        <v>6.0279472651971009</v>
      </c>
      <c r="P13" s="71">
        <v>0.91201756529683808</v>
      </c>
    </row>
    <row r="14" spans="1:16" x14ac:dyDescent="0.25">
      <c r="A14" s="17"/>
      <c r="B14" s="55">
        <v>8</v>
      </c>
      <c r="C14" s="19" t="s">
        <v>256</v>
      </c>
      <c r="D14" s="20">
        <v>25.166337000000009</v>
      </c>
      <c r="E14" s="21">
        <v>42.349190999999976</v>
      </c>
      <c r="F14" s="21">
        <f t="shared" si="0"/>
        <v>39.29923596649941</v>
      </c>
      <c r="G14" s="21">
        <v>33.700586586499412</v>
      </c>
      <c r="H14" s="21">
        <v>1.5231569500000002</v>
      </c>
      <c r="I14" s="21">
        <v>4.0754924299999997</v>
      </c>
      <c r="J14" s="22">
        <f t="shared" si="1"/>
        <v>0.79577875729667258</v>
      </c>
      <c r="K14" s="22">
        <f t="shared" si="2"/>
        <v>0.83174536997647563</v>
      </c>
      <c r="L14" s="23">
        <f t="shared" si="3"/>
        <v>0.9279807958196753</v>
      </c>
      <c r="M14" s="4"/>
      <c r="N14" t="s">
        <v>259</v>
      </c>
      <c r="O14" s="5">
        <v>4.0052522998485802</v>
      </c>
      <c r="P14" s="71">
        <v>0.8870417018098895</v>
      </c>
    </row>
    <row r="15" spans="1:16" x14ac:dyDescent="0.25">
      <c r="A15" s="17"/>
      <c r="B15" s="55">
        <v>9</v>
      </c>
      <c r="C15" s="19" t="s">
        <v>257</v>
      </c>
      <c r="D15" s="20">
        <v>6.460217000000001</v>
      </c>
      <c r="E15" s="21">
        <v>7.7373890000000021</v>
      </c>
      <c r="F15" s="21">
        <f t="shared" si="0"/>
        <v>5.2379758389404767</v>
      </c>
      <c r="G15" s="21">
        <v>2.9333762489404762</v>
      </c>
      <c r="H15" s="21">
        <v>2.1825014600000001</v>
      </c>
      <c r="I15" s="21">
        <v>0.12209813000000003</v>
      </c>
      <c r="J15" s="22">
        <f t="shared" si="1"/>
        <v>0.37911707023396074</v>
      </c>
      <c r="K15" s="22">
        <f t="shared" si="2"/>
        <v>0.66118915682544521</v>
      </c>
      <c r="L15" s="23">
        <f t="shared" si="3"/>
        <v>0.67696943231631179</v>
      </c>
      <c r="M15" s="4"/>
      <c r="N15" t="s">
        <v>263</v>
      </c>
      <c r="O15" s="5">
        <v>152.92686274408101</v>
      </c>
      <c r="P15" s="71">
        <v>0.86956377437564081</v>
      </c>
    </row>
    <row r="16" spans="1:16" x14ac:dyDescent="0.25">
      <c r="A16" s="17"/>
      <c r="B16" s="55">
        <v>10</v>
      </c>
      <c r="C16" s="19" t="s">
        <v>258</v>
      </c>
      <c r="D16" s="20">
        <v>21.354306000000001</v>
      </c>
      <c r="E16" s="21">
        <v>24.722966</v>
      </c>
      <c r="F16" s="21">
        <f t="shared" si="0"/>
        <v>19.098686278607207</v>
      </c>
      <c r="G16" s="21">
        <v>18.222685178607207</v>
      </c>
      <c r="H16" s="21">
        <v>0.52026721999999992</v>
      </c>
      <c r="I16" s="21">
        <v>0.35573387999999995</v>
      </c>
      <c r="J16" s="22">
        <f t="shared" si="1"/>
        <v>0.73707520281374039</v>
      </c>
      <c r="K16" s="22">
        <f t="shared" si="2"/>
        <v>0.75811908646427006</v>
      </c>
      <c r="L16" s="23">
        <f t="shared" si="3"/>
        <v>0.77250788916698776</v>
      </c>
      <c r="M16" s="4"/>
      <c r="N16" t="s">
        <v>266</v>
      </c>
      <c r="O16" s="5">
        <v>0.84078873628896</v>
      </c>
      <c r="P16" s="71">
        <v>0.85618377677922719</v>
      </c>
    </row>
    <row r="17" spans="1:16" x14ac:dyDescent="0.25">
      <c r="A17" s="17"/>
      <c r="B17" s="55">
        <v>11</v>
      </c>
      <c r="C17" s="19" t="s">
        <v>259</v>
      </c>
      <c r="D17" s="20">
        <v>1.960936</v>
      </c>
      <c r="E17" s="21">
        <v>4.5152920000000005</v>
      </c>
      <c r="F17" s="21">
        <f t="shared" si="0"/>
        <v>4.0052522998485802</v>
      </c>
      <c r="G17" s="21">
        <v>2.1377921698485807</v>
      </c>
      <c r="H17" s="21">
        <v>1.7546820599999999</v>
      </c>
      <c r="I17" s="21">
        <v>0.11277807000000001</v>
      </c>
      <c r="J17" s="22">
        <f t="shared" si="1"/>
        <v>0.47345601787184094</v>
      </c>
      <c r="K17" s="22">
        <f t="shared" si="2"/>
        <v>0.86206478558830302</v>
      </c>
      <c r="L17" s="23">
        <f t="shared" si="3"/>
        <v>0.8870417018098895</v>
      </c>
      <c r="M17" s="4"/>
      <c r="N17" t="s">
        <v>253</v>
      </c>
      <c r="O17" s="5">
        <v>49.589798922855167</v>
      </c>
      <c r="P17" s="71">
        <v>0.84856185931275274</v>
      </c>
    </row>
    <row r="18" spans="1:16" x14ac:dyDescent="0.25">
      <c r="A18" s="17"/>
      <c r="B18" s="55">
        <v>12</v>
      </c>
      <c r="C18" s="19" t="s">
        <v>260</v>
      </c>
      <c r="D18" s="20">
        <v>20.064873999999996</v>
      </c>
      <c r="E18" s="21">
        <v>15.402261999999999</v>
      </c>
      <c r="F18" s="21">
        <f t="shared" si="0"/>
        <v>10.839968876341596</v>
      </c>
      <c r="G18" s="21">
        <v>8.9605931663415959</v>
      </c>
      <c r="H18" s="21">
        <v>1.07365211</v>
      </c>
      <c r="I18" s="21">
        <v>0.8057236000000001</v>
      </c>
      <c r="J18" s="22">
        <f t="shared" si="1"/>
        <v>0.58177124673905667</v>
      </c>
      <c r="K18" s="22">
        <f t="shared" si="2"/>
        <v>0.6514786773748944</v>
      </c>
      <c r="L18" s="23">
        <f t="shared" si="3"/>
        <v>0.70379070790651377</v>
      </c>
      <c r="M18" s="4"/>
      <c r="N18" t="s">
        <v>262</v>
      </c>
      <c r="O18" s="5">
        <v>5.2108389937207429</v>
      </c>
      <c r="P18" s="71">
        <v>0.81534105791083511</v>
      </c>
    </row>
    <row r="19" spans="1:16" x14ac:dyDescent="0.25">
      <c r="A19" s="17"/>
      <c r="B19" s="55">
        <v>13</v>
      </c>
      <c r="C19" s="19" t="s">
        <v>261</v>
      </c>
      <c r="D19" s="20">
        <v>5.6617820000000005</v>
      </c>
      <c r="E19" s="21">
        <v>7.8643700000000027</v>
      </c>
      <c r="F19" s="21">
        <f t="shared" si="0"/>
        <v>5.9871189218658394</v>
      </c>
      <c r="G19" s="21">
        <v>3.5021662218658398</v>
      </c>
      <c r="H19" s="21">
        <v>1.95564958</v>
      </c>
      <c r="I19" s="21">
        <v>0.5293031199999999</v>
      </c>
      <c r="J19" s="22">
        <f t="shared" si="1"/>
        <v>0.4453206324048638</v>
      </c>
      <c r="K19" s="22">
        <f t="shared" si="2"/>
        <v>0.69399275490164347</v>
      </c>
      <c r="L19" s="23">
        <f t="shared" si="3"/>
        <v>0.76129669914638265</v>
      </c>
      <c r="M19" s="4"/>
      <c r="N19" t="s">
        <v>269</v>
      </c>
      <c r="O19" s="5">
        <v>16.961150894349725</v>
      </c>
      <c r="P19" s="71">
        <v>0.80971699944921605</v>
      </c>
    </row>
    <row r="20" spans="1:16" x14ac:dyDescent="0.25">
      <c r="A20" s="17"/>
      <c r="B20" s="55">
        <v>14</v>
      </c>
      <c r="C20" s="19" t="s">
        <v>262</v>
      </c>
      <c r="D20" s="20">
        <v>4.7965270000000002</v>
      </c>
      <c r="E20" s="21">
        <v>6.3909930000000017</v>
      </c>
      <c r="F20" s="21">
        <f t="shared" si="0"/>
        <v>5.2108389937207429</v>
      </c>
      <c r="G20" s="21">
        <v>4.3964850237207429</v>
      </c>
      <c r="H20" s="21">
        <v>0.39467417999999993</v>
      </c>
      <c r="I20" s="21">
        <v>0.41967978999999994</v>
      </c>
      <c r="J20" s="22">
        <f t="shared" si="1"/>
        <v>0.68791892335365434</v>
      </c>
      <c r="K20" s="22">
        <f t="shared" si="2"/>
        <v>0.749673674141208</v>
      </c>
      <c r="L20" s="23">
        <f t="shared" si="3"/>
        <v>0.81534105791083511</v>
      </c>
      <c r="M20" s="4"/>
      <c r="N20" t="s">
        <v>254</v>
      </c>
      <c r="O20" s="5">
        <v>25.391543429189692</v>
      </c>
      <c r="P20" s="71">
        <v>0.79011515031313873</v>
      </c>
    </row>
    <row r="21" spans="1:16" x14ac:dyDescent="0.25">
      <c r="A21" s="17"/>
      <c r="B21" s="55">
        <v>15</v>
      </c>
      <c r="C21" s="19" t="s">
        <v>263</v>
      </c>
      <c r="D21" s="20">
        <v>72.234234999999998</v>
      </c>
      <c r="E21" s="21">
        <v>175.86618400000009</v>
      </c>
      <c r="F21" s="21">
        <f t="shared" si="0"/>
        <v>152.92686274408101</v>
      </c>
      <c r="G21" s="21">
        <v>85.028467344081037</v>
      </c>
      <c r="H21" s="21">
        <v>13.837020309999996</v>
      </c>
      <c r="I21" s="21">
        <v>54.061375089999984</v>
      </c>
      <c r="J21" s="22">
        <f t="shared" si="1"/>
        <v>0.48348389332244224</v>
      </c>
      <c r="K21" s="22">
        <f t="shared" si="2"/>
        <v>0.56216314816998014</v>
      </c>
      <c r="L21" s="23">
        <f t="shared" si="3"/>
        <v>0.86956377437564081</v>
      </c>
      <c r="M21" s="4"/>
      <c r="N21" t="s">
        <v>264</v>
      </c>
      <c r="O21" s="5">
        <v>6.0899648146879555</v>
      </c>
      <c r="P21" s="71">
        <v>0.77255268290296231</v>
      </c>
    </row>
    <row r="22" spans="1:16" x14ac:dyDescent="0.25">
      <c r="A22" s="17"/>
      <c r="B22" s="55">
        <v>16</v>
      </c>
      <c r="C22" s="19" t="s">
        <v>264</v>
      </c>
      <c r="D22" s="20">
        <v>3.3710720000000003</v>
      </c>
      <c r="E22" s="21">
        <v>7.8829119999999993</v>
      </c>
      <c r="F22" s="21">
        <f t="shared" si="0"/>
        <v>6.0899648146879555</v>
      </c>
      <c r="G22" s="21">
        <v>5.1349161346879555</v>
      </c>
      <c r="H22" s="21">
        <v>0.48994258999999996</v>
      </c>
      <c r="I22" s="21">
        <v>0.46510609000000003</v>
      </c>
      <c r="J22" s="22">
        <f t="shared" si="1"/>
        <v>0.65139838357804269</v>
      </c>
      <c r="K22" s="22">
        <f t="shared" si="2"/>
        <v>0.71355087113594018</v>
      </c>
      <c r="L22" s="23">
        <f t="shared" si="3"/>
        <v>0.77255268290296231</v>
      </c>
      <c r="M22" s="4"/>
      <c r="N22" t="s">
        <v>258</v>
      </c>
      <c r="O22" s="5">
        <v>19.098686278607207</v>
      </c>
      <c r="P22" s="71">
        <v>0.77250788916698776</v>
      </c>
    </row>
    <row r="23" spans="1:16" x14ac:dyDescent="0.25">
      <c r="A23" s="17"/>
      <c r="B23" s="55">
        <v>17</v>
      </c>
      <c r="C23" s="19" t="s">
        <v>265</v>
      </c>
      <c r="D23" s="20">
        <v>1.465538</v>
      </c>
      <c r="E23" s="21">
        <v>3.4029129999999999</v>
      </c>
      <c r="F23" s="21">
        <f t="shared" si="0"/>
        <v>1.3993525187291924</v>
      </c>
      <c r="G23" s="21">
        <v>1.0648929987291922</v>
      </c>
      <c r="H23" s="21">
        <v>0.17605349000000003</v>
      </c>
      <c r="I23" s="21">
        <v>0.15840603</v>
      </c>
      <c r="J23" s="22">
        <f t="shared" si="1"/>
        <v>0.3129357108833497</v>
      </c>
      <c r="K23" s="22">
        <f t="shared" si="2"/>
        <v>0.36467182344338289</v>
      </c>
      <c r="L23" s="23">
        <f t="shared" si="3"/>
        <v>0.41122194976162851</v>
      </c>
      <c r="M23" s="4"/>
      <c r="N23" t="s">
        <v>261</v>
      </c>
      <c r="O23" s="5">
        <v>5.9871189218658394</v>
      </c>
      <c r="P23" s="71">
        <v>0.76129669914638265</v>
      </c>
    </row>
    <row r="24" spans="1:16" x14ac:dyDescent="0.25">
      <c r="A24" s="17"/>
      <c r="B24" s="55">
        <v>18</v>
      </c>
      <c r="C24" s="19" t="s">
        <v>266</v>
      </c>
      <c r="D24" s="20">
        <v>1.7946539999999997</v>
      </c>
      <c r="E24" s="21">
        <v>0.98201900000000009</v>
      </c>
      <c r="F24" s="21">
        <f t="shared" si="0"/>
        <v>0.84078873628896</v>
      </c>
      <c r="G24" s="21">
        <v>0.80535093628895993</v>
      </c>
      <c r="H24" s="21">
        <v>9.560599999999999E-3</v>
      </c>
      <c r="I24" s="21">
        <v>2.58772E-2</v>
      </c>
      <c r="J24" s="22">
        <f t="shared" si="1"/>
        <v>0.82009710228514909</v>
      </c>
      <c r="K24" s="22">
        <f t="shared" si="2"/>
        <v>0.82983275913089249</v>
      </c>
      <c r="L24" s="23">
        <f t="shared" si="3"/>
        <v>0.85618377677922719</v>
      </c>
      <c r="M24" s="4"/>
      <c r="N24" t="s">
        <v>260</v>
      </c>
      <c r="O24" s="5">
        <v>10.839968876341596</v>
      </c>
      <c r="P24" s="71">
        <v>0.70379070790651377</v>
      </c>
    </row>
    <row r="25" spans="1:16" x14ac:dyDescent="0.25">
      <c r="A25" s="17"/>
      <c r="B25" s="55">
        <v>19</v>
      </c>
      <c r="C25" s="19" t="s">
        <v>267</v>
      </c>
      <c r="D25" s="20">
        <v>5.0709020000000002</v>
      </c>
      <c r="E25" s="21">
        <v>3.4818180000000001</v>
      </c>
      <c r="F25" s="21">
        <f t="shared" si="0"/>
        <v>1.7511100405424704</v>
      </c>
      <c r="G25" s="21">
        <v>1.6035977605424705</v>
      </c>
      <c r="H25" s="21">
        <v>9.2163400000000006E-2</v>
      </c>
      <c r="I25" s="21">
        <v>5.5348880000000003E-2</v>
      </c>
      <c r="J25" s="22">
        <f t="shared" si="1"/>
        <v>0.46056334953247713</v>
      </c>
      <c r="K25" s="22">
        <f t="shared" si="2"/>
        <v>0.48703325691993965</v>
      </c>
      <c r="L25" s="23">
        <f t="shared" si="3"/>
        <v>0.50292980291975931</v>
      </c>
      <c r="M25" s="4"/>
      <c r="N25" t="s">
        <v>251</v>
      </c>
      <c r="O25" s="5">
        <v>5.4590070934794461</v>
      </c>
      <c r="P25" s="71">
        <v>0.69544415159865902</v>
      </c>
    </row>
    <row r="26" spans="1:16" x14ac:dyDescent="0.25">
      <c r="A26" s="17"/>
      <c r="B26" s="55">
        <v>20</v>
      </c>
      <c r="C26" s="19" t="s">
        <v>268</v>
      </c>
      <c r="D26" s="20">
        <v>8.6165529999999979</v>
      </c>
      <c r="E26" s="21">
        <v>7.1638710000000003</v>
      </c>
      <c r="F26" s="21">
        <f t="shared" si="0"/>
        <v>3.7760959689089546</v>
      </c>
      <c r="G26" s="21">
        <v>3.3477380889089545</v>
      </c>
      <c r="H26" s="21">
        <v>0.35252665999999999</v>
      </c>
      <c r="I26" s="21">
        <v>7.5831220000000005E-2</v>
      </c>
      <c r="J26" s="22">
        <f t="shared" si="1"/>
        <v>0.46730853876472012</v>
      </c>
      <c r="K26" s="22">
        <f t="shared" si="2"/>
        <v>0.51651750134933394</v>
      </c>
      <c r="L26" s="23">
        <f t="shared" si="3"/>
        <v>0.52710273103870164</v>
      </c>
      <c r="M26" s="4"/>
      <c r="N26" t="s">
        <v>271</v>
      </c>
      <c r="O26" s="5">
        <v>1.8126293189561349</v>
      </c>
      <c r="P26" s="71">
        <v>0.69243340563011713</v>
      </c>
    </row>
    <row r="27" spans="1:16" x14ac:dyDescent="0.25">
      <c r="A27" s="17"/>
      <c r="B27" s="55">
        <v>21</v>
      </c>
      <c r="C27" s="19" t="s">
        <v>269</v>
      </c>
      <c r="D27" s="20">
        <v>19.341097999999999</v>
      </c>
      <c r="E27" s="21">
        <v>20.947011000000003</v>
      </c>
      <c r="F27" s="21">
        <f t="shared" si="0"/>
        <v>16.961150894349725</v>
      </c>
      <c r="G27" s="21">
        <v>14.395407624349726</v>
      </c>
      <c r="H27" s="21">
        <v>0.61373499999999992</v>
      </c>
      <c r="I27" s="21">
        <v>1.9520082700000001</v>
      </c>
      <c r="J27" s="22">
        <f t="shared" si="1"/>
        <v>0.68722967798841195</v>
      </c>
      <c r="K27" s="22">
        <f t="shared" si="2"/>
        <v>0.71652908495392131</v>
      </c>
      <c r="L27" s="23">
        <f t="shared" si="3"/>
        <v>0.80971699944921605</v>
      </c>
      <c r="M27" s="4"/>
      <c r="N27" t="s">
        <v>257</v>
      </c>
      <c r="O27" s="5">
        <v>5.2379758389404767</v>
      </c>
      <c r="P27" s="71">
        <v>0.67696943231631179</v>
      </c>
    </row>
    <row r="28" spans="1:16" x14ac:dyDescent="0.25">
      <c r="A28" s="17"/>
      <c r="B28" s="55">
        <v>22</v>
      </c>
      <c r="C28" s="19" t="s">
        <v>270</v>
      </c>
      <c r="D28" s="20">
        <v>41.441747999999997</v>
      </c>
      <c r="E28" s="21">
        <v>41.068599999999996</v>
      </c>
      <c r="F28" s="21">
        <f t="shared" si="0"/>
        <v>38.792135503580127</v>
      </c>
      <c r="G28" s="21">
        <v>37.706808563580125</v>
      </c>
      <c r="H28" s="21">
        <v>0.28764764000000004</v>
      </c>
      <c r="I28" s="21">
        <v>0.79767929999999998</v>
      </c>
      <c r="J28" s="22">
        <f t="shared" si="1"/>
        <v>0.91814204924395104</v>
      </c>
      <c r="K28" s="22">
        <f t="shared" si="2"/>
        <v>0.92514612632473792</v>
      </c>
      <c r="L28" s="23">
        <f t="shared" si="3"/>
        <v>0.94456922085437856</v>
      </c>
      <c r="M28" s="4"/>
      <c r="N28" t="s">
        <v>268</v>
      </c>
      <c r="O28" s="5">
        <v>3.7760959689089546</v>
      </c>
      <c r="P28" s="71">
        <v>0.52710273103870164</v>
      </c>
    </row>
    <row r="29" spans="1:16" x14ac:dyDescent="0.25">
      <c r="A29" s="17"/>
      <c r="B29" s="55">
        <v>23</v>
      </c>
      <c r="C29" s="19" t="s">
        <v>271</v>
      </c>
      <c r="D29" s="20">
        <v>2.1959429999999998</v>
      </c>
      <c r="E29" s="21">
        <v>2.6177670000000002</v>
      </c>
      <c r="F29" s="21">
        <f t="shared" si="0"/>
        <v>1.8126293189561349</v>
      </c>
      <c r="G29" s="21">
        <v>1.3063024889561348</v>
      </c>
      <c r="H29" s="21">
        <v>0.46333317999999996</v>
      </c>
      <c r="I29" s="21">
        <v>4.2993650000000001E-2</v>
      </c>
      <c r="J29" s="22">
        <f t="shared" si="1"/>
        <v>0.49901404095786017</v>
      </c>
      <c r="K29" s="22">
        <f t="shared" si="2"/>
        <v>0.67600961772233159</v>
      </c>
      <c r="L29" s="23">
        <f t="shared" si="3"/>
        <v>0.69243340563011713</v>
      </c>
      <c r="M29" s="4"/>
      <c r="N29" t="s">
        <v>267</v>
      </c>
      <c r="O29" s="5">
        <v>1.7511100405424704</v>
      </c>
      <c r="P29" s="71">
        <v>0.50292980291975931</v>
      </c>
    </row>
    <row r="30" spans="1:16" x14ac:dyDescent="0.25">
      <c r="A30" s="17"/>
      <c r="B30" s="55">
        <v>24</v>
      </c>
      <c r="C30" s="19" t="s">
        <v>272</v>
      </c>
      <c r="D30" s="20">
        <v>2.6616269999999997</v>
      </c>
      <c r="E30" s="21">
        <v>2.4947629999999998</v>
      </c>
      <c r="F30" s="21">
        <f t="shared" si="0"/>
        <v>2.3456571663685519</v>
      </c>
      <c r="G30" s="21">
        <v>1.3861474263685523</v>
      </c>
      <c r="H30" s="21">
        <v>0.62374647999999988</v>
      </c>
      <c r="I30" s="21">
        <v>0.33576326000000001</v>
      </c>
      <c r="J30" s="22">
        <f t="shared" si="1"/>
        <v>0.55562288937608595</v>
      </c>
      <c r="K30" s="22">
        <f t="shared" si="2"/>
        <v>0.80564522817139439</v>
      </c>
      <c r="L30" s="23">
        <f t="shared" si="3"/>
        <v>0.94023246551618411</v>
      </c>
      <c r="M30" s="4"/>
      <c r="N30" t="s">
        <v>265</v>
      </c>
      <c r="O30" s="5">
        <v>1.3993525187291924</v>
      </c>
      <c r="P30" s="71">
        <v>0.41122194976162851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10.851804</v>
      </c>
      <c r="E31" s="28">
        <v>9.8892360000000004</v>
      </c>
      <c r="F31" s="28">
        <f t="shared" si="0"/>
        <v>9.0828118421466346</v>
      </c>
      <c r="G31" s="28">
        <v>8.4340887521466357</v>
      </c>
      <c r="H31" s="28">
        <v>0.39487300999999986</v>
      </c>
      <c r="I31" s="28">
        <v>0.25385008000000003</v>
      </c>
      <c r="J31" s="29">
        <f t="shared" si="1"/>
        <v>0.85285544324623619</v>
      </c>
      <c r="K31" s="29">
        <f t="shared" si="2"/>
        <v>0.89278502021254569</v>
      </c>
      <c r="L31" s="30">
        <f t="shared" si="3"/>
        <v>0.91845435199914682</v>
      </c>
      <c r="M31" s="4"/>
      <c r="N31" t="s">
        <v>255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5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363.91546999999997</v>
      </c>
      <c r="E6" s="14">
        <v>518.49445800000001</v>
      </c>
      <c r="F6" s="14">
        <v>438.52668673078387</v>
      </c>
      <c r="G6" s="14">
        <v>331.11428656078391</v>
      </c>
      <c r="H6" s="14">
        <v>33.092325819999992</v>
      </c>
      <c r="I6" s="14">
        <v>74.32007434999997</v>
      </c>
      <c r="J6" s="15">
        <v>0.63860718557725438</v>
      </c>
      <c r="K6" s="15">
        <v>0.70243106124151455</v>
      </c>
      <c r="L6" s="16">
        <v>0.84576928444389243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264.469561</v>
      </c>
      <c r="E7" s="38">
        <f ca="1">SUM(E8:OFFSET(E6,MATCH("PROYECTOS",$A$8:$A$50,0),0))</f>
        <v>402.36347399999994</v>
      </c>
      <c r="F7" s="38">
        <f ca="1">SUM(F8:OFFSET(F6,MATCH("PROYECTOS",$A$8:$A$50,0),0))</f>
        <v>365.03180136086348</v>
      </c>
      <c r="G7" s="38">
        <f ca="1">SUM(G8:OFFSET(G6,MATCH("PROYECTOS",$A$8:$A$50,0),0))</f>
        <v>278.22035744086349</v>
      </c>
      <c r="H7" s="38">
        <f ca="1">SUM(H8:OFFSET(H6,MATCH("PROYECTOS",$A$8:$A$50,0),0))</f>
        <v>21.521232659999999</v>
      </c>
      <c r="I7" s="38">
        <f ca="1">SUM(I8:OFFSET(I6,MATCH("PROYECTOS",$A$8:$A$50,0),0))</f>
        <v>65.290211259999992</v>
      </c>
      <c r="J7" s="39">
        <f ca="1">IFERROR(G7/E7,0)</f>
        <v>0.69146524329110337</v>
      </c>
      <c r="K7" s="39">
        <f ca="1">IFERROR(SUM(G7,H7)/E7,0)</f>
        <v>0.74495228684913772</v>
      </c>
      <c r="L7" s="40">
        <f ca="1">IFERROR(SUM(G7,H7,I7)/E7,0)</f>
        <v>0.90721903191655895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171.64840199999998</v>
      </c>
      <c r="E8" s="21">
        <v>258.34274799999997</v>
      </c>
      <c r="F8" s="21">
        <f t="shared" ref="F8:F14" si="0">SUM(G8,H8,I8)</f>
        <v>238.8897889660434</v>
      </c>
      <c r="G8" s="21">
        <v>175.23602641604339</v>
      </c>
      <c r="H8" s="21">
        <v>4.9266772000000003</v>
      </c>
      <c r="I8" s="21">
        <v>58.727085349999996</v>
      </c>
      <c r="J8" s="22">
        <f t="shared" ref="J8:J15" si="1">IFERROR(G8/E8,0)</f>
        <v>0.6783082853018324</v>
      </c>
      <c r="K8" s="22">
        <f t="shared" ref="K8:K15" si="2">IFERROR(SUM(G8,H8)/E8,0)</f>
        <v>0.69737859882191622</v>
      </c>
      <c r="L8" s="23">
        <f t="shared" ref="L8:L15" si="3">IFERROR(SUM(G8,H8,I8)/E8,0)</f>
        <v>0.92470096728259399</v>
      </c>
      <c r="M8" s="4"/>
    </row>
    <row r="9" spans="1:13" ht="51" x14ac:dyDescent="0.25">
      <c r="A9" s="17"/>
      <c r="B9" s="19">
        <v>3000629</v>
      </c>
      <c r="C9" s="19" t="s">
        <v>1896</v>
      </c>
      <c r="D9" s="20">
        <v>4.754626</v>
      </c>
      <c r="E9" s="21">
        <v>4.8165120000000003</v>
      </c>
      <c r="F9" s="21">
        <f t="shared" si="0"/>
        <v>2.7002148066258007</v>
      </c>
      <c r="G9" s="21">
        <v>2.0568558366258003</v>
      </c>
      <c r="H9" s="21">
        <v>0.28603811000000012</v>
      </c>
      <c r="I9" s="21">
        <v>0.35732086000000007</v>
      </c>
      <c r="J9" s="22">
        <f t="shared" si="1"/>
        <v>0.4270426060655097</v>
      </c>
      <c r="K9" s="22">
        <f t="shared" si="2"/>
        <v>0.48642958776512968</v>
      </c>
      <c r="L9" s="23">
        <f t="shared" si="3"/>
        <v>0.5606162315438642</v>
      </c>
      <c r="M9" s="4"/>
    </row>
    <row r="10" spans="1:13" ht="25.5" x14ac:dyDescent="0.25">
      <c r="A10" s="17"/>
      <c r="B10" s="19">
        <v>3000630</v>
      </c>
      <c r="C10" s="19" t="s">
        <v>1897</v>
      </c>
      <c r="D10" s="20">
        <v>19.134675000000005</v>
      </c>
      <c r="E10" s="21">
        <v>29.805913999999998</v>
      </c>
      <c r="F10" s="21">
        <f t="shared" si="0"/>
        <v>24.606265900012801</v>
      </c>
      <c r="G10" s="21">
        <v>10.1739896500128</v>
      </c>
      <c r="H10" s="21">
        <v>11.736599029999999</v>
      </c>
      <c r="I10" s="21">
        <v>2.6956772200000008</v>
      </c>
      <c r="J10" s="22">
        <f t="shared" si="1"/>
        <v>0.34134130729937689</v>
      </c>
      <c r="K10" s="22">
        <f t="shared" si="2"/>
        <v>0.73510876667002401</v>
      </c>
      <c r="L10" s="23">
        <f t="shared" si="3"/>
        <v>0.82554978518735589</v>
      </c>
      <c r="M10" s="4"/>
    </row>
    <row r="11" spans="1:13" ht="38.25" x14ac:dyDescent="0.25">
      <c r="A11" s="17"/>
      <c r="B11" s="19">
        <v>3000632</v>
      </c>
      <c r="C11" s="19" t="s">
        <v>1898</v>
      </c>
      <c r="D11" s="20">
        <v>40.591305000000027</v>
      </c>
      <c r="E11" s="21">
        <v>86.559933000000015</v>
      </c>
      <c r="F11" s="21">
        <f t="shared" si="0"/>
        <v>84.144291268332637</v>
      </c>
      <c r="G11" s="21">
        <v>79.762787648332633</v>
      </c>
      <c r="H11" s="21">
        <v>3.2242622899999995</v>
      </c>
      <c r="I11" s="21">
        <v>1.15724133</v>
      </c>
      <c r="J11" s="22">
        <f t="shared" si="1"/>
        <v>0.92147469255010417</v>
      </c>
      <c r="K11" s="22">
        <f t="shared" si="2"/>
        <v>0.95872359256946993</v>
      </c>
      <c r="L11" s="23">
        <f t="shared" si="3"/>
        <v>0.97209284194261825</v>
      </c>
      <c r="M11" s="4"/>
    </row>
    <row r="12" spans="1:13" ht="38.25" x14ac:dyDescent="0.25">
      <c r="A12" s="17"/>
      <c r="B12" s="19">
        <v>3000633</v>
      </c>
      <c r="C12" s="19" t="s">
        <v>1899</v>
      </c>
      <c r="D12" s="20">
        <v>4.9839040000000008</v>
      </c>
      <c r="E12" s="21">
        <v>5.0045440000000019</v>
      </c>
      <c r="F12" s="21">
        <f t="shared" si="0"/>
        <v>3.3425697475609608</v>
      </c>
      <c r="G12" s="21">
        <v>2.545574727560961</v>
      </c>
      <c r="H12" s="21">
        <v>0.38034861000000009</v>
      </c>
      <c r="I12" s="21">
        <v>0.41664640999999997</v>
      </c>
      <c r="J12" s="22">
        <f t="shared" si="1"/>
        <v>0.50865268195483149</v>
      </c>
      <c r="K12" s="22">
        <f t="shared" si="2"/>
        <v>0.58465333456174229</v>
      </c>
      <c r="L12" s="23">
        <f t="shared" si="3"/>
        <v>0.66790695567087821</v>
      </c>
      <c r="M12" s="4"/>
    </row>
    <row r="13" spans="1:13" ht="51" x14ac:dyDescent="0.25">
      <c r="A13" s="17"/>
      <c r="B13" s="19">
        <v>3000634</v>
      </c>
      <c r="C13" s="19" t="s">
        <v>1900</v>
      </c>
      <c r="D13" s="20">
        <v>1.3883320000000001</v>
      </c>
      <c r="E13" s="21">
        <v>1.6829830000000001</v>
      </c>
      <c r="F13" s="21">
        <f t="shared" si="0"/>
        <v>0.9017368457379078</v>
      </c>
      <c r="G13" s="21">
        <v>0.59100503573790775</v>
      </c>
      <c r="H13" s="21">
        <v>9.1361280000000003E-2</v>
      </c>
      <c r="I13" s="21">
        <v>0.21937053000000001</v>
      </c>
      <c r="J13" s="22">
        <f t="shared" si="1"/>
        <v>0.3511651845193372</v>
      </c>
      <c r="K13" s="22">
        <f t="shared" si="2"/>
        <v>0.40545051003955934</v>
      </c>
      <c r="L13" s="23">
        <f t="shared" si="3"/>
        <v>0.53579676427979828</v>
      </c>
      <c r="M13" s="4"/>
    </row>
    <row r="14" spans="1:13" ht="51" x14ac:dyDescent="0.25">
      <c r="A14" s="17"/>
      <c r="B14" s="19">
        <v>3000675</v>
      </c>
      <c r="C14" s="19" t="s">
        <v>1901</v>
      </c>
      <c r="D14" s="20">
        <v>21.968316999999988</v>
      </c>
      <c r="E14" s="21">
        <v>16.150839999999999</v>
      </c>
      <c r="F14" s="21">
        <f t="shared" si="0"/>
        <v>10.446933826550019</v>
      </c>
      <c r="G14" s="21">
        <v>7.85411812655002</v>
      </c>
      <c r="H14" s="21">
        <v>0.87594613999999982</v>
      </c>
      <c r="I14" s="21">
        <v>1.7168695600000001</v>
      </c>
      <c r="J14" s="22">
        <f t="shared" si="1"/>
        <v>0.48629781030274716</v>
      </c>
      <c r="K14" s="22">
        <f t="shared" si="2"/>
        <v>0.54053314047752443</v>
      </c>
      <c r="L14" s="23">
        <f t="shared" si="3"/>
        <v>0.64683532414103662</v>
      </c>
      <c r="M14" s="4"/>
    </row>
    <row r="15" spans="1:13" ht="15.75" thickBot="1" x14ac:dyDescent="0.3">
      <c r="A15" s="41" t="s">
        <v>293</v>
      </c>
      <c r="B15" s="43"/>
      <c r="C15" s="43"/>
      <c r="D15" s="44">
        <f ca="1">OFFSET(D15,-MATCH("PROYECTOS",$A$8:$A$50,0)-1,0)-(OFFSET(D15,-MATCH("PROYECTOS",$A$8:$A$50,0),0))</f>
        <v>99.445908999999972</v>
      </c>
      <c r="E15" s="45">
        <f t="shared" ref="E15:I15" ca="1" si="4">OFFSET(E15,-MATCH("PROYECTOS",$A$8:$A$50,0)-1,0)-(OFFSET(E15,-MATCH("PROYECTOS",$A$8:$A$50,0),0))</f>
        <v>116.13098400000007</v>
      </c>
      <c r="F15" s="45">
        <f t="shared" ca="1" si="4"/>
        <v>73.494885369920382</v>
      </c>
      <c r="G15" s="45">
        <f t="shared" ca="1" si="4"/>
        <v>52.893929119920415</v>
      </c>
      <c r="H15" s="45">
        <f t="shared" ca="1" si="4"/>
        <v>11.571093159999993</v>
      </c>
      <c r="I15" s="45">
        <f t="shared" ca="1" si="4"/>
        <v>9.0298630899999779</v>
      </c>
      <c r="J15" s="46">
        <f t="shared" ca="1" si="1"/>
        <v>0.45546784585860722</v>
      </c>
      <c r="K15" s="46">
        <f t="shared" ca="1" si="2"/>
        <v>0.55510614014878545</v>
      </c>
      <c r="L15" s="47">
        <f t="shared" ca="1" si="3"/>
        <v>0.63286198771828484</v>
      </c>
      <c r="M15" s="4"/>
    </row>
    <row r="16" spans="1:13" ht="15.75" thickBot="1" x14ac:dyDescent="0.3"/>
    <row r="17" spans="1:4" ht="15.75" thickBot="1" x14ac:dyDescent="0.3">
      <c r="A17" s="87" t="s">
        <v>315</v>
      </c>
      <c r="B17" s="88"/>
      <c r="C17" s="88"/>
      <c r="D17" s="89"/>
    </row>
    <row r="18" spans="1:4" ht="15.75" thickBot="1" x14ac:dyDescent="0.3">
      <c r="A18" s="1" t="s">
        <v>1928</v>
      </c>
    </row>
    <row r="19" spans="1:4" ht="45" customHeight="1" x14ac:dyDescent="0.25">
      <c r="A19" s="80" t="s">
        <v>317</v>
      </c>
      <c r="B19" s="81"/>
      <c r="C19" s="81"/>
      <c r="D19" s="92" t="s">
        <v>318</v>
      </c>
    </row>
    <row r="20" spans="1:4" ht="15.75" thickBot="1" x14ac:dyDescent="0.3">
      <c r="A20" s="90"/>
      <c r="B20" s="91"/>
      <c r="C20" s="91"/>
      <c r="D20" s="93"/>
    </row>
    <row r="21" spans="1:4" ht="51" x14ac:dyDescent="0.25">
      <c r="A21" s="17"/>
      <c r="B21" s="19">
        <v>3000629</v>
      </c>
      <c r="C21" s="19" t="s">
        <v>1896</v>
      </c>
      <c r="D21" s="23">
        <v>0.5606162315438642</v>
      </c>
    </row>
    <row r="22" spans="1:4" ht="51.75" thickBot="1" x14ac:dyDescent="0.3">
      <c r="A22" s="24"/>
      <c r="B22" s="26">
        <v>3000634</v>
      </c>
      <c r="C22" s="26" t="s">
        <v>1900</v>
      </c>
      <c r="D22" s="30">
        <v>0.53579676427979828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363.91546999999997</v>
      </c>
      <c r="I6" s="14">
        <v>518.49445800000001</v>
      </c>
      <c r="J6" s="14">
        <v>438.52668673078387</v>
      </c>
      <c r="K6" s="14">
        <v>331.11428656078391</v>
      </c>
      <c r="L6" s="14">
        <v>33.092325819999992</v>
      </c>
      <c r="M6" s="14">
        <v>74.32007434999997</v>
      </c>
      <c r="N6" s="15">
        <v>0.63860718557725438</v>
      </c>
      <c r="O6" s="15">
        <v>0.70243106124151455</v>
      </c>
      <c r="P6" s="16">
        <v>0.84576928444389243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264.46956099999994</v>
      </c>
      <c r="I7" s="37">
        <f ca="1">SUM(I8:OFFSET(I6,MATCH("PROYECTOS",$A$8:$A$30,0),0))</f>
        <v>402.36347400000005</v>
      </c>
      <c r="J7" s="37">
        <f ca="1">SUM(J8:OFFSET(J6,MATCH("PROYECTOS",$A$8:$A$30,0),0))</f>
        <v>365.03180136086348</v>
      </c>
      <c r="K7" s="37">
        <f ca="1">SUM(K8:OFFSET(K6,MATCH("PROYECTOS",$A$8:$A$30,0),0))</f>
        <v>278.22035744086349</v>
      </c>
      <c r="L7" s="37">
        <f ca="1">SUM(L8:OFFSET(L6,MATCH("PROYECTOS",$A$8:$A$30,0),0))</f>
        <v>21.521232659999999</v>
      </c>
      <c r="M7" s="37">
        <f ca="1">SUM(M8:OFFSET(M6,MATCH("PROYECTOS",$A$8:$A$30,0),0))</f>
        <v>65.290211259999992</v>
      </c>
      <c r="N7" s="39">
        <f ca="1">IFERROR(K7/I7,0)</f>
        <v>0.69146524329110315</v>
      </c>
      <c r="O7" s="39">
        <f ca="1">IFERROR(SUM(K7,L7)/I7,0)</f>
        <v>0.7449522868491375</v>
      </c>
      <c r="P7" s="40">
        <f ca="1">IFERROR(SUM(K7,L7,M7)/I7,0)</f>
        <v>0.90721903191655873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171.64840200000003</v>
      </c>
      <c r="I8" s="21">
        <v>258.34274800000003</v>
      </c>
      <c r="J8" s="21">
        <f t="shared" ref="J8:J29" si="0">SUM(K8,L8,M8)</f>
        <v>238.8897889660434</v>
      </c>
      <c r="K8" s="21">
        <v>175.23602641604339</v>
      </c>
      <c r="L8" s="21">
        <v>4.9266771999999985</v>
      </c>
      <c r="M8" s="21">
        <v>58.727085349999996</v>
      </c>
      <c r="N8" s="22">
        <f t="shared" ref="N8:N30" si="1">IFERROR(K8/I8,0)</f>
        <v>0.67830828530183229</v>
      </c>
      <c r="O8" s="22">
        <f t="shared" ref="O8:O30" si="2">IFERROR(SUM(K8,L8)/I8,0)</f>
        <v>0.69737859882191611</v>
      </c>
      <c r="P8" s="23">
        <f t="shared" ref="P8:P30" si="3">IFERROR(SUM(K8,L8,M8)/I8,0)</f>
        <v>0.92470096728259377</v>
      </c>
      <c r="Q8" s="70">
        <v>495.5</v>
      </c>
      <c r="R8" s="21">
        <v>446.5</v>
      </c>
      <c r="S8" s="23">
        <f>IFERROR(R8/Q8,0)</f>
        <v>0.90110998990918267</v>
      </c>
    </row>
    <row r="9" spans="1:19" ht="38.25" x14ac:dyDescent="0.25">
      <c r="A9" s="17"/>
      <c r="B9" s="19">
        <v>5000461</v>
      </c>
      <c r="C9" s="19" t="s">
        <v>1902</v>
      </c>
      <c r="D9" s="68">
        <v>3000632</v>
      </c>
      <c r="E9" s="19" t="s">
        <v>1898</v>
      </c>
      <c r="F9" s="69">
        <v>24</v>
      </c>
      <c r="G9" s="19" t="s">
        <v>1502</v>
      </c>
      <c r="H9" s="20">
        <v>2.5</v>
      </c>
      <c r="I9" s="21">
        <v>2.44232</v>
      </c>
      <c r="J9" s="21">
        <f t="shared" si="0"/>
        <v>2.3227411260803223</v>
      </c>
      <c r="K9" s="21">
        <v>1.3720803260803223</v>
      </c>
      <c r="L9" s="21">
        <v>0.62111207999999996</v>
      </c>
      <c r="M9" s="21">
        <v>0.32954871999999996</v>
      </c>
      <c r="N9" s="22">
        <f t="shared" si="1"/>
        <v>0.56179383785921677</v>
      </c>
      <c r="O9" s="22">
        <f t="shared" si="2"/>
        <v>0.81610616384434564</v>
      </c>
      <c r="P9" s="23">
        <f t="shared" si="3"/>
        <v>0.95103881804199375</v>
      </c>
      <c r="Q9" s="70">
        <v>75</v>
      </c>
      <c r="R9" s="21">
        <v>53</v>
      </c>
      <c r="S9" s="23">
        <f t="shared" ref="S9:S29" si="4">IFERROR(R9/Q9,0)</f>
        <v>0.70666666666666667</v>
      </c>
    </row>
    <row r="10" spans="1:19" ht="25.5" x14ac:dyDescent="0.25">
      <c r="A10" s="17"/>
      <c r="B10" s="19">
        <v>5001216</v>
      </c>
      <c r="C10" s="19" t="s">
        <v>1903</v>
      </c>
      <c r="D10" s="68">
        <v>3000630</v>
      </c>
      <c r="E10" s="19" t="s">
        <v>1897</v>
      </c>
      <c r="F10" s="69">
        <v>60</v>
      </c>
      <c r="G10" s="19" t="s">
        <v>309</v>
      </c>
      <c r="H10" s="20">
        <v>0.149399</v>
      </c>
      <c r="I10" s="21">
        <v>0.149399</v>
      </c>
      <c r="J10" s="21">
        <f t="shared" si="0"/>
        <v>9.1944690832635192E-2</v>
      </c>
      <c r="K10" s="21">
        <v>6.1107860832635197E-2</v>
      </c>
      <c r="L10" s="21">
        <v>1.5669480000000003E-2</v>
      </c>
      <c r="M10" s="21">
        <v>1.5167350000000001E-2</v>
      </c>
      <c r="N10" s="22">
        <f t="shared" si="1"/>
        <v>0.40902456397054326</v>
      </c>
      <c r="O10" s="22">
        <f t="shared" si="2"/>
        <v>0.51390799692524847</v>
      </c>
      <c r="P10" s="23">
        <f t="shared" si="3"/>
        <v>0.61543043014099952</v>
      </c>
      <c r="Q10" s="70">
        <v>6</v>
      </c>
      <c r="R10" s="21">
        <v>6</v>
      </c>
      <c r="S10" s="23">
        <f t="shared" si="4"/>
        <v>1</v>
      </c>
    </row>
    <row r="11" spans="1:19" ht="38.25" x14ac:dyDescent="0.25">
      <c r="A11" s="17"/>
      <c r="B11" s="19">
        <v>5002255</v>
      </c>
      <c r="C11" s="19" t="s">
        <v>1904</v>
      </c>
      <c r="D11" s="68">
        <v>3000630</v>
      </c>
      <c r="E11" s="19" t="s">
        <v>1897</v>
      </c>
      <c r="F11" s="69">
        <v>18</v>
      </c>
      <c r="G11" s="19" t="s">
        <v>711</v>
      </c>
      <c r="H11" s="20">
        <v>3.3549380000000002</v>
      </c>
      <c r="I11" s="21">
        <v>2.7453409999999998</v>
      </c>
      <c r="J11" s="21">
        <f t="shared" si="0"/>
        <v>2.3620277413336987</v>
      </c>
      <c r="K11" s="21">
        <v>0.60226320133369882</v>
      </c>
      <c r="L11" s="21">
        <v>1.6524337299999998</v>
      </c>
      <c r="M11" s="21">
        <v>0.10733081000000003</v>
      </c>
      <c r="N11" s="22">
        <f t="shared" si="1"/>
        <v>0.2193764641017997</v>
      </c>
      <c r="O11" s="22">
        <f t="shared" si="2"/>
        <v>0.82128119287684076</v>
      </c>
      <c r="P11" s="23">
        <f t="shared" si="3"/>
        <v>0.86037681342088246</v>
      </c>
      <c r="Q11" s="70">
        <v>666.5</v>
      </c>
      <c r="R11" s="21">
        <v>636.5</v>
      </c>
      <c r="S11" s="23">
        <f t="shared" si="4"/>
        <v>0.95498874718679672</v>
      </c>
    </row>
    <row r="12" spans="1:19" ht="38.25" x14ac:dyDescent="0.25">
      <c r="A12" s="17"/>
      <c r="B12" s="19">
        <v>5002622</v>
      </c>
      <c r="C12" s="19" t="s">
        <v>1905</v>
      </c>
      <c r="D12" s="68">
        <v>3000632</v>
      </c>
      <c r="E12" s="19" t="s">
        <v>1898</v>
      </c>
      <c r="F12" s="69">
        <v>18</v>
      </c>
      <c r="G12" s="19" t="s">
        <v>711</v>
      </c>
      <c r="H12" s="20">
        <v>2.3283999999999998</v>
      </c>
      <c r="I12" s="21">
        <v>36.955264</v>
      </c>
      <c r="J12" s="21">
        <f t="shared" si="0"/>
        <v>35.972104240252548</v>
      </c>
      <c r="K12" s="21">
        <v>35.239765310252551</v>
      </c>
      <c r="L12" s="21">
        <v>0.17281454000000002</v>
      </c>
      <c r="M12" s="21">
        <v>0.55952438999999998</v>
      </c>
      <c r="N12" s="22">
        <f t="shared" si="1"/>
        <v>0.95357904384751657</v>
      </c>
      <c r="O12" s="22">
        <f t="shared" si="2"/>
        <v>0.9582553611375243</v>
      </c>
      <c r="P12" s="23">
        <f t="shared" si="3"/>
        <v>0.97339594814564301</v>
      </c>
      <c r="Q12" s="70">
        <v>371</v>
      </c>
      <c r="R12" s="21">
        <v>371</v>
      </c>
      <c r="S12" s="23">
        <f t="shared" si="4"/>
        <v>1</v>
      </c>
    </row>
    <row r="13" spans="1:19" ht="51" x14ac:dyDescent="0.25">
      <c r="A13" s="17"/>
      <c r="B13" s="19">
        <v>5004478</v>
      </c>
      <c r="C13" s="19" t="s">
        <v>1906</v>
      </c>
      <c r="D13" s="68">
        <v>3000629</v>
      </c>
      <c r="E13" s="19" t="s">
        <v>1896</v>
      </c>
      <c r="F13" s="69">
        <v>194</v>
      </c>
      <c r="G13" s="19" t="s">
        <v>1182</v>
      </c>
      <c r="H13" s="20">
        <v>2.043323</v>
      </c>
      <c r="I13" s="21">
        <v>2.5003180000000009</v>
      </c>
      <c r="J13" s="21">
        <f t="shared" si="0"/>
        <v>1.1535793232155882</v>
      </c>
      <c r="K13" s="21">
        <v>0.82347247321558825</v>
      </c>
      <c r="L13" s="21">
        <v>0.13842382</v>
      </c>
      <c r="M13" s="21">
        <v>0.19168303</v>
      </c>
      <c r="N13" s="22">
        <f t="shared" si="1"/>
        <v>0.32934709633558129</v>
      </c>
      <c r="O13" s="22">
        <f t="shared" si="2"/>
        <v>0.38470958222737583</v>
      </c>
      <c r="P13" s="23">
        <f t="shared" si="3"/>
        <v>0.46137304263521189</v>
      </c>
      <c r="Q13" s="70">
        <v>67</v>
      </c>
      <c r="R13" s="21">
        <v>57</v>
      </c>
      <c r="S13" s="23">
        <f t="shared" si="4"/>
        <v>0.85074626865671643</v>
      </c>
    </row>
    <row r="14" spans="1:19" ht="51" x14ac:dyDescent="0.25">
      <c r="A14" s="17"/>
      <c r="B14" s="19">
        <v>5004480</v>
      </c>
      <c r="C14" s="19" t="s">
        <v>1907</v>
      </c>
      <c r="D14" s="68">
        <v>3000629</v>
      </c>
      <c r="E14" s="19" t="s">
        <v>1896</v>
      </c>
      <c r="F14" s="69">
        <v>340</v>
      </c>
      <c r="G14" s="19" t="s">
        <v>1922</v>
      </c>
      <c r="H14" s="20">
        <v>2.7113029999999996</v>
      </c>
      <c r="I14" s="21">
        <v>2.3161939999999994</v>
      </c>
      <c r="J14" s="21">
        <f t="shared" si="0"/>
        <v>1.5466354834102121</v>
      </c>
      <c r="K14" s="21">
        <v>1.233383363410212</v>
      </c>
      <c r="L14" s="21">
        <v>0.14761429000000001</v>
      </c>
      <c r="M14" s="21">
        <v>0.16563782999999999</v>
      </c>
      <c r="N14" s="22">
        <f t="shared" si="1"/>
        <v>0.53250434264582858</v>
      </c>
      <c r="O14" s="22">
        <f t="shared" si="2"/>
        <v>0.59623574424690351</v>
      </c>
      <c r="P14" s="23">
        <f t="shared" si="3"/>
        <v>0.66774867882837641</v>
      </c>
      <c r="Q14" s="70">
        <v>1152.0049999999999</v>
      </c>
      <c r="R14" s="21">
        <v>1098.0999999999999</v>
      </c>
      <c r="S14" s="23">
        <f t="shared" si="4"/>
        <v>0.953207668369495</v>
      </c>
    </row>
    <row r="15" spans="1:19" ht="63.75" x14ac:dyDescent="0.25">
      <c r="A15" s="17"/>
      <c r="B15" s="19">
        <v>5004481</v>
      </c>
      <c r="C15" s="19" t="s">
        <v>1908</v>
      </c>
      <c r="D15" s="68">
        <v>3000630</v>
      </c>
      <c r="E15" s="19" t="s">
        <v>1897</v>
      </c>
      <c r="F15" s="69">
        <v>333</v>
      </c>
      <c r="G15" s="19" t="s">
        <v>1923</v>
      </c>
      <c r="H15" s="20">
        <v>5.2558290000000003</v>
      </c>
      <c r="I15" s="21">
        <v>6.7300540000000009</v>
      </c>
      <c r="J15" s="21">
        <f t="shared" si="0"/>
        <v>5.3518848344294172</v>
      </c>
      <c r="K15" s="21">
        <v>2.9386450044294179</v>
      </c>
      <c r="L15" s="21">
        <v>1.8295113600000001</v>
      </c>
      <c r="M15" s="21">
        <v>0.58372846999999994</v>
      </c>
      <c r="N15" s="22">
        <f t="shared" si="1"/>
        <v>0.43664508552671605</v>
      </c>
      <c r="O15" s="22">
        <f t="shared" si="2"/>
        <v>0.70848708857750875</v>
      </c>
      <c r="P15" s="23">
        <f t="shared" si="3"/>
        <v>0.79522167792850051</v>
      </c>
      <c r="Q15" s="70">
        <v>5773.5</v>
      </c>
      <c r="R15" s="21">
        <v>5217</v>
      </c>
      <c r="S15" s="23">
        <f t="shared" si="4"/>
        <v>0.90361132761756302</v>
      </c>
    </row>
    <row r="16" spans="1:19" ht="63.75" x14ac:dyDescent="0.25">
      <c r="A16" s="17"/>
      <c r="B16" s="19">
        <v>5004483</v>
      </c>
      <c r="C16" s="19" t="s">
        <v>1909</v>
      </c>
      <c r="D16" s="68">
        <v>3000630</v>
      </c>
      <c r="E16" s="19" t="s">
        <v>1897</v>
      </c>
      <c r="F16" s="69">
        <v>46</v>
      </c>
      <c r="G16" s="19" t="s">
        <v>736</v>
      </c>
      <c r="H16" s="20">
        <v>0.58943000000000012</v>
      </c>
      <c r="I16" s="21">
        <v>1.784951</v>
      </c>
      <c r="J16" s="21">
        <f t="shared" si="0"/>
        <v>1.7529081280736607</v>
      </c>
      <c r="K16" s="21">
        <v>0.2113990680736606</v>
      </c>
      <c r="L16" s="21">
        <v>1.52427877</v>
      </c>
      <c r="M16" s="21">
        <v>1.7230289999999999E-2</v>
      </c>
      <c r="N16" s="22">
        <f t="shared" si="1"/>
        <v>0.11843410159363513</v>
      </c>
      <c r="O16" s="22">
        <f t="shared" si="2"/>
        <v>0.97239522993833483</v>
      </c>
      <c r="P16" s="23">
        <f t="shared" si="3"/>
        <v>0.98204831845449025</v>
      </c>
      <c r="Q16" s="70">
        <v>4.5</v>
      </c>
      <c r="R16" s="21">
        <v>4.5</v>
      </c>
      <c r="S16" s="23">
        <f t="shared" si="4"/>
        <v>1</v>
      </c>
    </row>
    <row r="17" spans="1:19" ht="89.25" x14ac:dyDescent="0.25">
      <c r="A17" s="17"/>
      <c r="B17" s="19">
        <v>5004484</v>
      </c>
      <c r="C17" s="19" t="s">
        <v>1910</v>
      </c>
      <c r="D17" s="68">
        <v>3000630</v>
      </c>
      <c r="E17" s="19" t="s">
        <v>1897</v>
      </c>
      <c r="F17" s="69">
        <v>42</v>
      </c>
      <c r="G17" s="19" t="s">
        <v>534</v>
      </c>
      <c r="H17" s="20">
        <v>0.25</v>
      </c>
      <c r="I17" s="21">
        <v>4.9291000000000001E-2</v>
      </c>
      <c r="J17" s="21">
        <f t="shared" si="0"/>
        <v>4.9289079707504367E-2</v>
      </c>
      <c r="K17" s="21">
        <v>3.5706449707504362E-2</v>
      </c>
      <c r="L17" s="21">
        <v>1.368658E-2</v>
      </c>
      <c r="M17" s="21">
        <v>-1.0395000000000001E-4</v>
      </c>
      <c r="N17" s="22">
        <f t="shared" si="1"/>
        <v>0.72440100033483523</v>
      </c>
      <c r="O17" s="22">
        <f t="shared" si="2"/>
        <v>1.0020699459841425</v>
      </c>
      <c r="P17" s="23">
        <f t="shared" si="3"/>
        <v>0.99996104172170108</v>
      </c>
      <c r="Q17" s="70">
        <v>1</v>
      </c>
      <c r="R17" s="21">
        <v>1</v>
      </c>
      <c r="S17" s="23">
        <f t="shared" si="4"/>
        <v>1</v>
      </c>
    </row>
    <row r="18" spans="1:19" ht="76.5" x14ac:dyDescent="0.25">
      <c r="A18" s="17"/>
      <c r="B18" s="19">
        <v>5004485</v>
      </c>
      <c r="C18" s="19" t="s">
        <v>1911</v>
      </c>
      <c r="D18" s="68">
        <v>3000630</v>
      </c>
      <c r="E18" s="19" t="s">
        <v>1897</v>
      </c>
      <c r="F18" s="69">
        <v>132</v>
      </c>
      <c r="G18" s="19" t="s">
        <v>1924</v>
      </c>
      <c r="H18" s="20">
        <v>0.85371400000000008</v>
      </c>
      <c r="I18" s="21">
        <v>0.39535799999999999</v>
      </c>
      <c r="J18" s="21">
        <f t="shared" si="0"/>
        <v>0.25349529174992336</v>
      </c>
      <c r="K18" s="21">
        <v>0.21881714174992339</v>
      </c>
      <c r="L18" s="21">
        <v>5.5629800000000004E-3</v>
      </c>
      <c r="M18" s="21">
        <v>2.9115169999999996E-2</v>
      </c>
      <c r="N18" s="22">
        <f t="shared" si="1"/>
        <v>0.55346582527714983</v>
      </c>
      <c r="O18" s="22">
        <f t="shared" si="2"/>
        <v>0.56753656622585957</v>
      </c>
      <c r="P18" s="23">
        <f t="shared" si="3"/>
        <v>0.64117911298095231</v>
      </c>
      <c r="Q18" s="70">
        <v>11.3</v>
      </c>
      <c r="R18" s="21">
        <v>11.3</v>
      </c>
      <c r="S18" s="23">
        <f t="shared" si="4"/>
        <v>1</v>
      </c>
    </row>
    <row r="19" spans="1:19" ht="89.25" x14ac:dyDescent="0.25">
      <c r="A19" s="17"/>
      <c r="B19" s="19">
        <v>5004486</v>
      </c>
      <c r="C19" s="19" t="s">
        <v>1912</v>
      </c>
      <c r="D19" s="68">
        <v>3000630</v>
      </c>
      <c r="E19" s="19" t="s">
        <v>1897</v>
      </c>
      <c r="F19" s="69">
        <v>103</v>
      </c>
      <c r="G19" s="19" t="s">
        <v>754</v>
      </c>
      <c r="H19" s="20">
        <v>1.6879109999999997</v>
      </c>
      <c r="I19" s="21">
        <v>3.6189630000000004</v>
      </c>
      <c r="J19" s="21">
        <f t="shared" si="0"/>
        <v>2.9268700949519233</v>
      </c>
      <c r="K19" s="21">
        <v>1.2017012849519233</v>
      </c>
      <c r="L19" s="21">
        <v>1.3050810500000001</v>
      </c>
      <c r="M19" s="21">
        <v>0.42008775999999998</v>
      </c>
      <c r="N19" s="22">
        <f t="shared" si="1"/>
        <v>0.33205680327539222</v>
      </c>
      <c r="O19" s="22">
        <f t="shared" si="2"/>
        <v>0.69267973586685549</v>
      </c>
      <c r="P19" s="23">
        <f t="shared" si="3"/>
        <v>0.8087593310437059</v>
      </c>
      <c r="Q19" s="70">
        <v>12.6</v>
      </c>
      <c r="R19" s="21">
        <v>12.6</v>
      </c>
      <c r="S19" s="23">
        <f t="shared" si="4"/>
        <v>1</v>
      </c>
    </row>
    <row r="20" spans="1:19" ht="63.75" x14ac:dyDescent="0.25">
      <c r="A20" s="17"/>
      <c r="B20" s="19">
        <v>5004487</v>
      </c>
      <c r="C20" s="19" t="s">
        <v>1913</v>
      </c>
      <c r="D20" s="68">
        <v>3000630</v>
      </c>
      <c r="E20" s="19" t="s">
        <v>1897</v>
      </c>
      <c r="F20" s="69">
        <v>132</v>
      </c>
      <c r="G20" s="19" t="s">
        <v>1924</v>
      </c>
      <c r="H20" s="20">
        <v>5.2244129999999993</v>
      </c>
      <c r="I20" s="21">
        <v>7.0251970000000004</v>
      </c>
      <c r="J20" s="21">
        <f t="shared" si="0"/>
        <v>5.6156375213866569</v>
      </c>
      <c r="K20" s="21">
        <v>3.0098977113866567</v>
      </c>
      <c r="L20" s="21">
        <v>1.6290453899999997</v>
      </c>
      <c r="M20" s="21">
        <v>0.97669441999999995</v>
      </c>
      <c r="N20" s="22">
        <f t="shared" si="1"/>
        <v>0.42844317552755556</v>
      </c>
      <c r="O20" s="22">
        <f t="shared" si="2"/>
        <v>0.66032925502112705</v>
      </c>
      <c r="P20" s="23">
        <f t="shared" si="3"/>
        <v>0.79935659048232477</v>
      </c>
      <c r="Q20" s="70">
        <v>15</v>
      </c>
      <c r="R20" s="21">
        <v>15</v>
      </c>
      <c r="S20" s="23">
        <f t="shared" si="4"/>
        <v>1</v>
      </c>
    </row>
    <row r="21" spans="1:19" ht="51" x14ac:dyDescent="0.25">
      <c r="A21" s="17"/>
      <c r="B21" s="19">
        <v>5004488</v>
      </c>
      <c r="C21" s="19" t="s">
        <v>1914</v>
      </c>
      <c r="D21" s="68">
        <v>3000675</v>
      </c>
      <c r="E21" s="19" t="s">
        <v>1901</v>
      </c>
      <c r="F21" s="69">
        <v>352</v>
      </c>
      <c r="G21" s="19" t="s">
        <v>1925</v>
      </c>
      <c r="H21" s="20">
        <v>21.927247999999992</v>
      </c>
      <c r="I21" s="21">
        <v>16.109770999999999</v>
      </c>
      <c r="J21" s="21">
        <f t="shared" si="0"/>
        <v>10.410627825358189</v>
      </c>
      <c r="K21" s="21">
        <v>7.8185072253581893</v>
      </c>
      <c r="L21" s="21">
        <v>0.87547404000000006</v>
      </c>
      <c r="M21" s="21">
        <v>1.7166465599999998</v>
      </c>
      <c r="N21" s="22">
        <f t="shared" si="1"/>
        <v>0.48532702453425253</v>
      </c>
      <c r="O21" s="22">
        <f t="shared" si="2"/>
        <v>0.53967131285467629</v>
      </c>
      <c r="P21" s="23">
        <f t="shared" si="3"/>
        <v>0.64623065252499179</v>
      </c>
      <c r="Q21" s="70">
        <v>6732.0020000000004</v>
      </c>
      <c r="R21" s="21">
        <v>6369.3990000000003</v>
      </c>
      <c r="S21" s="23">
        <f t="shared" si="4"/>
        <v>0.94613741944818197</v>
      </c>
    </row>
    <row r="22" spans="1:19" ht="51" x14ac:dyDescent="0.25">
      <c r="A22" s="17"/>
      <c r="B22" s="19">
        <v>5004489</v>
      </c>
      <c r="C22" s="19" t="s">
        <v>1915</v>
      </c>
      <c r="D22" s="68">
        <v>3000675</v>
      </c>
      <c r="E22" s="19" t="s">
        <v>1901</v>
      </c>
      <c r="F22" s="69">
        <v>407</v>
      </c>
      <c r="G22" s="19" t="s">
        <v>1162</v>
      </c>
      <c r="H22" s="20">
        <v>4.1069000000000001E-2</v>
      </c>
      <c r="I22" s="21">
        <v>4.1069000000000001E-2</v>
      </c>
      <c r="J22" s="21">
        <f t="shared" si="0"/>
        <v>3.6306001191830639E-2</v>
      </c>
      <c r="K22" s="21">
        <v>3.5610901191830635E-2</v>
      </c>
      <c r="L22" s="21">
        <v>4.7210000000000004E-4</v>
      </c>
      <c r="M22" s="21">
        <v>2.23E-4</v>
      </c>
      <c r="N22" s="22">
        <f t="shared" si="1"/>
        <v>0.86709930097715149</v>
      </c>
      <c r="O22" s="22">
        <f t="shared" si="2"/>
        <v>0.87859458939420576</v>
      </c>
      <c r="P22" s="23">
        <f t="shared" si="3"/>
        <v>0.88402447568313414</v>
      </c>
      <c r="Q22" s="70">
        <v>1</v>
      </c>
      <c r="R22" s="21">
        <v>1</v>
      </c>
      <c r="S22" s="23">
        <f t="shared" si="4"/>
        <v>1</v>
      </c>
    </row>
    <row r="23" spans="1:19" ht="38.25" x14ac:dyDescent="0.25">
      <c r="A23" s="17"/>
      <c r="B23" s="19">
        <v>5004493</v>
      </c>
      <c r="C23" s="19" t="s">
        <v>1916</v>
      </c>
      <c r="D23" s="68">
        <v>3000632</v>
      </c>
      <c r="E23" s="19" t="s">
        <v>1898</v>
      </c>
      <c r="F23" s="69">
        <v>333</v>
      </c>
      <c r="G23" s="19" t="s">
        <v>1923</v>
      </c>
      <c r="H23" s="20">
        <v>0.14449599999999996</v>
      </c>
      <c r="I23" s="21">
        <v>0.166716</v>
      </c>
      <c r="J23" s="21">
        <f t="shared" si="0"/>
        <v>0.1100600006204471</v>
      </c>
      <c r="K23" s="21">
        <v>0.1062000006204471</v>
      </c>
      <c r="L23" s="21">
        <v>3.79E-3</v>
      </c>
      <c r="M23" s="21">
        <v>6.9999999999999994E-5</v>
      </c>
      <c r="N23" s="22">
        <f t="shared" si="1"/>
        <v>0.63701144833397572</v>
      </c>
      <c r="O23" s="22">
        <f t="shared" si="2"/>
        <v>0.65974471928577405</v>
      </c>
      <c r="P23" s="23">
        <f t="shared" si="3"/>
        <v>0.66016459500256186</v>
      </c>
      <c r="Q23" s="70">
        <v>567.00599999999997</v>
      </c>
      <c r="R23" s="21">
        <v>537.00599999999997</v>
      </c>
      <c r="S23" s="23">
        <f t="shared" si="4"/>
        <v>0.94709050697876218</v>
      </c>
    </row>
    <row r="24" spans="1:19" ht="38.25" x14ac:dyDescent="0.25">
      <c r="A24" s="17"/>
      <c r="B24" s="19">
        <v>5004494</v>
      </c>
      <c r="C24" s="19" t="s">
        <v>1917</v>
      </c>
      <c r="D24" s="68">
        <v>3000632</v>
      </c>
      <c r="E24" s="19" t="s">
        <v>1898</v>
      </c>
      <c r="F24" s="69">
        <v>340</v>
      </c>
      <c r="G24" s="19" t="s">
        <v>1922</v>
      </c>
      <c r="H24" s="20">
        <v>3.7579999999999988E-2</v>
      </c>
      <c r="I24" s="21">
        <v>2.6760000000000006E-2</v>
      </c>
      <c r="J24" s="21">
        <f t="shared" si="0"/>
        <v>2.6760000546346419E-2</v>
      </c>
      <c r="K24" s="21">
        <v>2.6760000546346419E-2</v>
      </c>
      <c r="L24" s="21">
        <v>0</v>
      </c>
      <c r="M24" s="21">
        <v>0</v>
      </c>
      <c r="N24" s="22">
        <f t="shared" si="1"/>
        <v>1.0000000204165327</v>
      </c>
      <c r="O24" s="22">
        <f t="shared" si="2"/>
        <v>1.0000000204165327</v>
      </c>
      <c r="P24" s="23">
        <f t="shared" si="3"/>
        <v>1.0000000204165327</v>
      </c>
      <c r="Q24" s="70">
        <v>150.00800000000004</v>
      </c>
      <c r="R24" s="21">
        <v>150.00800000000004</v>
      </c>
      <c r="S24" s="23">
        <f t="shared" si="4"/>
        <v>1</v>
      </c>
    </row>
    <row r="25" spans="1:19" ht="38.25" x14ac:dyDescent="0.25">
      <c r="A25" s="17"/>
      <c r="B25" s="19">
        <v>5004496</v>
      </c>
      <c r="C25" s="19" t="s">
        <v>1918</v>
      </c>
      <c r="D25" s="68">
        <v>3000633</v>
      </c>
      <c r="E25" s="19" t="s">
        <v>1899</v>
      </c>
      <c r="F25" s="69">
        <v>248</v>
      </c>
      <c r="G25" s="19" t="s">
        <v>1163</v>
      </c>
      <c r="H25" s="20">
        <v>4.2266719999999998</v>
      </c>
      <c r="I25" s="21">
        <v>4.2237959999999992</v>
      </c>
      <c r="J25" s="21">
        <f t="shared" si="0"/>
        <v>3.005651263364288</v>
      </c>
      <c r="K25" s="21">
        <v>2.3650882133642881</v>
      </c>
      <c r="L25" s="21">
        <v>0.32271385000000002</v>
      </c>
      <c r="M25" s="21">
        <v>0.31784920000000005</v>
      </c>
      <c r="N25" s="22">
        <f t="shared" si="1"/>
        <v>0.55994375991745071</v>
      </c>
      <c r="O25" s="22">
        <f t="shared" si="2"/>
        <v>0.63634750905685045</v>
      </c>
      <c r="P25" s="23">
        <f t="shared" si="3"/>
        <v>0.71159953353909344</v>
      </c>
      <c r="Q25" s="70">
        <v>4576</v>
      </c>
      <c r="R25" s="21">
        <v>3532.5029999999997</v>
      </c>
      <c r="S25" s="23">
        <f t="shared" si="4"/>
        <v>0.77196306818181815</v>
      </c>
    </row>
    <row r="26" spans="1:19" ht="25.5" x14ac:dyDescent="0.25">
      <c r="A26" s="17"/>
      <c r="B26" s="19">
        <v>5005110</v>
      </c>
      <c r="C26" s="19" t="s">
        <v>1919</v>
      </c>
      <c r="D26" s="68">
        <v>3000630</v>
      </c>
      <c r="E26" s="19" t="s">
        <v>1897</v>
      </c>
      <c r="F26" s="69">
        <v>605</v>
      </c>
      <c r="G26" s="19" t="s">
        <v>1926</v>
      </c>
      <c r="H26" s="20">
        <v>1.7690410000000003</v>
      </c>
      <c r="I26" s="21">
        <v>7.307360000000001</v>
      </c>
      <c r="J26" s="21">
        <f t="shared" si="0"/>
        <v>6.2022085175473798</v>
      </c>
      <c r="K26" s="21">
        <v>1.8944519275473795</v>
      </c>
      <c r="L26" s="21">
        <v>3.7613296900000002</v>
      </c>
      <c r="M26" s="21">
        <v>0.54642689999999994</v>
      </c>
      <c r="N26" s="22">
        <f t="shared" si="1"/>
        <v>0.25925257925535067</v>
      </c>
      <c r="O26" s="22">
        <f t="shared" si="2"/>
        <v>0.77398425936964632</v>
      </c>
      <c r="P26" s="23">
        <f t="shared" si="3"/>
        <v>0.84876186715138968</v>
      </c>
      <c r="Q26" s="70">
        <v>428</v>
      </c>
      <c r="R26" s="21">
        <v>457.78</v>
      </c>
      <c r="S26" s="23">
        <f t="shared" si="4"/>
        <v>1.0695794392523363</v>
      </c>
    </row>
    <row r="27" spans="1:19" ht="76.5" x14ac:dyDescent="0.25">
      <c r="A27" s="17"/>
      <c r="B27" s="19">
        <v>5005111</v>
      </c>
      <c r="C27" s="19" t="s">
        <v>1920</v>
      </c>
      <c r="D27" s="68">
        <v>3000632</v>
      </c>
      <c r="E27" s="19" t="s">
        <v>1898</v>
      </c>
      <c r="F27" s="69">
        <v>194</v>
      </c>
      <c r="G27" s="19" t="s">
        <v>1182</v>
      </c>
      <c r="H27" s="20">
        <v>35.580829000000008</v>
      </c>
      <c r="I27" s="21">
        <v>46.968873000000031</v>
      </c>
      <c r="J27" s="21">
        <f t="shared" si="0"/>
        <v>45.712625900832968</v>
      </c>
      <c r="K27" s="21">
        <v>43.017982010832966</v>
      </c>
      <c r="L27" s="21">
        <v>2.4265456700000003</v>
      </c>
      <c r="M27" s="21">
        <v>0.26809822</v>
      </c>
      <c r="N27" s="22">
        <f t="shared" si="1"/>
        <v>0.91588278072656626</v>
      </c>
      <c r="O27" s="22">
        <f t="shared" si="2"/>
        <v>0.96754562709718284</v>
      </c>
      <c r="P27" s="23">
        <f t="shared" si="3"/>
        <v>0.97325362481728994</v>
      </c>
      <c r="Q27" s="70">
        <v>469</v>
      </c>
      <c r="R27" s="21">
        <v>463</v>
      </c>
      <c r="S27" s="23">
        <f t="shared" si="4"/>
        <v>0.98720682302771856</v>
      </c>
    </row>
    <row r="28" spans="1:19" ht="38.25" x14ac:dyDescent="0.25">
      <c r="A28" s="17"/>
      <c r="B28" s="19">
        <v>5005112</v>
      </c>
      <c r="C28" s="19" t="s">
        <v>1921</v>
      </c>
      <c r="D28" s="68">
        <v>3000633</v>
      </c>
      <c r="E28" s="19" t="s">
        <v>1899</v>
      </c>
      <c r="F28" s="69">
        <v>14</v>
      </c>
      <c r="G28" s="19" t="s">
        <v>690</v>
      </c>
      <c r="H28" s="20">
        <v>0.75723200000000013</v>
      </c>
      <c r="I28" s="21">
        <v>0.780748</v>
      </c>
      <c r="J28" s="21">
        <f t="shared" si="0"/>
        <v>0.33691848419667292</v>
      </c>
      <c r="K28" s="21">
        <v>0.18048651419667294</v>
      </c>
      <c r="L28" s="21">
        <v>5.7634760000000007E-2</v>
      </c>
      <c r="M28" s="21">
        <v>9.8797209999999996E-2</v>
      </c>
      <c r="N28" s="22">
        <f t="shared" si="1"/>
        <v>0.23117127958915418</v>
      </c>
      <c r="O28" s="22">
        <f t="shared" si="2"/>
        <v>0.30499120612114661</v>
      </c>
      <c r="P28" s="23">
        <f t="shared" si="3"/>
        <v>0.43153294558125405</v>
      </c>
      <c r="Q28" s="70">
        <v>23.001000000000001</v>
      </c>
      <c r="R28" s="21">
        <v>16.689</v>
      </c>
      <c r="S28" s="23">
        <f t="shared" si="4"/>
        <v>0.72557714881961655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1.3883319999999999</v>
      </c>
      <c r="I29" s="21">
        <v>1.6829829999999999</v>
      </c>
      <c r="J29" s="21">
        <f t="shared" si="0"/>
        <v>0.9017368457379078</v>
      </c>
      <c r="K29" s="21">
        <v>0.59100503573790775</v>
      </c>
      <c r="L29" s="21">
        <v>9.1361280000000003E-2</v>
      </c>
      <c r="M29" s="21">
        <v>0.21937053000000001</v>
      </c>
      <c r="N29" s="22">
        <f t="shared" si="1"/>
        <v>0.35116518451933726</v>
      </c>
      <c r="O29" s="22">
        <f t="shared" si="2"/>
        <v>0.4054505100395594</v>
      </c>
      <c r="P29" s="23">
        <f t="shared" si="3"/>
        <v>0.53579676427979839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99.445909000000029</v>
      </c>
      <c r="I30" s="44">
        <f t="shared" ref="I30:M30" ca="1" si="5">OFFSET(I30,-MATCH("PROYECTOS",$A$8:$A$30,0)-1,0)-(OFFSET(I30,-MATCH("PROYECTOS",$A$8:$A$30,0),0))</f>
        <v>116.13098399999996</v>
      </c>
      <c r="J30" s="44">
        <f t="shared" ca="1" si="5"/>
        <v>73.494885369920382</v>
      </c>
      <c r="K30" s="44">
        <f t="shared" ca="1" si="5"/>
        <v>52.893929119920415</v>
      </c>
      <c r="L30" s="44">
        <f t="shared" ca="1" si="5"/>
        <v>11.571093159999993</v>
      </c>
      <c r="M30" s="44">
        <f t="shared" ca="1" si="5"/>
        <v>9.0298630899999779</v>
      </c>
      <c r="N30" s="46">
        <f t="shared" ca="1" si="1"/>
        <v>0.45546784585860767</v>
      </c>
      <c r="O30" s="46">
        <f t="shared" ca="1" si="2"/>
        <v>0.55510614014878601</v>
      </c>
      <c r="P30" s="47">
        <f t="shared" ca="1" si="3"/>
        <v>0.6328619877182855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612.89328999999998</v>
      </c>
      <c r="E6" s="14">
        <v>604.97618299999999</v>
      </c>
      <c r="F6" s="14">
        <v>443.93763185340492</v>
      </c>
      <c r="G6" s="14">
        <v>306.21049333340488</v>
      </c>
      <c r="H6" s="14">
        <v>74.171506780000001</v>
      </c>
      <c r="I6" s="14">
        <v>63.555631739999995</v>
      </c>
      <c r="J6" s="15">
        <v>0.50615297252686209</v>
      </c>
      <c r="K6" s="15">
        <v>0.62875533087457913</v>
      </c>
      <c r="L6" s="16">
        <v>0.73381009753470727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612.89328999999998</v>
      </c>
      <c r="E7" s="38">
        <f ca="1">SUM(E8:OFFSET(E6,MATCH("GOBIERNOS REGIONALES",$A$8:$A$50,0),0))</f>
        <v>604.97618299999999</v>
      </c>
      <c r="F7" s="38">
        <f ca="1">SUM(F8:OFFSET(F6,MATCH("GOBIERNOS REGIONALES",$A$8:$A$50,0),0))</f>
        <v>443.93763185340492</v>
      </c>
      <c r="G7" s="38">
        <f ca="1">SUM(G8:OFFSET(G6,MATCH("GOBIERNOS REGIONALES",$A$8:$A$50,0),0))</f>
        <v>306.21049333340488</v>
      </c>
      <c r="H7" s="38">
        <f ca="1">SUM(H8:OFFSET(H6,MATCH("GOBIERNOS REGIONALES",$A$8:$A$50,0),0))</f>
        <v>74.171506780000001</v>
      </c>
      <c r="I7" s="38">
        <f ca="1">SUM(I8:OFFSET(I6,MATCH("GOBIERNOS REGIONALES",$A$8:$A$50,0),0))</f>
        <v>63.555631739999995</v>
      </c>
      <c r="J7" s="39">
        <f ca="1">IFERROR(G7/E7,0)</f>
        <v>0.50615297252686209</v>
      </c>
      <c r="K7" s="39">
        <f ca="1">IFERROR(SUM(G7,H7)/E7,0)</f>
        <v>0.62875533087457913</v>
      </c>
      <c r="L7" s="40">
        <f ca="1">IFERROR(SUM(G7,H7,I7)/E7,0)</f>
        <v>0.73381009753470727</v>
      </c>
      <c r="M7" s="4"/>
    </row>
    <row r="8" spans="1:13" x14ac:dyDescent="0.25">
      <c r="A8" s="17"/>
      <c r="B8" s="18">
        <v>10</v>
      </c>
      <c r="C8" s="19" t="s">
        <v>110</v>
      </c>
      <c r="D8" s="20">
        <v>612.89328999999998</v>
      </c>
      <c r="E8" s="21">
        <v>604.97618299999999</v>
      </c>
      <c r="F8" s="21">
        <f t="shared" ref="F8:F10" si="0">SUM(G8,H8,I8)</f>
        <v>443.93763185340492</v>
      </c>
      <c r="G8" s="21">
        <v>306.21049333340488</v>
      </c>
      <c r="H8" s="21">
        <v>74.171506780000001</v>
      </c>
      <c r="I8" s="21">
        <v>63.555631739999995</v>
      </c>
      <c r="J8" s="22">
        <f t="shared" ref="J8:J10" si="1">IFERROR(G8/E8,0)</f>
        <v>0.50615297252686209</v>
      </c>
      <c r="K8" s="22">
        <f t="shared" ref="K8:K10" si="2">IFERROR(SUM(G8,H8)/E8,0)</f>
        <v>0.62875533087457913</v>
      </c>
      <c r="L8" s="23">
        <f t="shared" ref="L8:L10" si="3">IFERROR(SUM(G8,H8,I8)/E8,0)</f>
        <v>0.73381009753470727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504</v>
      </c>
      <c r="N2" s="72" t="s">
        <v>540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4209.2621859999999</v>
      </c>
      <c r="E6" s="14">
        <f ca="1">SUM(E7:OFFSET(E7,50,0))</f>
        <v>4810.2690730000004</v>
      </c>
      <c r="F6" s="14">
        <f ca="1">SUM(F7:OFFSET(F7,50,0))</f>
        <v>3411.4657420545982</v>
      </c>
      <c r="G6" s="14">
        <f ca="1">SUM(G7:OFFSET(G7,50,0))</f>
        <v>2698.4982669245978</v>
      </c>
      <c r="H6" s="14">
        <f ca="1">SUM(H7:OFFSET(H7,50,0))</f>
        <v>369.16923270999985</v>
      </c>
      <c r="I6" s="14">
        <f ca="1">SUM(I7:OFFSET(I7,50,0))</f>
        <v>343.79824242000001</v>
      </c>
      <c r="J6" s="15">
        <f ca="1">IFERROR(G6/E6,0)</f>
        <v>0.56098696891432664</v>
      </c>
      <c r="K6" s="15">
        <f ca="1">IFERROR(SUM(G6,H6)/E6,0)</f>
        <v>0.63773303594457731</v>
      </c>
      <c r="L6" s="16">
        <f ca="1">IFERROR(SUM(G6,H6,I6)/E6,0)</f>
        <v>0.709204763867187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38.429361</v>
      </c>
      <c r="E7" s="21">
        <v>61.005449999999989</v>
      </c>
      <c r="F7" s="21">
        <f t="shared" ref="F7:F31" si="0">SUM(G7,H7,I7)</f>
        <v>57.852626991653743</v>
      </c>
      <c r="G7" s="21">
        <v>56.631506571653745</v>
      </c>
      <c r="H7" s="21">
        <v>0.45142278000000002</v>
      </c>
      <c r="I7" s="21">
        <v>0.76969763999999996</v>
      </c>
      <c r="J7" s="22">
        <f t="shared" ref="J7:J31" si="1">IFERROR(G7/E7,0)</f>
        <v>0.92830241513920075</v>
      </c>
      <c r="K7" s="22">
        <f t="shared" ref="K7:K31" si="2">IFERROR(SUM(G7,H7)/E7,0)</f>
        <v>0.93570212745998527</v>
      </c>
      <c r="L7" s="23">
        <f t="shared" ref="L7:L31" si="3">IFERROR(SUM(G7,H7,I7)/E7,0)</f>
        <v>0.94831899431368427</v>
      </c>
      <c r="M7" s="4"/>
      <c r="N7" t="s">
        <v>249</v>
      </c>
      <c r="O7" s="5">
        <v>57.852626991653743</v>
      </c>
      <c r="P7" s="71">
        <v>0.94831899431368427</v>
      </c>
    </row>
    <row r="8" spans="1:16" x14ac:dyDescent="0.25">
      <c r="A8" s="17"/>
      <c r="B8" s="55">
        <v>2</v>
      </c>
      <c r="C8" s="19" t="s">
        <v>250</v>
      </c>
      <c r="D8" s="20">
        <v>134.23363999999998</v>
      </c>
      <c r="E8" s="21">
        <v>150.74236599999992</v>
      </c>
      <c r="F8" s="21">
        <f t="shared" si="0"/>
        <v>118.51663413000742</v>
      </c>
      <c r="G8" s="21">
        <v>99.734037090007405</v>
      </c>
      <c r="H8" s="21">
        <v>6.2865295200000002</v>
      </c>
      <c r="I8" s="21">
        <v>12.496067520000006</v>
      </c>
      <c r="J8" s="22">
        <f t="shared" si="1"/>
        <v>0.66161915682023631</v>
      </c>
      <c r="K8" s="22">
        <f t="shared" si="2"/>
        <v>0.70332295706442249</v>
      </c>
      <c r="L8" s="23">
        <f t="shared" si="3"/>
        <v>0.78621980850431583</v>
      </c>
      <c r="M8" s="4"/>
      <c r="N8" t="s">
        <v>252</v>
      </c>
      <c r="O8" s="5">
        <v>305.66704197213897</v>
      </c>
      <c r="P8" s="71">
        <v>0.9040260967864463</v>
      </c>
    </row>
    <row r="9" spans="1:16" x14ac:dyDescent="0.25">
      <c r="A9" s="17"/>
      <c r="B9" s="55">
        <v>3</v>
      </c>
      <c r="C9" s="19" t="s">
        <v>251</v>
      </c>
      <c r="D9" s="20">
        <v>62.10382700000001</v>
      </c>
      <c r="E9" s="21">
        <v>71.886713999999984</v>
      </c>
      <c r="F9" s="21">
        <f t="shared" si="0"/>
        <v>46.94740274123442</v>
      </c>
      <c r="G9" s="21">
        <v>37.757503391234422</v>
      </c>
      <c r="H9" s="21">
        <v>4.4871451900000006</v>
      </c>
      <c r="I9" s="21">
        <v>4.7027541600000005</v>
      </c>
      <c r="J9" s="22">
        <f t="shared" si="1"/>
        <v>0.52523618468962752</v>
      </c>
      <c r="K9" s="22">
        <f t="shared" si="2"/>
        <v>0.58765585781587448</v>
      </c>
      <c r="L9" s="23">
        <f t="shared" si="3"/>
        <v>0.65307481909987475</v>
      </c>
      <c r="M9" s="4"/>
      <c r="N9" t="s">
        <v>257</v>
      </c>
      <c r="O9" s="5">
        <v>33.764122629965655</v>
      </c>
      <c r="P9" s="71">
        <v>0.87394290681366948</v>
      </c>
    </row>
    <row r="10" spans="1:16" x14ac:dyDescent="0.25">
      <c r="A10" s="17"/>
      <c r="B10" s="55">
        <v>4</v>
      </c>
      <c r="C10" s="19" t="s">
        <v>252</v>
      </c>
      <c r="D10" s="20">
        <v>284.98317900000001</v>
      </c>
      <c r="E10" s="21">
        <v>338.1174979999999</v>
      </c>
      <c r="F10" s="21">
        <f t="shared" si="0"/>
        <v>305.66704197213897</v>
      </c>
      <c r="G10" s="21">
        <v>262.19319845213892</v>
      </c>
      <c r="H10" s="21">
        <v>17.906723180000011</v>
      </c>
      <c r="I10" s="21">
        <v>25.567120340000006</v>
      </c>
      <c r="J10" s="22">
        <f t="shared" si="1"/>
        <v>0.77544995453662968</v>
      </c>
      <c r="K10" s="22">
        <f t="shared" si="2"/>
        <v>0.8284100151247985</v>
      </c>
      <c r="L10" s="23">
        <f t="shared" si="3"/>
        <v>0.9040260967864463</v>
      </c>
      <c r="M10" s="4"/>
      <c r="N10" t="s">
        <v>260</v>
      </c>
      <c r="O10" s="5">
        <v>131.54855157878896</v>
      </c>
      <c r="P10" s="71">
        <v>0.86450504102539816</v>
      </c>
    </row>
    <row r="11" spans="1:16" x14ac:dyDescent="0.25">
      <c r="A11" s="17"/>
      <c r="B11" s="55">
        <v>5</v>
      </c>
      <c r="C11" s="19" t="s">
        <v>253</v>
      </c>
      <c r="D11" s="20">
        <v>48.134155999999997</v>
      </c>
      <c r="E11" s="21">
        <v>61.325438000000013</v>
      </c>
      <c r="F11" s="21">
        <f t="shared" si="0"/>
        <v>40.03042417517895</v>
      </c>
      <c r="G11" s="21">
        <v>31.593724435178956</v>
      </c>
      <c r="H11" s="21">
        <v>4.4108014100000004</v>
      </c>
      <c r="I11" s="21">
        <v>4.0258983299999995</v>
      </c>
      <c r="J11" s="22">
        <f t="shared" si="1"/>
        <v>0.51518139071715963</v>
      </c>
      <c r="K11" s="22">
        <f t="shared" si="2"/>
        <v>0.58710588981327694</v>
      </c>
      <c r="L11" s="23">
        <f t="shared" si="3"/>
        <v>0.65275398726347367</v>
      </c>
      <c r="M11" s="4"/>
      <c r="N11" t="s">
        <v>259</v>
      </c>
      <c r="O11" s="5">
        <v>92.714978213113355</v>
      </c>
      <c r="P11" s="71">
        <v>0.84748604321935195</v>
      </c>
    </row>
    <row r="12" spans="1:16" x14ac:dyDescent="0.25">
      <c r="A12" s="17"/>
      <c r="B12" s="55">
        <v>6</v>
      </c>
      <c r="C12" s="19" t="s">
        <v>254</v>
      </c>
      <c r="D12" s="20">
        <v>92.308737000000008</v>
      </c>
      <c r="E12" s="21">
        <v>87.819546000000003</v>
      </c>
      <c r="F12" s="21">
        <f t="shared" si="0"/>
        <v>72.660290829815537</v>
      </c>
      <c r="G12" s="21">
        <v>56.450774769815531</v>
      </c>
      <c r="H12" s="21">
        <v>6.9042737500000007</v>
      </c>
      <c r="I12" s="21">
        <v>9.3052423099999988</v>
      </c>
      <c r="J12" s="22">
        <f t="shared" si="1"/>
        <v>0.64280422002882509</v>
      </c>
      <c r="K12" s="22">
        <f t="shared" si="2"/>
        <v>0.72142309321225062</v>
      </c>
      <c r="L12" s="23">
        <f t="shared" si="3"/>
        <v>0.82738176339257707</v>
      </c>
      <c r="M12" s="4"/>
      <c r="N12" t="s">
        <v>254</v>
      </c>
      <c r="O12" s="5">
        <v>72.660290829815537</v>
      </c>
      <c r="P12" s="71">
        <v>0.82738176339257707</v>
      </c>
    </row>
    <row r="13" spans="1:16" x14ac:dyDescent="0.25">
      <c r="A13" s="17"/>
      <c r="B13" s="55">
        <v>7</v>
      </c>
      <c r="C13" s="19" t="s">
        <v>255</v>
      </c>
      <c r="D13" s="20">
        <v>140.86424300000004</v>
      </c>
      <c r="E13" s="21">
        <v>154.94904500000001</v>
      </c>
      <c r="F13" s="21">
        <f t="shared" si="0"/>
        <v>111.97931393369392</v>
      </c>
      <c r="G13" s="21">
        <v>87.937575013693916</v>
      </c>
      <c r="H13" s="21">
        <v>10.769041839999996</v>
      </c>
      <c r="I13" s="21">
        <v>13.27269708</v>
      </c>
      <c r="J13" s="22">
        <f t="shared" si="1"/>
        <v>0.56752576315455128</v>
      </c>
      <c r="K13" s="22">
        <f t="shared" si="2"/>
        <v>0.63702630018593476</v>
      </c>
      <c r="L13" s="23">
        <f t="shared" si="3"/>
        <v>0.72268476345687649</v>
      </c>
      <c r="M13" s="4"/>
      <c r="N13" t="s">
        <v>262</v>
      </c>
      <c r="O13" s="5">
        <v>171.77105611121647</v>
      </c>
      <c r="P13" s="71">
        <v>0.80556909613398775</v>
      </c>
    </row>
    <row r="14" spans="1:16" x14ac:dyDescent="0.25">
      <c r="A14" s="17"/>
      <c r="B14" s="55">
        <v>8</v>
      </c>
      <c r="C14" s="19" t="s">
        <v>256</v>
      </c>
      <c r="D14" s="20">
        <v>238.28923600000002</v>
      </c>
      <c r="E14" s="21">
        <v>238.82232499999989</v>
      </c>
      <c r="F14" s="21">
        <f t="shared" si="0"/>
        <v>184.57503634847595</v>
      </c>
      <c r="G14" s="21">
        <v>156.15708143847593</v>
      </c>
      <c r="H14" s="21">
        <v>11.641006239999998</v>
      </c>
      <c r="I14" s="21">
        <v>16.776948670000014</v>
      </c>
      <c r="J14" s="22">
        <f t="shared" si="1"/>
        <v>0.65386299810319659</v>
      </c>
      <c r="K14" s="22">
        <f t="shared" si="2"/>
        <v>0.70260637349743582</v>
      </c>
      <c r="L14" s="23">
        <f t="shared" si="3"/>
        <v>0.77285503500761932</v>
      </c>
      <c r="M14" s="4"/>
      <c r="N14" t="s">
        <v>250</v>
      </c>
      <c r="O14" s="5">
        <v>118.51663413000742</v>
      </c>
      <c r="P14" s="71">
        <v>0.78621980850431583</v>
      </c>
    </row>
    <row r="15" spans="1:16" x14ac:dyDescent="0.25">
      <c r="A15" s="17"/>
      <c r="B15" s="55">
        <v>9</v>
      </c>
      <c r="C15" s="19" t="s">
        <v>257</v>
      </c>
      <c r="D15" s="20">
        <v>36.628389999999996</v>
      </c>
      <c r="E15" s="21">
        <v>38.634242999999991</v>
      </c>
      <c r="F15" s="21">
        <f t="shared" si="0"/>
        <v>33.764122629965655</v>
      </c>
      <c r="G15" s="21">
        <v>26.614358219965652</v>
      </c>
      <c r="H15" s="21">
        <v>3.5731800899999997</v>
      </c>
      <c r="I15" s="21">
        <v>3.5765843199999994</v>
      </c>
      <c r="J15" s="22">
        <f t="shared" si="1"/>
        <v>0.68888002335041632</v>
      </c>
      <c r="K15" s="22">
        <f t="shared" si="2"/>
        <v>0.78136740792269854</v>
      </c>
      <c r="L15" s="23">
        <f t="shared" si="3"/>
        <v>0.87394290681366948</v>
      </c>
      <c r="M15" s="4"/>
      <c r="N15" t="s">
        <v>256</v>
      </c>
      <c r="O15" s="5">
        <v>184.57503634847595</v>
      </c>
      <c r="P15" s="71">
        <v>0.77285503500761932</v>
      </c>
    </row>
    <row r="16" spans="1:16" x14ac:dyDescent="0.25">
      <c r="A16" s="17"/>
      <c r="B16" s="55">
        <v>10</v>
      </c>
      <c r="C16" s="19" t="s">
        <v>258</v>
      </c>
      <c r="D16" s="20">
        <v>48.358276000000004</v>
      </c>
      <c r="E16" s="21">
        <v>57.605486999999982</v>
      </c>
      <c r="F16" s="21">
        <f t="shared" si="0"/>
        <v>39.229606478900124</v>
      </c>
      <c r="G16" s="21">
        <v>30.614898008900127</v>
      </c>
      <c r="H16" s="21">
        <v>3.8476347099999995</v>
      </c>
      <c r="I16" s="21">
        <v>4.7670737599999988</v>
      </c>
      <c r="J16" s="22">
        <f t="shared" si="1"/>
        <v>0.5314580190755116</v>
      </c>
      <c r="K16" s="22">
        <f t="shared" si="2"/>
        <v>0.59825087007597277</v>
      </c>
      <c r="L16" s="23">
        <f t="shared" si="3"/>
        <v>0.68100468413538684</v>
      </c>
      <c r="M16" s="4"/>
      <c r="N16" t="s">
        <v>261</v>
      </c>
      <c r="O16" s="5">
        <v>156.60549115875068</v>
      </c>
      <c r="P16" s="71">
        <v>0.77136345683795615</v>
      </c>
    </row>
    <row r="17" spans="1:16" x14ac:dyDescent="0.25">
      <c r="A17" s="17"/>
      <c r="B17" s="55">
        <v>11</v>
      </c>
      <c r="C17" s="19" t="s">
        <v>259</v>
      </c>
      <c r="D17" s="20">
        <v>96.26657299999998</v>
      </c>
      <c r="E17" s="21">
        <v>109.40000599999999</v>
      </c>
      <c r="F17" s="21">
        <f t="shared" si="0"/>
        <v>92.714978213113355</v>
      </c>
      <c r="G17" s="21">
        <v>73.299605863113356</v>
      </c>
      <c r="H17" s="21">
        <v>9.7359934299999953</v>
      </c>
      <c r="I17" s="21">
        <v>9.6793789199999996</v>
      </c>
      <c r="J17" s="22">
        <f t="shared" si="1"/>
        <v>0.67001464207518746</v>
      </c>
      <c r="K17" s="22">
        <f t="shared" si="2"/>
        <v>0.75900909267878247</v>
      </c>
      <c r="L17" s="23">
        <f t="shared" si="3"/>
        <v>0.84748604321935195</v>
      </c>
      <c r="M17" s="4"/>
      <c r="N17" t="s">
        <v>273</v>
      </c>
      <c r="O17" s="5">
        <v>34.239247212720436</v>
      </c>
      <c r="P17" s="71">
        <v>0.73507296151822266</v>
      </c>
    </row>
    <row r="18" spans="1:16" x14ac:dyDescent="0.25">
      <c r="A18" s="17"/>
      <c r="B18" s="55">
        <v>12</v>
      </c>
      <c r="C18" s="19" t="s">
        <v>260</v>
      </c>
      <c r="D18" s="20">
        <v>141.27092100000002</v>
      </c>
      <c r="E18" s="21">
        <v>152.16632100000007</v>
      </c>
      <c r="F18" s="21">
        <f t="shared" si="0"/>
        <v>131.54855157878896</v>
      </c>
      <c r="G18" s="21">
        <v>105.28262502878897</v>
      </c>
      <c r="H18" s="21">
        <v>14.427557810000001</v>
      </c>
      <c r="I18" s="21">
        <v>11.838368739999996</v>
      </c>
      <c r="J18" s="22">
        <f t="shared" si="1"/>
        <v>0.69189176906490968</v>
      </c>
      <c r="K18" s="22">
        <f t="shared" si="2"/>
        <v>0.78670616501787483</v>
      </c>
      <c r="L18" s="23">
        <f t="shared" si="3"/>
        <v>0.86450504102539816</v>
      </c>
      <c r="M18" s="4"/>
      <c r="N18" t="s">
        <v>255</v>
      </c>
      <c r="O18" s="5">
        <v>111.97931393369392</v>
      </c>
      <c r="P18" s="71">
        <v>0.72268476345687649</v>
      </c>
    </row>
    <row r="19" spans="1:16" x14ac:dyDescent="0.25">
      <c r="A19" s="17"/>
      <c r="B19" s="55">
        <v>13</v>
      </c>
      <c r="C19" s="19" t="s">
        <v>261</v>
      </c>
      <c r="D19" s="20">
        <v>173.21536299999997</v>
      </c>
      <c r="E19" s="21">
        <v>203.02425499999998</v>
      </c>
      <c r="F19" s="21">
        <f t="shared" si="0"/>
        <v>156.60549115875068</v>
      </c>
      <c r="G19" s="21">
        <v>123.75035581875068</v>
      </c>
      <c r="H19" s="21">
        <v>16.613887599999998</v>
      </c>
      <c r="I19" s="21">
        <v>16.241247739999999</v>
      </c>
      <c r="J19" s="22">
        <f t="shared" si="1"/>
        <v>0.6095348352281883</v>
      </c>
      <c r="K19" s="22">
        <f t="shared" si="2"/>
        <v>0.69136686854854212</v>
      </c>
      <c r="L19" s="23">
        <f t="shared" si="3"/>
        <v>0.77136345683795615</v>
      </c>
      <c r="M19" s="4"/>
      <c r="N19" t="s">
        <v>267</v>
      </c>
      <c r="O19" s="5">
        <v>19.890155783326207</v>
      </c>
      <c r="P19" s="71">
        <v>0.69344587161597704</v>
      </c>
    </row>
    <row r="20" spans="1:16" x14ac:dyDescent="0.25">
      <c r="A20" s="17"/>
      <c r="B20" s="55">
        <v>14</v>
      </c>
      <c r="C20" s="19" t="s">
        <v>262</v>
      </c>
      <c r="D20" s="20">
        <v>197.297571</v>
      </c>
      <c r="E20" s="21">
        <v>213.22945100000004</v>
      </c>
      <c r="F20" s="21">
        <f t="shared" si="0"/>
        <v>171.77105611121647</v>
      </c>
      <c r="G20" s="21">
        <v>139.82105585121644</v>
      </c>
      <c r="H20" s="21">
        <v>16.784608930000012</v>
      </c>
      <c r="I20" s="21">
        <v>15.16539133</v>
      </c>
      <c r="J20" s="22">
        <f t="shared" si="1"/>
        <v>0.65573050624801554</v>
      </c>
      <c r="K20" s="22">
        <f t="shared" si="2"/>
        <v>0.7344466913307226</v>
      </c>
      <c r="L20" s="23">
        <f t="shared" si="3"/>
        <v>0.80556909613398775</v>
      </c>
      <c r="M20" s="4"/>
      <c r="N20" t="s">
        <v>258</v>
      </c>
      <c r="O20" s="5">
        <v>39.229606478900124</v>
      </c>
      <c r="P20" s="71">
        <v>0.68100468413538684</v>
      </c>
    </row>
    <row r="21" spans="1:16" x14ac:dyDescent="0.25">
      <c r="A21" s="17"/>
      <c r="B21" s="55">
        <v>15</v>
      </c>
      <c r="C21" s="19" t="s">
        <v>263</v>
      </c>
      <c r="D21" s="20">
        <v>1688.2328510000007</v>
      </c>
      <c r="E21" s="21">
        <v>2126.4078090000003</v>
      </c>
      <c r="F21" s="21">
        <f t="shared" si="0"/>
        <v>1379.9073772938523</v>
      </c>
      <c r="G21" s="21">
        <v>1097.7551119438522</v>
      </c>
      <c r="H21" s="21">
        <v>149.65298113999995</v>
      </c>
      <c r="I21" s="21">
        <v>132.49928421000001</v>
      </c>
      <c r="J21" s="22">
        <f t="shared" si="1"/>
        <v>0.51624862704962537</v>
      </c>
      <c r="K21" s="22">
        <f t="shared" si="2"/>
        <v>0.58662693383847142</v>
      </c>
      <c r="L21" s="23">
        <f t="shared" si="3"/>
        <v>0.64893825702360941</v>
      </c>
      <c r="M21" s="4"/>
      <c r="N21" t="s">
        <v>268</v>
      </c>
      <c r="O21" s="5">
        <v>115.78802553990354</v>
      </c>
      <c r="P21" s="71">
        <v>0.67311673483126155</v>
      </c>
    </row>
    <row r="22" spans="1:16" x14ac:dyDescent="0.25">
      <c r="A22" s="17"/>
      <c r="B22" s="55">
        <v>16</v>
      </c>
      <c r="C22" s="19" t="s">
        <v>264</v>
      </c>
      <c r="D22" s="20">
        <v>94.417828000000014</v>
      </c>
      <c r="E22" s="21">
        <v>104.66949999999999</v>
      </c>
      <c r="F22" s="21">
        <f t="shared" si="0"/>
        <v>63.308922181191356</v>
      </c>
      <c r="G22" s="21">
        <v>48.291230421191358</v>
      </c>
      <c r="H22" s="21">
        <v>7.4094313999999981</v>
      </c>
      <c r="I22" s="21">
        <v>7.6082603600000009</v>
      </c>
      <c r="J22" s="22">
        <f t="shared" si="1"/>
        <v>0.46136869308816192</v>
      </c>
      <c r="K22" s="22">
        <f t="shared" si="2"/>
        <v>0.53215752268990835</v>
      </c>
      <c r="L22" s="23">
        <f t="shared" si="3"/>
        <v>0.60484594061490082</v>
      </c>
      <c r="M22" s="4"/>
      <c r="N22" t="s">
        <v>269</v>
      </c>
      <c r="O22" s="5">
        <v>100.91515499401567</v>
      </c>
      <c r="P22" s="71">
        <v>0.66302448443866657</v>
      </c>
    </row>
    <row r="23" spans="1:16" x14ac:dyDescent="0.25">
      <c r="A23" s="17"/>
      <c r="B23" s="55">
        <v>17</v>
      </c>
      <c r="C23" s="19" t="s">
        <v>265</v>
      </c>
      <c r="D23" s="20">
        <v>28.250631000000002</v>
      </c>
      <c r="E23" s="21">
        <v>17.591257000000002</v>
      </c>
      <c r="F23" s="21">
        <f t="shared" si="0"/>
        <v>7.3782688072367568</v>
      </c>
      <c r="G23" s="21">
        <v>2.2064359672367573</v>
      </c>
      <c r="H23" s="21">
        <v>3.3477390599999994</v>
      </c>
      <c r="I23" s="21">
        <v>1.8240937800000003</v>
      </c>
      <c r="J23" s="22">
        <f t="shared" si="1"/>
        <v>0.12542798773485925</v>
      </c>
      <c r="K23" s="22">
        <f t="shared" si="2"/>
        <v>0.31573497148252427</v>
      </c>
      <c r="L23" s="23">
        <f t="shared" si="3"/>
        <v>0.41942817430481266</v>
      </c>
      <c r="M23" s="4"/>
      <c r="N23" t="s">
        <v>251</v>
      </c>
      <c r="O23" s="5">
        <v>46.94740274123442</v>
      </c>
      <c r="P23" s="71">
        <v>0.65307481909987475</v>
      </c>
    </row>
    <row r="24" spans="1:16" x14ac:dyDescent="0.25">
      <c r="A24" s="17"/>
      <c r="B24" s="55">
        <v>18</v>
      </c>
      <c r="C24" s="19" t="s">
        <v>266</v>
      </c>
      <c r="D24" s="20">
        <v>47.293010000000002</v>
      </c>
      <c r="E24" s="21">
        <v>26.207421999999994</v>
      </c>
      <c r="F24" s="21">
        <f t="shared" si="0"/>
        <v>12.082709318857621</v>
      </c>
      <c r="G24" s="21">
        <v>4.1231502088576235</v>
      </c>
      <c r="H24" s="21">
        <v>4.7115213499999991</v>
      </c>
      <c r="I24" s="21">
        <v>3.2480377599999999</v>
      </c>
      <c r="J24" s="22">
        <f t="shared" si="1"/>
        <v>0.15732757723585419</v>
      </c>
      <c r="K24" s="22">
        <f t="shared" si="2"/>
        <v>0.33710570840800835</v>
      </c>
      <c r="L24" s="23">
        <f t="shared" si="3"/>
        <v>0.4610415064426262</v>
      </c>
      <c r="M24" s="4"/>
      <c r="N24" t="s">
        <v>253</v>
      </c>
      <c r="O24" s="5">
        <v>40.03042417517895</v>
      </c>
      <c r="P24" s="71">
        <v>0.65275398726347367</v>
      </c>
    </row>
    <row r="25" spans="1:16" x14ac:dyDescent="0.25">
      <c r="A25" s="17"/>
      <c r="B25" s="55">
        <v>19</v>
      </c>
      <c r="C25" s="19" t="s">
        <v>267</v>
      </c>
      <c r="D25" s="20">
        <v>25.373908999999998</v>
      </c>
      <c r="E25" s="21">
        <v>28.683068999999996</v>
      </c>
      <c r="F25" s="21">
        <f t="shared" si="0"/>
        <v>19.890155783326207</v>
      </c>
      <c r="G25" s="21">
        <v>15.269469573326205</v>
      </c>
      <c r="H25" s="21">
        <v>2.5684294000000016</v>
      </c>
      <c r="I25" s="21">
        <v>2.0522568099999998</v>
      </c>
      <c r="J25" s="22">
        <f t="shared" si="1"/>
        <v>0.53235131754298004</v>
      </c>
      <c r="K25" s="22">
        <f t="shared" si="2"/>
        <v>0.62189645652374959</v>
      </c>
      <c r="L25" s="23">
        <f t="shared" si="3"/>
        <v>0.69344587161597704</v>
      </c>
      <c r="M25" s="4"/>
      <c r="N25" t="s">
        <v>263</v>
      </c>
      <c r="O25" s="5">
        <v>1379.9073772938523</v>
      </c>
      <c r="P25" s="71">
        <v>0.64893825702360941</v>
      </c>
    </row>
    <row r="26" spans="1:16" x14ac:dyDescent="0.25">
      <c r="A26" s="17"/>
      <c r="B26" s="55">
        <v>20</v>
      </c>
      <c r="C26" s="19" t="s">
        <v>268</v>
      </c>
      <c r="D26" s="20">
        <v>161.32933500000004</v>
      </c>
      <c r="E26" s="21">
        <v>172.01774900000007</v>
      </c>
      <c r="F26" s="21">
        <f t="shared" si="0"/>
        <v>115.78802553990354</v>
      </c>
      <c r="G26" s="21">
        <v>90.856464999903551</v>
      </c>
      <c r="H26" s="21">
        <v>10.206102349999998</v>
      </c>
      <c r="I26" s="21">
        <v>14.725458189999996</v>
      </c>
      <c r="J26" s="22">
        <f t="shared" si="1"/>
        <v>0.52818075767229999</v>
      </c>
      <c r="K26" s="22">
        <f t="shared" si="2"/>
        <v>0.58751243948613407</v>
      </c>
      <c r="L26" s="23">
        <f t="shared" si="3"/>
        <v>0.67311673483126155</v>
      </c>
      <c r="M26" s="4"/>
      <c r="N26" t="s">
        <v>272</v>
      </c>
      <c r="O26" s="5">
        <v>33.008067845472347</v>
      </c>
      <c r="P26" s="71">
        <v>0.60947160363511432</v>
      </c>
    </row>
    <row r="27" spans="1:16" x14ac:dyDescent="0.25">
      <c r="A27" s="17"/>
      <c r="B27" s="55">
        <v>21</v>
      </c>
      <c r="C27" s="19" t="s">
        <v>269</v>
      </c>
      <c r="D27" s="20">
        <v>150.12428100000002</v>
      </c>
      <c r="E27" s="21">
        <v>152.20426599999999</v>
      </c>
      <c r="F27" s="21">
        <f t="shared" si="0"/>
        <v>100.91515499401567</v>
      </c>
      <c r="G27" s="21">
        <v>81.18553391401565</v>
      </c>
      <c r="H27" s="21">
        <v>7.2780412199999995</v>
      </c>
      <c r="I27" s="21">
        <v>12.451579860000002</v>
      </c>
      <c r="J27" s="22">
        <f t="shared" si="1"/>
        <v>0.53339854425641164</v>
      </c>
      <c r="K27" s="22">
        <f t="shared" si="2"/>
        <v>0.5812161344677137</v>
      </c>
      <c r="L27" s="23">
        <f t="shared" si="3"/>
        <v>0.66302448443866657</v>
      </c>
      <c r="M27" s="4"/>
      <c r="N27" t="s">
        <v>271</v>
      </c>
      <c r="O27" s="5">
        <v>49.988644812045685</v>
      </c>
      <c r="P27" s="71">
        <v>0.60698080621045614</v>
      </c>
    </row>
    <row r="28" spans="1:16" x14ac:dyDescent="0.25">
      <c r="A28" s="17"/>
      <c r="B28" s="55">
        <v>22</v>
      </c>
      <c r="C28" s="19" t="s">
        <v>270</v>
      </c>
      <c r="D28" s="20">
        <v>98.95087799999996</v>
      </c>
      <c r="E28" s="21">
        <v>60.665750000000017</v>
      </c>
      <c r="F28" s="21">
        <f t="shared" si="0"/>
        <v>31.096590973042197</v>
      </c>
      <c r="G28" s="21">
        <v>12.158174033042201</v>
      </c>
      <c r="H28" s="21">
        <v>13.283428669999996</v>
      </c>
      <c r="I28" s="21">
        <v>5.6549882700000005</v>
      </c>
      <c r="J28" s="22">
        <f t="shared" si="1"/>
        <v>0.20041249029381814</v>
      </c>
      <c r="K28" s="22">
        <f t="shared" si="2"/>
        <v>0.41937341420887714</v>
      </c>
      <c r="L28" s="23">
        <f t="shared" si="3"/>
        <v>0.51258891504748871</v>
      </c>
      <c r="M28" s="4"/>
      <c r="N28" t="s">
        <v>264</v>
      </c>
      <c r="O28" s="5">
        <v>63.308922181191356</v>
      </c>
      <c r="P28" s="71">
        <v>0.60484594061490082</v>
      </c>
    </row>
    <row r="29" spans="1:16" x14ac:dyDescent="0.25">
      <c r="A29" s="17"/>
      <c r="B29" s="55">
        <v>23</v>
      </c>
      <c r="C29" s="19" t="s">
        <v>271</v>
      </c>
      <c r="D29" s="20">
        <v>81.264562000000012</v>
      </c>
      <c r="E29" s="21">
        <v>82.356219999999993</v>
      </c>
      <c r="F29" s="21">
        <f t="shared" si="0"/>
        <v>49.988644812045685</v>
      </c>
      <c r="G29" s="21">
        <v>7.7737774420456844</v>
      </c>
      <c r="H29" s="21">
        <v>34.78195487</v>
      </c>
      <c r="I29" s="21">
        <v>7.4329125000000005</v>
      </c>
      <c r="J29" s="22">
        <f t="shared" si="1"/>
        <v>9.4392110784658215E-2</v>
      </c>
      <c r="K29" s="22">
        <f t="shared" si="2"/>
        <v>0.51672760493434122</v>
      </c>
      <c r="L29" s="23">
        <f t="shared" si="3"/>
        <v>0.60698080621045614</v>
      </c>
      <c r="M29" s="4"/>
      <c r="N29" t="s">
        <v>270</v>
      </c>
      <c r="O29" s="5">
        <v>31.096590973042197</v>
      </c>
      <c r="P29" s="71">
        <v>0.51258891504748871</v>
      </c>
    </row>
    <row r="30" spans="1:16" x14ac:dyDescent="0.25">
      <c r="A30" s="17"/>
      <c r="B30" s="55">
        <v>24</v>
      </c>
      <c r="C30" s="19" t="s">
        <v>272</v>
      </c>
      <c r="D30" s="20">
        <v>59.537892000000006</v>
      </c>
      <c r="E30" s="21">
        <v>54.158500000000011</v>
      </c>
      <c r="F30" s="21">
        <f t="shared" si="0"/>
        <v>33.008067845472347</v>
      </c>
      <c r="G30" s="21">
        <v>24.559057545472342</v>
      </c>
      <c r="H30" s="21">
        <v>4.1072314000000016</v>
      </c>
      <c r="I30" s="21">
        <v>4.3417788999999996</v>
      </c>
      <c r="J30" s="22">
        <f t="shared" si="1"/>
        <v>0.45346635422828063</v>
      </c>
      <c r="K30" s="22">
        <f t="shared" si="2"/>
        <v>0.52930359861281862</v>
      </c>
      <c r="L30" s="23">
        <f t="shared" si="3"/>
        <v>0.60947160363511432</v>
      </c>
      <c r="M30" s="4"/>
      <c r="N30" t="s">
        <v>266</v>
      </c>
      <c r="O30" s="5">
        <v>12.082709318857621</v>
      </c>
      <c r="P30" s="71">
        <v>0.4610415064426262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42.103535999999998</v>
      </c>
      <c r="E31" s="28">
        <v>46.579385999999992</v>
      </c>
      <c r="F31" s="28">
        <f t="shared" si="0"/>
        <v>34.239247212720436</v>
      </c>
      <c r="G31" s="28">
        <v>26.481560922720433</v>
      </c>
      <c r="H31" s="28">
        <v>3.9825653699999997</v>
      </c>
      <c r="I31" s="28">
        <v>3.77512092</v>
      </c>
      <c r="J31" s="29">
        <f t="shared" si="1"/>
        <v>0.56852533270233396</v>
      </c>
      <c r="K31" s="29">
        <f t="shared" si="2"/>
        <v>0.65402593097127637</v>
      </c>
      <c r="L31" s="30">
        <f t="shared" si="3"/>
        <v>0.73507296151822266</v>
      </c>
      <c r="M31" s="4"/>
      <c r="N31" t="s">
        <v>265</v>
      </c>
      <c r="O31" s="5">
        <v>7.3782688072367568</v>
      </c>
      <c r="P31" s="71">
        <v>0.41942817430481266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1930</v>
      </c>
      <c r="N2" s="72" t="s">
        <v>1944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612.89328999999998</v>
      </c>
      <c r="E6" s="14">
        <f ca="1">SUM(E7:OFFSET(E7,50,0))</f>
        <v>604.97618299999999</v>
      </c>
      <c r="F6" s="14">
        <f ca="1">SUM(F7:OFFSET(F7,50,0))</f>
        <v>443.93763185340492</v>
      </c>
      <c r="G6" s="14">
        <f ca="1">SUM(G7:OFFSET(G7,50,0))</f>
        <v>306.21049333340488</v>
      </c>
      <c r="H6" s="14">
        <f ca="1">SUM(H7:OFFSET(H7,50,0))</f>
        <v>74.171506780000001</v>
      </c>
      <c r="I6" s="14">
        <f ca="1">SUM(I7:OFFSET(I7,50,0))</f>
        <v>63.555631739999995</v>
      </c>
      <c r="J6" s="15">
        <f ca="1">IFERROR(G6/E6,0)</f>
        <v>0.50615297252686209</v>
      </c>
      <c r="K6" s="15">
        <f ca="1">IFERROR(SUM(G6,H6)/E6,0)</f>
        <v>0.62875533087457913</v>
      </c>
      <c r="L6" s="16">
        <f ca="1">IFERROR(SUM(G6,H6,I6)/E6,0)</f>
        <v>0.73381009753470727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263</v>
      </c>
      <c r="O7" s="5">
        <v>443.93763185340492</v>
      </c>
      <c r="P7" s="71">
        <v>0.73381009753470727</v>
      </c>
    </row>
    <row r="8" spans="1:16" x14ac:dyDescent="0.25">
      <c r="A8" s="17"/>
      <c r="B8" s="55">
        <v>2</v>
      </c>
      <c r="C8" s="19" t="s">
        <v>250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249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251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250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252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251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253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252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254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255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254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256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255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257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256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258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257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259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258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260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259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261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260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262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261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263</v>
      </c>
      <c r="D21" s="20">
        <v>103.705</v>
      </c>
      <c r="E21" s="21">
        <v>604.97618299999999</v>
      </c>
      <c r="F21" s="21">
        <f t="shared" si="0"/>
        <v>443.93763185340492</v>
      </c>
      <c r="G21" s="21">
        <v>306.21049333340488</v>
      </c>
      <c r="H21" s="21">
        <v>74.171506780000001</v>
      </c>
      <c r="I21" s="21">
        <v>63.555631739999995</v>
      </c>
      <c r="J21" s="22">
        <f t="shared" si="1"/>
        <v>0.50615297252686209</v>
      </c>
      <c r="K21" s="22">
        <f t="shared" si="2"/>
        <v>0.62875533087457913</v>
      </c>
      <c r="L21" s="23">
        <f t="shared" si="3"/>
        <v>0.73381009753470727</v>
      </c>
      <c r="M21" s="4"/>
      <c r="N21" t="s">
        <v>262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264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264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265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266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266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267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267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268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268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269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269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270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270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271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271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272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272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273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1931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612.89328999999998</v>
      </c>
      <c r="E6" s="14">
        <v>604.97618299999999</v>
      </c>
      <c r="F6" s="14">
        <v>443.93763185340492</v>
      </c>
      <c r="G6" s="14">
        <v>306.21049333340488</v>
      </c>
      <c r="H6" s="14">
        <v>74.171506780000001</v>
      </c>
      <c r="I6" s="14">
        <v>63.555631739999995</v>
      </c>
      <c r="J6" s="15">
        <v>0.50615297252686209</v>
      </c>
      <c r="K6" s="15">
        <v>0.62875533087457913</v>
      </c>
      <c r="L6" s="16">
        <v>0.73381009753470727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612.89328999999998</v>
      </c>
      <c r="E7" s="38">
        <f ca="1">SUM(E8:OFFSET(E6,MATCH("PROYECTOS",$A$8:$A$50,0),0))</f>
        <v>604.97618299999999</v>
      </c>
      <c r="F7" s="38">
        <f ca="1">SUM(F8:OFFSET(F6,MATCH("PROYECTOS",$A$8:$A$50,0),0))</f>
        <v>443.93763185340487</v>
      </c>
      <c r="G7" s="38">
        <f ca="1">SUM(G8:OFFSET(G6,MATCH("PROYECTOS",$A$8:$A$50,0),0))</f>
        <v>306.21049333340488</v>
      </c>
      <c r="H7" s="38">
        <f ca="1">SUM(H8:OFFSET(H6,MATCH("PROYECTOS",$A$8:$A$50,0),0))</f>
        <v>74.171506780000001</v>
      </c>
      <c r="I7" s="38">
        <f ca="1">SUM(I8:OFFSET(I6,MATCH("PROYECTOS",$A$8:$A$50,0),0))</f>
        <v>63.555631739999995</v>
      </c>
      <c r="J7" s="39">
        <f ca="1">IFERROR(G7/E7,0)</f>
        <v>0.50615297252686209</v>
      </c>
      <c r="K7" s="39">
        <f ca="1">IFERROR(SUM(G7,H7)/E7,0)</f>
        <v>0.62875533087457913</v>
      </c>
      <c r="L7" s="40">
        <f ca="1">IFERROR(SUM(G7,H7,I7)/E7,0)</f>
        <v>0.73381009753470727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21.533731000000003</v>
      </c>
      <c r="E8" s="21">
        <v>20.731659000000008</v>
      </c>
      <c r="F8" s="21">
        <f t="shared" ref="F8:F10" si="0">SUM(G8,H8,I8)</f>
        <v>16.932561605876032</v>
      </c>
      <c r="G8" s="21">
        <v>13.482413085876033</v>
      </c>
      <c r="H8" s="21">
        <v>2.4227816299999998</v>
      </c>
      <c r="I8" s="21">
        <v>1.0273668899999999</v>
      </c>
      <c r="J8" s="22">
        <f t="shared" ref="J8:J11" si="1">IFERROR(G8/E8,0)</f>
        <v>0.65032967626353622</v>
      </c>
      <c r="K8" s="22">
        <f t="shared" ref="K8:K11" si="2">IFERROR(SUM(G8,H8)/E8,0)</f>
        <v>0.76719353313094851</v>
      </c>
      <c r="L8" s="23">
        <f t="shared" ref="L8:L11" si="3">IFERROR(SUM(G8,H8,I8)/E8,0)</f>
        <v>0.81674899273020196</v>
      </c>
      <c r="M8" s="4"/>
    </row>
    <row r="9" spans="1:13" ht="25.5" x14ac:dyDescent="0.25">
      <c r="A9" s="17"/>
      <c r="B9" s="19">
        <v>3000637</v>
      </c>
      <c r="C9" s="19" t="s">
        <v>1933</v>
      </c>
      <c r="D9" s="20">
        <v>416.69341299999996</v>
      </c>
      <c r="E9" s="21">
        <v>412.11629499999998</v>
      </c>
      <c r="F9" s="21">
        <f t="shared" si="0"/>
        <v>307.18118021058064</v>
      </c>
      <c r="G9" s="21">
        <v>208.48813888058066</v>
      </c>
      <c r="H9" s="21">
        <v>52.330642900000001</v>
      </c>
      <c r="I9" s="21">
        <v>46.362398429999992</v>
      </c>
      <c r="J9" s="22">
        <f t="shared" si="1"/>
        <v>0.50589637296574419</v>
      </c>
      <c r="K9" s="22">
        <f t="shared" si="2"/>
        <v>0.63287665385951475</v>
      </c>
      <c r="L9" s="23">
        <f t="shared" si="3"/>
        <v>0.74537499229575632</v>
      </c>
      <c r="M9" s="4"/>
    </row>
    <row r="10" spans="1:13" ht="25.5" x14ac:dyDescent="0.25">
      <c r="A10" s="17"/>
      <c r="B10" s="19">
        <v>3000638</v>
      </c>
      <c r="C10" s="19" t="s">
        <v>1934</v>
      </c>
      <c r="D10" s="20">
        <v>174.666146</v>
      </c>
      <c r="E10" s="21">
        <v>172.128229</v>
      </c>
      <c r="F10" s="21">
        <f t="shared" si="0"/>
        <v>119.82389003694819</v>
      </c>
      <c r="G10" s="21">
        <v>84.239941366948187</v>
      </c>
      <c r="H10" s="21">
        <v>19.418082250000001</v>
      </c>
      <c r="I10" s="21">
        <v>16.16586642</v>
      </c>
      <c r="J10" s="22">
        <f t="shared" si="1"/>
        <v>0.48940224306234037</v>
      </c>
      <c r="K10" s="22">
        <f t="shared" si="2"/>
        <v>0.60221396698939011</v>
      </c>
      <c r="L10" s="23">
        <f t="shared" si="3"/>
        <v>0.69613154526180698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1945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1932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612.89328999999998</v>
      </c>
      <c r="I6" s="14">
        <v>604.97618299999999</v>
      </c>
      <c r="J6" s="14">
        <v>443.93763185340492</v>
      </c>
      <c r="K6" s="14">
        <v>306.21049333340488</v>
      </c>
      <c r="L6" s="14">
        <v>74.171506780000001</v>
      </c>
      <c r="M6" s="14">
        <v>63.555631739999995</v>
      </c>
      <c r="N6" s="15">
        <v>0.50615297252686209</v>
      </c>
      <c r="O6" s="15">
        <v>0.62875533087457913</v>
      </c>
      <c r="P6" s="16">
        <v>0.73381009753470727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612.89328999999998</v>
      </c>
      <c r="I7" s="37">
        <f ca="1">SUM(I8:OFFSET(I6,MATCH("PROYECTOS",$A$8:$A$19,0),0))</f>
        <v>604.97618300000011</v>
      </c>
      <c r="J7" s="37">
        <f ca="1">SUM(J8:OFFSET(J6,MATCH("PROYECTOS",$A$8:$A$19,0),0))</f>
        <v>443.93763185340487</v>
      </c>
      <c r="K7" s="37">
        <f ca="1">SUM(K8:OFFSET(K6,MATCH("PROYECTOS",$A$8:$A$19,0),0))</f>
        <v>306.21049333340488</v>
      </c>
      <c r="L7" s="37">
        <f ca="1">SUM(L8:OFFSET(L6,MATCH("PROYECTOS",$A$8:$A$19,0),0))</f>
        <v>74.171506780000001</v>
      </c>
      <c r="M7" s="37">
        <f ca="1">SUM(M8:OFFSET(M6,MATCH("PROYECTOS",$A$8:$A$19,0),0))</f>
        <v>63.555631739999995</v>
      </c>
      <c r="N7" s="39">
        <f ca="1">IFERROR(K7/I7,0)</f>
        <v>0.50615297252686198</v>
      </c>
      <c r="O7" s="39">
        <f ca="1">IFERROR(SUM(K7,L7)/I7,0)</f>
        <v>0.62875533087457891</v>
      </c>
      <c r="P7" s="40">
        <f ca="1">IFERROR(SUM(K7,L7,M7)/I7,0)</f>
        <v>0.73381009753470716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19.011781000000003</v>
      </c>
      <c r="I8" s="21">
        <v>19.446014000000009</v>
      </c>
      <c r="J8" s="21">
        <f t="shared" ref="J8:J18" si="0">SUM(K8,L8,M8)</f>
        <v>16.794931602442357</v>
      </c>
      <c r="K8" s="21">
        <v>13.402033082442358</v>
      </c>
      <c r="L8" s="21">
        <v>2.39298163</v>
      </c>
      <c r="M8" s="21">
        <v>0.99991688999999995</v>
      </c>
      <c r="N8" s="22">
        <f t="shared" ref="N8:N19" si="1">IFERROR(K8/I8,0)</f>
        <v>0.6891917841076507</v>
      </c>
      <c r="O8" s="22">
        <f t="shared" ref="O8:O19" si="2">IFERROR(SUM(K8,L8)/I8,0)</f>
        <v>0.81224947757634802</v>
      </c>
      <c r="P8" s="23">
        <f t="shared" ref="P8:P19" si="3">IFERROR(SUM(K8,L8,M8)/I8,0)</f>
        <v>0.86366962414211723</v>
      </c>
      <c r="Q8" s="70">
        <v>6</v>
      </c>
      <c r="R8" s="21">
        <v>6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1.8089</v>
      </c>
      <c r="I9" s="21">
        <v>1.085645</v>
      </c>
      <c r="J9" s="21">
        <f t="shared" si="0"/>
        <v>0.13763000343367457</v>
      </c>
      <c r="K9" s="21">
        <v>8.0380003433674574E-2</v>
      </c>
      <c r="L9" s="21">
        <v>2.98E-2</v>
      </c>
      <c r="M9" s="21">
        <v>2.7449999999999999E-2</v>
      </c>
      <c r="N9" s="22">
        <f t="shared" si="1"/>
        <v>7.4038938542225666E-2</v>
      </c>
      <c r="O9" s="22">
        <f t="shared" si="2"/>
        <v>0.10148805865054836</v>
      </c>
      <c r="P9" s="23">
        <f t="shared" si="3"/>
        <v>0.12677256693824829</v>
      </c>
      <c r="Q9" s="70">
        <v>6</v>
      </c>
      <c r="R9" s="21">
        <v>6</v>
      </c>
      <c r="S9" s="23">
        <f t="shared" ref="S9:S18" si="4">IFERROR(R9/Q9,0)</f>
        <v>1</v>
      </c>
    </row>
    <row r="10" spans="1:19" ht="25.5" x14ac:dyDescent="0.25">
      <c r="A10" s="17"/>
      <c r="B10" s="19">
        <v>5004958</v>
      </c>
      <c r="C10" s="19" t="s">
        <v>1935</v>
      </c>
      <c r="D10" s="68">
        <v>3000637</v>
      </c>
      <c r="E10" s="19" t="s">
        <v>1933</v>
      </c>
      <c r="F10" s="69">
        <v>86</v>
      </c>
      <c r="G10" s="19" t="s">
        <v>500</v>
      </c>
      <c r="H10" s="20">
        <v>4.6522079999999999</v>
      </c>
      <c r="I10" s="21">
        <v>1.9285450000000002</v>
      </c>
      <c r="J10" s="21">
        <f t="shared" si="0"/>
        <v>0.66999269354941371</v>
      </c>
      <c r="K10" s="21">
        <v>0.44437667354941368</v>
      </c>
      <c r="L10" s="21">
        <v>0.19578602000000001</v>
      </c>
      <c r="M10" s="21">
        <v>2.9830000000000002E-2</v>
      </c>
      <c r="N10" s="22">
        <f t="shared" si="1"/>
        <v>0.23042069204992036</v>
      </c>
      <c r="O10" s="22">
        <f t="shared" si="2"/>
        <v>0.33194076028789249</v>
      </c>
      <c r="P10" s="23">
        <f t="shared" si="3"/>
        <v>0.34740837965897275</v>
      </c>
      <c r="Q10" s="70">
        <v>19394</v>
      </c>
      <c r="R10" s="21">
        <v>19394</v>
      </c>
      <c r="S10" s="23">
        <f t="shared" si="4"/>
        <v>1</v>
      </c>
    </row>
    <row r="11" spans="1:19" ht="25.5" x14ac:dyDescent="0.25">
      <c r="A11" s="17"/>
      <c r="B11" s="19">
        <v>5004959</v>
      </c>
      <c r="C11" s="19" t="s">
        <v>1936</v>
      </c>
      <c r="D11" s="68">
        <v>3000637</v>
      </c>
      <c r="E11" s="19" t="s">
        <v>1933</v>
      </c>
      <c r="F11" s="69">
        <v>86</v>
      </c>
      <c r="G11" s="19" t="s">
        <v>500</v>
      </c>
      <c r="H11" s="20">
        <v>23.586715999999999</v>
      </c>
      <c r="I11" s="21">
        <v>3.2247999999999999E-2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5004960</v>
      </c>
      <c r="C12" s="19" t="s">
        <v>1937</v>
      </c>
      <c r="D12" s="68">
        <v>3000637</v>
      </c>
      <c r="E12" s="19" t="s">
        <v>1933</v>
      </c>
      <c r="F12" s="69">
        <v>86</v>
      </c>
      <c r="G12" s="19" t="s">
        <v>500</v>
      </c>
      <c r="H12" s="20">
        <v>370.60621099999992</v>
      </c>
      <c r="I12" s="21">
        <v>410.15550200000001</v>
      </c>
      <c r="J12" s="21">
        <f t="shared" si="0"/>
        <v>306.51118751703126</v>
      </c>
      <c r="K12" s="21">
        <v>208.04376220703125</v>
      </c>
      <c r="L12" s="21">
        <v>52.134856880000001</v>
      </c>
      <c r="M12" s="21">
        <v>46.332568429999995</v>
      </c>
      <c r="N12" s="22">
        <f t="shared" si="1"/>
        <v>0.50723143098792622</v>
      </c>
      <c r="O12" s="22">
        <f t="shared" si="2"/>
        <v>0.63434140909569281</v>
      </c>
      <c r="P12" s="23">
        <f t="shared" si="3"/>
        <v>0.74730482956444955</v>
      </c>
      <c r="Q12" s="70">
        <v>23650</v>
      </c>
      <c r="R12" s="21">
        <v>23650</v>
      </c>
      <c r="S12" s="23">
        <f t="shared" si="4"/>
        <v>1</v>
      </c>
    </row>
    <row r="13" spans="1:19" ht="25.5" x14ac:dyDescent="0.25">
      <c r="A13" s="17"/>
      <c r="B13" s="19">
        <v>5004961</v>
      </c>
      <c r="C13" s="19" t="s">
        <v>1938</v>
      </c>
      <c r="D13" s="68">
        <v>3000638</v>
      </c>
      <c r="E13" s="19" t="s">
        <v>1934</v>
      </c>
      <c r="F13" s="69">
        <v>86</v>
      </c>
      <c r="G13" s="19" t="s">
        <v>500</v>
      </c>
      <c r="H13" s="20">
        <v>2.6097500000000005</v>
      </c>
      <c r="I13" s="21">
        <v>0.24660000000000001</v>
      </c>
      <c r="J13" s="21">
        <f t="shared" si="0"/>
        <v>2.2289999760687351E-2</v>
      </c>
      <c r="K13" s="21">
        <v>2.2289999760687351E-2</v>
      </c>
      <c r="L13" s="21">
        <v>0</v>
      </c>
      <c r="M13" s="21">
        <v>0</v>
      </c>
      <c r="N13" s="22">
        <f t="shared" si="1"/>
        <v>9.0389293433444248E-2</v>
      </c>
      <c r="O13" s="22">
        <f t="shared" si="2"/>
        <v>9.0389293433444248E-2</v>
      </c>
      <c r="P13" s="23">
        <f t="shared" si="3"/>
        <v>9.0389293433444248E-2</v>
      </c>
      <c r="Q13" s="70">
        <v>6126</v>
      </c>
      <c r="R13" s="21">
        <v>6126</v>
      </c>
      <c r="S13" s="23">
        <f t="shared" si="4"/>
        <v>1</v>
      </c>
    </row>
    <row r="14" spans="1:19" ht="25.5" x14ac:dyDescent="0.25">
      <c r="A14" s="17"/>
      <c r="B14" s="19">
        <v>5004962</v>
      </c>
      <c r="C14" s="19" t="s">
        <v>1939</v>
      </c>
      <c r="D14" s="68">
        <v>3000638</v>
      </c>
      <c r="E14" s="19" t="s">
        <v>1934</v>
      </c>
      <c r="F14" s="69">
        <v>86</v>
      </c>
      <c r="G14" s="19" t="s">
        <v>500</v>
      </c>
      <c r="H14" s="20">
        <v>9.0893859999999993</v>
      </c>
      <c r="I14" s="21">
        <v>0.11937199999999999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5004963</v>
      </c>
      <c r="C15" s="19" t="s">
        <v>1940</v>
      </c>
      <c r="D15" s="68">
        <v>3000638</v>
      </c>
      <c r="E15" s="19" t="s">
        <v>1934</v>
      </c>
      <c r="F15" s="69">
        <v>86</v>
      </c>
      <c r="G15" s="19" t="s">
        <v>500</v>
      </c>
      <c r="H15" s="20">
        <v>155.10765699999999</v>
      </c>
      <c r="I15" s="21">
        <v>171.76225700000001</v>
      </c>
      <c r="J15" s="21">
        <f t="shared" si="0"/>
        <v>119.8016000371875</v>
      </c>
      <c r="K15" s="21">
        <v>84.2176513671875</v>
      </c>
      <c r="L15" s="21">
        <v>19.418082250000001</v>
      </c>
      <c r="M15" s="21">
        <v>16.16586642</v>
      </c>
      <c r="N15" s="22">
        <f t="shared" si="1"/>
        <v>0.4903152347793584</v>
      </c>
      <c r="O15" s="22">
        <f t="shared" si="2"/>
        <v>0.60336732543743588</v>
      </c>
      <c r="P15" s="23">
        <f t="shared" si="3"/>
        <v>0.69748501288724618</v>
      </c>
      <c r="Q15" s="70">
        <v>9208</v>
      </c>
      <c r="R15" s="21">
        <v>9208</v>
      </c>
      <c r="S15" s="23">
        <f t="shared" si="4"/>
        <v>1</v>
      </c>
    </row>
    <row r="16" spans="1:19" ht="38.25" x14ac:dyDescent="0.25">
      <c r="A16" s="17"/>
      <c r="B16" s="19">
        <v>5005216</v>
      </c>
      <c r="C16" s="19" t="s">
        <v>1941</v>
      </c>
      <c r="D16" s="68">
        <v>3000637</v>
      </c>
      <c r="E16" s="19" t="s">
        <v>1933</v>
      </c>
      <c r="F16" s="69">
        <v>86</v>
      </c>
      <c r="G16" s="19" t="s">
        <v>500</v>
      </c>
      <c r="H16" s="20">
        <v>17.848277999999997</v>
      </c>
      <c r="I16" s="21">
        <v>0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5005217</v>
      </c>
      <c r="C17" s="19" t="s">
        <v>1942</v>
      </c>
      <c r="D17" s="68">
        <v>3000638</v>
      </c>
      <c r="E17" s="19" t="s">
        <v>1934</v>
      </c>
      <c r="F17" s="69">
        <v>86</v>
      </c>
      <c r="G17" s="19" t="s">
        <v>500</v>
      </c>
      <c r="H17" s="20">
        <v>7.8593529999999996</v>
      </c>
      <c r="I17" s="21">
        <v>0</v>
      </c>
      <c r="J17" s="21">
        <f t="shared" si="0"/>
        <v>0</v>
      </c>
      <c r="K17" s="21">
        <v>0</v>
      </c>
      <c r="L17" s="21">
        <v>0</v>
      </c>
      <c r="M17" s="21">
        <v>0</v>
      </c>
      <c r="N17" s="22">
        <f t="shared" si="1"/>
        <v>0</v>
      </c>
      <c r="O17" s="22">
        <f t="shared" si="2"/>
        <v>0</v>
      </c>
      <c r="P17" s="23">
        <f t="shared" si="3"/>
        <v>0</v>
      </c>
      <c r="Q17" s="70">
        <v>0</v>
      </c>
      <c r="R17" s="21">
        <v>0</v>
      </c>
      <c r="S17" s="23">
        <f t="shared" si="4"/>
        <v>0</v>
      </c>
    </row>
    <row r="18" spans="1:19" ht="63.75" x14ac:dyDescent="0.25">
      <c r="A18" s="17"/>
      <c r="B18" s="19">
        <v>5005218</v>
      </c>
      <c r="C18" s="19" t="s">
        <v>1943</v>
      </c>
      <c r="D18" s="68">
        <v>3000001</v>
      </c>
      <c r="E18" s="19" t="s">
        <v>275</v>
      </c>
      <c r="F18" s="69">
        <v>544</v>
      </c>
      <c r="G18" s="19" t="s">
        <v>1087</v>
      </c>
      <c r="H18" s="20">
        <v>0.71304999999999996</v>
      </c>
      <c r="I18" s="21">
        <v>0.2</v>
      </c>
      <c r="J18" s="21">
        <f t="shared" si="0"/>
        <v>0</v>
      </c>
      <c r="K18" s="21">
        <v>0</v>
      </c>
      <c r="L18" s="21">
        <v>0</v>
      </c>
      <c r="M18" s="21">
        <v>0</v>
      </c>
      <c r="N18" s="22">
        <f t="shared" si="1"/>
        <v>0</v>
      </c>
      <c r="O18" s="22">
        <f t="shared" si="2"/>
        <v>0</v>
      </c>
      <c r="P18" s="23">
        <f t="shared" si="3"/>
        <v>0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804.68669</v>
      </c>
      <c r="E6" s="14">
        <v>857.1512309999996</v>
      </c>
      <c r="F6" s="14">
        <v>407.03162960288029</v>
      </c>
      <c r="G6" s="14">
        <v>309.66872114288026</v>
      </c>
      <c r="H6" s="14">
        <v>48.077787680000014</v>
      </c>
      <c r="I6" s="14">
        <v>49.285120780000007</v>
      </c>
      <c r="J6" s="15">
        <v>0.36127664517450875</v>
      </c>
      <c r="K6" s="15">
        <v>0.41736684949459107</v>
      </c>
      <c r="L6" s="16">
        <v>0.47486559533726025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804.68668999999989</v>
      </c>
      <c r="E7" s="38">
        <f ca="1">SUM(E8:OFFSET(E6,MATCH("GOBIERNOS REGIONALES",$A$8:$A$50,0),0))</f>
        <v>857.1512309999996</v>
      </c>
      <c r="F7" s="38">
        <f ca="1">SUM(F8:OFFSET(F6,MATCH("GOBIERNOS REGIONALES",$A$8:$A$50,0),0))</f>
        <v>407.03162960288023</v>
      </c>
      <c r="G7" s="38">
        <f ca="1">SUM(G8:OFFSET(G6,MATCH("GOBIERNOS REGIONALES",$A$8:$A$50,0),0))</f>
        <v>309.66872114288026</v>
      </c>
      <c r="H7" s="38">
        <f ca="1">SUM(H8:OFFSET(H6,MATCH("GOBIERNOS REGIONALES",$A$8:$A$50,0),0))</f>
        <v>48.07778767999995</v>
      </c>
      <c r="I7" s="38">
        <f ca="1">SUM(I8:OFFSET(I6,MATCH("GOBIERNOS REGIONALES",$A$8:$A$50,0),0))</f>
        <v>49.285120780000007</v>
      </c>
      <c r="J7" s="39">
        <f ca="1">IFERROR(G7/E7,0)</f>
        <v>0.36127664517450875</v>
      </c>
      <c r="K7" s="39">
        <f ca="1">IFERROR(SUM(G7,H7)/E7,0)</f>
        <v>0.41736684949459102</v>
      </c>
      <c r="L7" s="40">
        <f ca="1">IFERROR(SUM(G7,H7,I7)/E7,0)</f>
        <v>0.47486559533726019</v>
      </c>
      <c r="M7" s="4"/>
    </row>
    <row r="8" spans="1:13" ht="25.5" x14ac:dyDescent="0.25">
      <c r="A8" s="17"/>
      <c r="B8" s="18">
        <v>6</v>
      </c>
      <c r="C8" s="19" t="s">
        <v>105</v>
      </c>
      <c r="D8" s="20">
        <v>218.27119999999999</v>
      </c>
      <c r="E8" s="21">
        <v>218.27119999999996</v>
      </c>
      <c r="F8" s="21">
        <f t="shared" ref="F8:F11" si="0">SUM(G8,H8,I8)</f>
        <v>5.5590530001146332</v>
      </c>
      <c r="G8" s="21">
        <v>1.8536445801146328</v>
      </c>
      <c r="H8" s="21">
        <v>6.9237610000000005E-2</v>
      </c>
      <c r="I8" s="21">
        <v>3.6361708100000003</v>
      </c>
      <c r="J8" s="22">
        <f t="shared" ref="J8:J11" si="1">IFERROR(G8/E8,0)</f>
        <v>8.4923919422930424E-3</v>
      </c>
      <c r="K8" s="22">
        <f t="shared" ref="K8:K11" si="2">IFERROR(SUM(G8,H8)/E8,0)</f>
        <v>8.8096010381334463E-3</v>
      </c>
      <c r="L8" s="23">
        <f t="shared" ref="L8:L11" si="3">IFERROR(SUM(G8,H8,I8)/E8,0)</f>
        <v>2.5468559297399905E-2</v>
      </c>
      <c r="M8" s="4"/>
    </row>
    <row r="9" spans="1:13" x14ac:dyDescent="0.25">
      <c r="A9" s="17"/>
      <c r="B9" s="18">
        <v>61</v>
      </c>
      <c r="C9" s="19" t="s">
        <v>135</v>
      </c>
      <c r="D9" s="20">
        <v>586.41548999999986</v>
      </c>
      <c r="E9" s="21">
        <v>638.88003099999958</v>
      </c>
      <c r="F9" s="21">
        <f t="shared" si="0"/>
        <v>401.47257660276557</v>
      </c>
      <c r="G9" s="21">
        <v>307.81507656276563</v>
      </c>
      <c r="H9" s="21">
        <v>48.008550069999949</v>
      </c>
      <c r="I9" s="21">
        <v>45.648949970000004</v>
      </c>
      <c r="J9" s="22">
        <f t="shared" si="1"/>
        <v>0.48180419112640233</v>
      </c>
      <c r="K9" s="22">
        <f t="shared" si="2"/>
        <v>0.55694905047480792</v>
      </c>
      <c r="L9" s="23">
        <f t="shared" si="3"/>
        <v>0.62840057150380058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1947</v>
      </c>
      <c r="N2" s="72" t="s">
        <v>1985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804.68669</v>
      </c>
      <c r="E6" s="14">
        <f ca="1">SUM(E7:OFFSET(E7,50,0))</f>
        <v>857.1512309999996</v>
      </c>
      <c r="F6" s="14">
        <f ca="1">SUM(F7:OFFSET(F7,50,0))</f>
        <v>407.03162960288029</v>
      </c>
      <c r="G6" s="14">
        <f ca="1">SUM(G7:OFFSET(G7,50,0))</f>
        <v>309.66872114288026</v>
      </c>
      <c r="H6" s="14">
        <f ca="1">SUM(H7:OFFSET(H7,50,0))</f>
        <v>48.077787680000014</v>
      </c>
      <c r="I6" s="14">
        <f ca="1">SUM(I7:OFFSET(I7,50,0))</f>
        <v>49.285120780000007</v>
      </c>
      <c r="J6" s="15">
        <f ca="1">IFERROR(G6/E6,0)</f>
        <v>0.36127664517450875</v>
      </c>
      <c r="K6" s="15">
        <f ca="1">IFERROR(SUM(G6,H6)/E6,0)</f>
        <v>0.41736684949459107</v>
      </c>
      <c r="L6" s="16">
        <f ca="1">IFERROR(SUM(G6,H6,I6)/E6,0)</f>
        <v>0.47486559533726025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1.4849379999999999</v>
      </c>
      <c r="E7" s="21">
        <v>3.3485529999999999</v>
      </c>
      <c r="F7" s="21">
        <f t="shared" ref="F7:F31" si="0">SUM(G7,H7,I7)</f>
        <v>1.4245253648893192</v>
      </c>
      <c r="G7" s="21">
        <v>1.1143671148893191</v>
      </c>
      <c r="H7" s="21">
        <v>0.16470665000000004</v>
      </c>
      <c r="I7" s="21">
        <v>0.14545160000000001</v>
      </c>
      <c r="J7" s="22">
        <f t="shared" ref="J7:J31" si="1">IFERROR(G7/E7,0)</f>
        <v>0.33279064565778682</v>
      </c>
      <c r="K7" s="22">
        <f t="shared" ref="K7:K31" si="2">IFERROR(SUM(G7,H7)/E7,0)</f>
        <v>0.38197805586153755</v>
      </c>
      <c r="L7" s="23">
        <f t="shared" ref="L7:L31" si="3">IFERROR(SUM(G7,H7,I7)/E7,0)</f>
        <v>0.42541520617691264</v>
      </c>
      <c r="M7" s="4"/>
      <c r="N7" t="s">
        <v>267</v>
      </c>
      <c r="O7" s="5">
        <v>26.45089116509666</v>
      </c>
      <c r="P7" s="71">
        <v>0.77202544793542882</v>
      </c>
    </row>
    <row r="8" spans="1:16" x14ac:dyDescent="0.25">
      <c r="A8" s="17"/>
      <c r="B8" s="55">
        <v>2</v>
      </c>
      <c r="C8" s="19" t="s">
        <v>250</v>
      </c>
      <c r="D8" s="20">
        <v>5.1518540000000002</v>
      </c>
      <c r="E8" s="21">
        <v>8.3675129999999989</v>
      </c>
      <c r="F8" s="21">
        <f t="shared" si="0"/>
        <v>6.1597771812993738</v>
      </c>
      <c r="G8" s="21">
        <v>5.1685162612993736</v>
      </c>
      <c r="H8" s="21">
        <v>0.49771478000000002</v>
      </c>
      <c r="I8" s="21">
        <v>0.49354614000000002</v>
      </c>
      <c r="J8" s="22">
        <f t="shared" si="1"/>
        <v>0.61768846505519315</v>
      </c>
      <c r="K8" s="22">
        <f t="shared" si="2"/>
        <v>0.67717027046141121</v>
      </c>
      <c r="L8" s="23">
        <f t="shared" si="3"/>
        <v>0.73615388243787305</v>
      </c>
      <c r="M8" s="4"/>
      <c r="N8" t="s">
        <v>250</v>
      </c>
      <c r="O8" s="5">
        <v>6.1597771812993738</v>
      </c>
      <c r="P8" s="71">
        <v>0.73615388243787305</v>
      </c>
    </row>
    <row r="9" spans="1:16" x14ac:dyDescent="0.25">
      <c r="A9" s="17"/>
      <c r="B9" s="55">
        <v>3</v>
      </c>
      <c r="C9" s="19" t="s">
        <v>251</v>
      </c>
      <c r="D9" s="20">
        <v>1.0556269999999999</v>
      </c>
      <c r="E9" s="21">
        <v>1.306403</v>
      </c>
      <c r="F9" s="21">
        <f t="shared" si="0"/>
        <v>0.80445963359126904</v>
      </c>
      <c r="G9" s="21">
        <v>0.59190445359126898</v>
      </c>
      <c r="H9" s="21">
        <v>0.11811689</v>
      </c>
      <c r="I9" s="21">
        <v>9.4438289999999994E-2</v>
      </c>
      <c r="J9" s="22">
        <f t="shared" si="1"/>
        <v>0.45307952721424322</v>
      </c>
      <c r="K9" s="22">
        <f t="shared" si="2"/>
        <v>0.54349335051379166</v>
      </c>
      <c r="L9" s="23">
        <f t="shared" si="3"/>
        <v>0.61578213888920119</v>
      </c>
      <c r="M9" s="4"/>
      <c r="N9" t="s">
        <v>265</v>
      </c>
      <c r="O9" s="5">
        <v>1.5930838993075231</v>
      </c>
      <c r="P9" s="71">
        <v>0.69075430877368871</v>
      </c>
    </row>
    <row r="10" spans="1:16" x14ac:dyDescent="0.25">
      <c r="A10" s="17"/>
      <c r="B10" s="55">
        <v>4</v>
      </c>
      <c r="C10" s="19" t="s">
        <v>252</v>
      </c>
      <c r="D10" s="20">
        <v>177.490149</v>
      </c>
      <c r="E10" s="21">
        <v>118.20945699999999</v>
      </c>
      <c r="F10" s="21">
        <f t="shared" si="0"/>
        <v>7.0749408945193739</v>
      </c>
      <c r="G10" s="21">
        <v>4.3575023245193734</v>
      </c>
      <c r="H10" s="21">
        <v>0.62257312999999992</v>
      </c>
      <c r="I10" s="21">
        <v>2.09486544</v>
      </c>
      <c r="J10" s="22">
        <f t="shared" si="1"/>
        <v>3.686255258341449E-2</v>
      </c>
      <c r="K10" s="22">
        <f t="shared" si="2"/>
        <v>4.2129247362327142E-2</v>
      </c>
      <c r="L10" s="23">
        <f t="shared" si="3"/>
        <v>5.9850887349219228E-2</v>
      </c>
      <c r="M10" s="4"/>
      <c r="N10" t="s">
        <v>261</v>
      </c>
      <c r="O10" s="5">
        <v>6.7783536571646739</v>
      </c>
      <c r="P10" s="71">
        <v>0.6869972294683806</v>
      </c>
    </row>
    <row r="11" spans="1:16" x14ac:dyDescent="0.25">
      <c r="A11" s="17"/>
      <c r="B11" s="55">
        <v>5</v>
      </c>
      <c r="C11" s="19" t="s">
        <v>253</v>
      </c>
      <c r="D11" s="20">
        <v>4.3097460000000005</v>
      </c>
      <c r="E11" s="21">
        <v>4.9382269999999995</v>
      </c>
      <c r="F11" s="21">
        <f t="shared" si="0"/>
        <v>3.3780658580516136</v>
      </c>
      <c r="G11" s="21">
        <v>2.5813629580516135</v>
      </c>
      <c r="H11" s="21">
        <v>0.37589665999999999</v>
      </c>
      <c r="I11" s="21">
        <v>0.42080624</v>
      </c>
      <c r="J11" s="22">
        <f t="shared" si="1"/>
        <v>0.52273072057068537</v>
      </c>
      <c r="K11" s="22">
        <f t="shared" si="2"/>
        <v>0.59885048177242839</v>
      </c>
      <c r="L11" s="23">
        <f t="shared" si="3"/>
        <v>0.68406451506818422</v>
      </c>
      <c r="M11" s="4"/>
      <c r="N11" t="s">
        <v>253</v>
      </c>
      <c r="O11" s="5">
        <v>3.3780658580516136</v>
      </c>
      <c r="P11" s="71">
        <v>0.68406451506818422</v>
      </c>
    </row>
    <row r="12" spans="1:16" x14ac:dyDescent="0.25">
      <c r="A12" s="17"/>
      <c r="B12" s="55">
        <v>6</v>
      </c>
      <c r="C12" s="19" t="s">
        <v>254</v>
      </c>
      <c r="D12" s="20">
        <v>3.1346000000000003</v>
      </c>
      <c r="E12" s="21">
        <v>4.105003</v>
      </c>
      <c r="F12" s="21">
        <f t="shared" si="0"/>
        <v>2.3322542300985645</v>
      </c>
      <c r="G12" s="21">
        <v>1.6978038300985645</v>
      </c>
      <c r="H12" s="21">
        <v>0.29242031000000002</v>
      </c>
      <c r="I12" s="21">
        <v>0.34203009000000001</v>
      </c>
      <c r="J12" s="22">
        <f t="shared" si="1"/>
        <v>0.41359380982147015</v>
      </c>
      <c r="K12" s="22">
        <f t="shared" si="2"/>
        <v>0.48482891245111503</v>
      </c>
      <c r="L12" s="23">
        <f t="shared" si="3"/>
        <v>0.56814921453128397</v>
      </c>
      <c r="M12" s="4"/>
      <c r="N12" t="s">
        <v>257</v>
      </c>
      <c r="O12" s="5">
        <v>0.33276833912962694</v>
      </c>
      <c r="P12" s="71">
        <v>0.65284024124747297</v>
      </c>
    </row>
    <row r="13" spans="1:16" x14ac:dyDescent="0.25">
      <c r="A13" s="17"/>
      <c r="B13" s="55">
        <v>7</v>
      </c>
      <c r="C13" s="19" t="s">
        <v>255</v>
      </c>
      <c r="D13" s="20">
        <v>7.7031280000000004</v>
      </c>
      <c r="E13" s="21">
        <v>8.7277899999999988</v>
      </c>
      <c r="F13" s="21">
        <f t="shared" si="0"/>
        <v>5.3018282132308663</v>
      </c>
      <c r="G13" s="21">
        <v>4.0856047332308663</v>
      </c>
      <c r="H13" s="21">
        <v>0.72132059000000004</v>
      </c>
      <c r="I13" s="21">
        <v>0.49490289000000004</v>
      </c>
      <c r="J13" s="22">
        <f t="shared" si="1"/>
        <v>0.46811446348169089</v>
      </c>
      <c r="K13" s="22">
        <f t="shared" si="2"/>
        <v>0.55076088256372657</v>
      </c>
      <c r="L13" s="23">
        <f t="shared" si="3"/>
        <v>0.60746514446736999</v>
      </c>
      <c r="M13" s="4"/>
      <c r="N13" t="s">
        <v>263</v>
      </c>
      <c r="O13" s="5">
        <v>255.16373325362019</v>
      </c>
      <c r="P13" s="71">
        <v>0.64610337442382015</v>
      </c>
    </row>
    <row r="14" spans="1:16" x14ac:dyDescent="0.25">
      <c r="A14" s="17"/>
      <c r="B14" s="55">
        <v>8</v>
      </c>
      <c r="C14" s="19" t="s">
        <v>256</v>
      </c>
      <c r="D14" s="20">
        <v>6.8911600000000011</v>
      </c>
      <c r="E14" s="21">
        <v>10.568869999999999</v>
      </c>
      <c r="F14" s="21">
        <f t="shared" si="0"/>
        <v>5.197876795453606</v>
      </c>
      <c r="G14" s="21">
        <v>3.7068620654536062</v>
      </c>
      <c r="H14" s="21">
        <v>0.73219469999999987</v>
      </c>
      <c r="I14" s="21">
        <v>0.75882002999999998</v>
      </c>
      <c r="J14" s="22">
        <f t="shared" si="1"/>
        <v>0.35073400140730338</v>
      </c>
      <c r="K14" s="22">
        <f t="shared" si="2"/>
        <v>0.42001242947009537</v>
      </c>
      <c r="L14" s="23">
        <f t="shared" si="3"/>
        <v>0.49181007954999983</v>
      </c>
      <c r="M14" s="4"/>
      <c r="N14" t="s">
        <v>269</v>
      </c>
      <c r="O14" s="5">
        <v>19.078502484136962</v>
      </c>
      <c r="P14" s="71">
        <v>0.64198884386625255</v>
      </c>
    </row>
    <row r="15" spans="1:16" x14ac:dyDescent="0.25">
      <c r="A15" s="17"/>
      <c r="B15" s="55">
        <v>9</v>
      </c>
      <c r="C15" s="19" t="s">
        <v>257</v>
      </c>
      <c r="D15" s="20">
        <v>0.46909600000000001</v>
      </c>
      <c r="E15" s="21">
        <v>0.50972400000000007</v>
      </c>
      <c r="F15" s="21">
        <f t="shared" si="0"/>
        <v>0.33276833912962694</v>
      </c>
      <c r="G15" s="21">
        <v>0.26342904912962695</v>
      </c>
      <c r="H15" s="21">
        <v>3.5165759999999997E-2</v>
      </c>
      <c r="I15" s="21">
        <v>3.4173530000000001E-2</v>
      </c>
      <c r="J15" s="22">
        <f t="shared" si="1"/>
        <v>0.51680723122636352</v>
      </c>
      <c r="K15" s="22">
        <f t="shared" si="2"/>
        <v>0.58579703747445067</v>
      </c>
      <c r="L15" s="23">
        <f t="shared" si="3"/>
        <v>0.65284024124747297</v>
      </c>
      <c r="M15" s="4"/>
      <c r="N15" t="s">
        <v>272</v>
      </c>
      <c r="O15" s="5">
        <v>1.2244995260705156</v>
      </c>
      <c r="P15" s="71">
        <v>0.63124682047401293</v>
      </c>
    </row>
    <row r="16" spans="1:16" x14ac:dyDescent="0.25">
      <c r="A16" s="17"/>
      <c r="B16" s="55">
        <v>10</v>
      </c>
      <c r="C16" s="19" t="s">
        <v>258</v>
      </c>
      <c r="D16" s="20">
        <v>6.2521200000000006</v>
      </c>
      <c r="E16" s="21">
        <v>8.6205990000000021</v>
      </c>
      <c r="F16" s="21">
        <f t="shared" si="0"/>
        <v>5.1729495778533501</v>
      </c>
      <c r="G16" s="21">
        <v>3.3299947678533499</v>
      </c>
      <c r="H16" s="21">
        <v>1.2364852200000001</v>
      </c>
      <c r="I16" s="21">
        <v>0.60646958999999989</v>
      </c>
      <c r="J16" s="22">
        <f t="shared" si="1"/>
        <v>0.38628345522780366</v>
      </c>
      <c r="K16" s="22">
        <f t="shared" si="2"/>
        <v>0.52971724909758</v>
      </c>
      <c r="L16" s="23">
        <f t="shared" si="3"/>
        <v>0.60006846135092806</v>
      </c>
      <c r="M16" s="4"/>
      <c r="N16" t="s">
        <v>270</v>
      </c>
      <c r="O16" s="5">
        <v>6.269421655006302</v>
      </c>
      <c r="P16" s="71">
        <v>0.61582952178010797</v>
      </c>
    </row>
    <row r="17" spans="1:16" x14ac:dyDescent="0.25">
      <c r="A17" s="17"/>
      <c r="B17" s="55">
        <v>11</v>
      </c>
      <c r="C17" s="19" t="s">
        <v>259</v>
      </c>
      <c r="D17" s="20">
        <v>140.91332599999998</v>
      </c>
      <c r="E17" s="21">
        <v>124.12117899999998</v>
      </c>
      <c r="F17" s="21">
        <f t="shared" si="0"/>
        <v>11.259488789035821</v>
      </c>
      <c r="G17" s="21">
        <v>7.2706919290358201</v>
      </c>
      <c r="H17" s="21">
        <v>0.92650373000000008</v>
      </c>
      <c r="I17" s="21">
        <v>3.06229313</v>
      </c>
      <c r="J17" s="22">
        <f t="shared" si="1"/>
        <v>5.8577367598448456E-2</v>
      </c>
      <c r="K17" s="22">
        <f t="shared" si="2"/>
        <v>6.6041877180652797E-2</v>
      </c>
      <c r="L17" s="23">
        <f t="shared" si="3"/>
        <v>9.0713679001033512E-2</v>
      </c>
      <c r="M17" s="4"/>
      <c r="N17" t="s">
        <v>251</v>
      </c>
      <c r="O17" s="5">
        <v>0.80445963359126904</v>
      </c>
      <c r="P17" s="71">
        <v>0.61578213888920119</v>
      </c>
    </row>
    <row r="18" spans="1:16" x14ac:dyDescent="0.25">
      <c r="A18" s="17"/>
      <c r="B18" s="55">
        <v>12</v>
      </c>
      <c r="C18" s="19" t="s">
        <v>260</v>
      </c>
      <c r="D18" s="20">
        <v>8.329464999999999</v>
      </c>
      <c r="E18" s="21">
        <v>11.015201000000005</v>
      </c>
      <c r="F18" s="21">
        <f t="shared" si="0"/>
        <v>6.6852204150382866</v>
      </c>
      <c r="G18" s="21">
        <v>4.9085857350382867</v>
      </c>
      <c r="H18" s="21">
        <v>0.73175682999999991</v>
      </c>
      <c r="I18" s="21">
        <v>1.04487785</v>
      </c>
      <c r="J18" s="22">
        <f t="shared" si="1"/>
        <v>0.44561926151309311</v>
      </c>
      <c r="K18" s="22">
        <f t="shared" si="2"/>
        <v>0.51205080733781294</v>
      </c>
      <c r="L18" s="23">
        <f t="shared" si="3"/>
        <v>0.60690861792156892</v>
      </c>
      <c r="M18" s="4"/>
      <c r="N18" t="s">
        <v>255</v>
      </c>
      <c r="O18" s="5">
        <v>5.3018282132308663</v>
      </c>
      <c r="P18" s="71">
        <v>0.60746514446736999</v>
      </c>
    </row>
    <row r="19" spans="1:16" x14ac:dyDescent="0.25">
      <c r="A19" s="17"/>
      <c r="B19" s="55">
        <v>13</v>
      </c>
      <c r="C19" s="19" t="s">
        <v>261</v>
      </c>
      <c r="D19" s="20">
        <v>7.2594449999999995</v>
      </c>
      <c r="E19" s="21">
        <v>9.866639000000001</v>
      </c>
      <c r="F19" s="21">
        <f t="shared" si="0"/>
        <v>6.7783536571646739</v>
      </c>
      <c r="G19" s="21">
        <v>5.0867549771646736</v>
      </c>
      <c r="H19" s="21">
        <v>0.15303751999999998</v>
      </c>
      <c r="I19" s="21">
        <v>1.5385611600000002</v>
      </c>
      <c r="J19" s="22">
        <f t="shared" si="1"/>
        <v>0.51555093656154571</v>
      </c>
      <c r="K19" s="22">
        <f t="shared" si="2"/>
        <v>0.53106153951357427</v>
      </c>
      <c r="L19" s="23">
        <f t="shared" si="3"/>
        <v>0.6869972294683806</v>
      </c>
      <c r="M19" s="4"/>
      <c r="N19" t="s">
        <v>260</v>
      </c>
      <c r="O19" s="5">
        <v>6.6852204150382866</v>
      </c>
      <c r="P19" s="71">
        <v>0.60690861792156892</v>
      </c>
    </row>
    <row r="20" spans="1:16" x14ac:dyDescent="0.25">
      <c r="A20" s="17"/>
      <c r="B20" s="55">
        <v>14</v>
      </c>
      <c r="C20" s="19" t="s">
        <v>262</v>
      </c>
      <c r="D20" s="20">
        <v>8.1468339999999984</v>
      </c>
      <c r="E20" s="21">
        <v>13.521868</v>
      </c>
      <c r="F20" s="21">
        <f t="shared" si="0"/>
        <v>7.4142392460317179</v>
      </c>
      <c r="G20" s="21">
        <v>5.0989614760317181</v>
      </c>
      <c r="H20" s="21">
        <v>1.0525431599999999</v>
      </c>
      <c r="I20" s="21">
        <v>1.2627346100000001</v>
      </c>
      <c r="J20" s="22">
        <f t="shared" si="1"/>
        <v>0.37709002010903508</v>
      </c>
      <c r="K20" s="22">
        <f t="shared" si="2"/>
        <v>0.45493009072649715</v>
      </c>
      <c r="L20" s="23">
        <f t="shared" si="3"/>
        <v>0.54831471850129865</v>
      </c>
      <c r="M20" s="4"/>
      <c r="N20" t="s">
        <v>258</v>
      </c>
      <c r="O20" s="5">
        <v>5.1729495778533501</v>
      </c>
      <c r="P20" s="71">
        <v>0.60006846135092806</v>
      </c>
    </row>
    <row r="21" spans="1:16" x14ac:dyDescent="0.25">
      <c r="A21" s="17"/>
      <c r="B21" s="55">
        <v>15</v>
      </c>
      <c r="C21" s="19" t="s">
        <v>263</v>
      </c>
      <c r="D21" s="20">
        <v>346.17454300000014</v>
      </c>
      <c r="E21" s="21">
        <v>394.92710199999999</v>
      </c>
      <c r="F21" s="21">
        <f t="shared" si="0"/>
        <v>255.16373325362019</v>
      </c>
      <c r="G21" s="21">
        <v>197.37462586362017</v>
      </c>
      <c r="H21" s="21">
        <v>27.772320710000006</v>
      </c>
      <c r="I21" s="21">
        <v>30.01678668000001</v>
      </c>
      <c r="J21" s="22">
        <f t="shared" si="1"/>
        <v>0.4997748315171851</v>
      </c>
      <c r="K21" s="22">
        <f t="shared" si="2"/>
        <v>0.57009748237947011</v>
      </c>
      <c r="L21" s="23">
        <f t="shared" si="3"/>
        <v>0.64610337442382015</v>
      </c>
      <c r="M21" s="4"/>
      <c r="N21" t="s">
        <v>264</v>
      </c>
      <c r="O21" s="5">
        <v>2.2027203877504173</v>
      </c>
      <c r="P21" s="71">
        <v>0.59120418800436336</v>
      </c>
    </row>
    <row r="22" spans="1:16" x14ac:dyDescent="0.25">
      <c r="A22" s="17"/>
      <c r="B22" s="55">
        <v>16</v>
      </c>
      <c r="C22" s="19" t="s">
        <v>264</v>
      </c>
      <c r="D22" s="20">
        <v>2.5478890000000001</v>
      </c>
      <c r="E22" s="21">
        <v>3.7258200000000006</v>
      </c>
      <c r="F22" s="21">
        <f t="shared" si="0"/>
        <v>2.2027203877504173</v>
      </c>
      <c r="G22" s="21">
        <v>1.6779096377504175</v>
      </c>
      <c r="H22" s="21">
        <v>0.24474371000000003</v>
      </c>
      <c r="I22" s="21">
        <v>0.28006703999999999</v>
      </c>
      <c r="J22" s="22">
        <f t="shared" si="1"/>
        <v>0.45034640367769169</v>
      </c>
      <c r="K22" s="22">
        <f t="shared" si="2"/>
        <v>0.5160349527756084</v>
      </c>
      <c r="L22" s="23">
        <f t="shared" si="3"/>
        <v>0.59120418800436336</v>
      </c>
      <c r="M22" s="4"/>
      <c r="N22" t="s">
        <v>271</v>
      </c>
      <c r="O22" s="5">
        <v>1.902744928544094</v>
      </c>
      <c r="P22" s="71">
        <v>0.57405881664797442</v>
      </c>
    </row>
    <row r="23" spans="1:16" x14ac:dyDescent="0.25">
      <c r="A23" s="17"/>
      <c r="B23" s="55">
        <v>17</v>
      </c>
      <c r="C23" s="19" t="s">
        <v>265</v>
      </c>
      <c r="D23" s="20">
        <v>1.5514830000000002</v>
      </c>
      <c r="E23" s="21">
        <v>2.3062960000000001</v>
      </c>
      <c r="F23" s="21">
        <f t="shared" si="0"/>
        <v>1.5930838993075231</v>
      </c>
      <c r="G23" s="21">
        <v>1.288420019307523</v>
      </c>
      <c r="H23" s="21">
        <v>0.14413078000000001</v>
      </c>
      <c r="I23" s="21">
        <v>0.16053309999999998</v>
      </c>
      <c r="J23" s="22">
        <f t="shared" si="1"/>
        <v>0.55865336422884271</v>
      </c>
      <c r="K23" s="22">
        <f t="shared" si="2"/>
        <v>0.62114784889169605</v>
      </c>
      <c r="L23" s="23">
        <f t="shared" si="3"/>
        <v>0.69075430877368871</v>
      </c>
      <c r="M23" s="4"/>
      <c r="N23" t="s">
        <v>254</v>
      </c>
      <c r="O23" s="5">
        <v>2.3322542300985645</v>
      </c>
      <c r="P23" s="71">
        <v>0.56814921453128397</v>
      </c>
    </row>
    <row r="24" spans="1:16" x14ac:dyDescent="0.25">
      <c r="A24" s="17"/>
      <c r="B24" s="55">
        <v>18</v>
      </c>
      <c r="C24" s="19" t="s">
        <v>266</v>
      </c>
      <c r="D24" s="20">
        <v>8.192615</v>
      </c>
      <c r="E24" s="21">
        <v>11.081052999999999</v>
      </c>
      <c r="F24" s="21">
        <f t="shared" si="0"/>
        <v>2.8113669486544417</v>
      </c>
      <c r="G24" s="21">
        <v>0.37665658865444129</v>
      </c>
      <c r="H24" s="21">
        <v>2.4030000000000005</v>
      </c>
      <c r="I24" s="21">
        <v>3.171036E-2</v>
      </c>
      <c r="J24" s="22">
        <f t="shared" si="1"/>
        <v>3.3991046577833472E-2</v>
      </c>
      <c r="K24" s="22">
        <f t="shared" si="2"/>
        <v>0.25084769368528803</v>
      </c>
      <c r="L24" s="23">
        <f t="shared" si="3"/>
        <v>0.25370936757133478</v>
      </c>
      <c r="M24" s="4"/>
      <c r="N24" t="s">
        <v>262</v>
      </c>
      <c r="O24" s="5">
        <v>7.4142392460317179</v>
      </c>
      <c r="P24" s="71">
        <v>0.54831471850129865</v>
      </c>
    </row>
    <row r="25" spans="1:16" x14ac:dyDescent="0.25">
      <c r="A25" s="17"/>
      <c r="B25" s="55">
        <v>19</v>
      </c>
      <c r="C25" s="19" t="s">
        <v>267</v>
      </c>
      <c r="D25" s="20">
        <v>4.7991000000000001</v>
      </c>
      <c r="E25" s="21">
        <v>34.261682999999991</v>
      </c>
      <c r="F25" s="21">
        <f t="shared" si="0"/>
        <v>26.45089116509666</v>
      </c>
      <c r="G25" s="21">
        <v>23.463260405096662</v>
      </c>
      <c r="H25" s="21">
        <v>2.89073483</v>
      </c>
      <c r="I25" s="21">
        <v>9.6895930000000005E-2</v>
      </c>
      <c r="J25" s="22">
        <f t="shared" si="1"/>
        <v>0.6848250976198883</v>
      </c>
      <c r="K25" s="22">
        <f t="shared" si="2"/>
        <v>0.76919733438362237</v>
      </c>
      <c r="L25" s="23">
        <f t="shared" si="3"/>
        <v>0.77202544793542882</v>
      </c>
      <c r="M25" s="4"/>
      <c r="N25" t="s">
        <v>273</v>
      </c>
      <c r="O25" s="5">
        <v>16.864987398521325</v>
      </c>
      <c r="P25" s="71">
        <v>0.54644125206264549</v>
      </c>
    </row>
    <row r="26" spans="1:16" x14ac:dyDescent="0.25">
      <c r="A26" s="17"/>
      <c r="B26" s="55">
        <v>20</v>
      </c>
      <c r="C26" s="19" t="s">
        <v>268</v>
      </c>
      <c r="D26" s="20">
        <v>11.953325999999999</v>
      </c>
      <c r="E26" s="21">
        <v>7.6063199999999993</v>
      </c>
      <c r="F26" s="21">
        <f t="shared" si="0"/>
        <v>4.1529297607843896</v>
      </c>
      <c r="G26" s="21">
        <v>3.4714411907843896</v>
      </c>
      <c r="H26" s="21">
        <v>0.50645189999999995</v>
      </c>
      <c r="I26" s="21">
        <v>0.17503667000000001</v>
      </c>
      <c r="J26" s="22">
        <f t="shared" si="1"/>
        <v>0.45638905420550147</v>
      </c>
      <c r="K26" s="22">
        <f t="shared" si="2"/>
        <v>0.52297209304688597</v>
      </c>
      <c r="L26" s="23">
        <f t="shared" si="3"/>
        <v>0.54598409753788824</v>
      </c>
      <c r="M26" s="4"/>
      <c r="N26" t="s">
        <v>268</v>
      </c>
      <c r="O26" s="5">
        <v>4.1529297607843896</v>
      </c>
      <c r="P26" s="71">
        <v>0.54598409753788824</v>
      </c>
    </row>
    <row r="27" spans="1:16" x14ac:dyDescent="0.25">
      <c r="A27" s="17"/>
      <c r="B27" s="55">
        <v>21</v>
      </c>
      <c r="C27" s="19" t="s">
        <v>269</v>
      </c>
      <c r="D27" s="20">
        <v>19.209252999999997</v>
      </c>
      <c r="E27" s="21">
        <v>29.717810000000004</v>
      </c>
      <c r="F27" s="21">
        <f t="shared" si="0"/>
        <v>19.078502484136962</v>
      </c>
      <c r="G27" s="21">
        <v>11.99668435413696</v>
      </c>
      <c r="H27" s="21">
        <v>3.2789291400000002</v>
      </c>
      <c r="I27" s="21">
        <v>3.80288899</v>
      </c>
      <c r="J27" s="22">
        <f t="shared" si="1"/>
        <v>0.40368669003997798</v>
      </c>
      <c r="K27" s="22">
        <f t="shared" si="2"/>
        <v>0.51402218044118864</v>
      </c>
      <c r="L27" s="23">
        <f t="shared" si="3"/>
        <v>0.64198884386625255</v>
      </c>
      <c r="M27" s="4"/>
      <c r="N27" t="s">
        <v>256</v>
      </c>
      <c r="O27" s="5">
        <v>5.197876795453606</v>
      </c>
      <c r="P27" s="71">
        <v>0.49181007954999983</v>
      </c>
    </row>
    <row r="28" spans="1:16" x14ac:dyDescent="0.25">
      <c r="A28" s="17"/>
      <c r="B28" s="55">
        <v>22</v>
      </c>
      <c r="C28" s="19" t="s">
        <v>270</v>
      </c>
      <c r="D28" s="20">
        <v>6.5587290000000005</v>
      </c>
      <c r="E28" s="21">
        <v>10.180450000000002</v>
      </c>
      <c r="F28" s="21">
        <f t="shared" si="0"/>
        <v>6.269421655006302</v>
      </c>
      <c r="G28" s="21">
        <v>4.0988918750063021</v>
      </c>
      <c r="H28" s="21">
        <v>0.98582229999999993</v>
      </c>
      <c r="I28" s="21">
        <v>1.1847074800000001</v>
      </c>
      <c r="J28" s="22">
        <f t="shared" si="1"/>
        <v>0.4026238403023738</v>
      </c>
      <c r="K28" s="22">
        <f t="shared" si="2"/>
        <v>0.49945868552041423</v>
      </c>
      <c r="L28" s="23">
        <f t="shared" si="3"/>
        <v>0.61582952178010797</v>
      </c>
      <c r="M28" s="4"/>
      <c r="N28" t="s">
        <v>249</v>
      </c>
      <c r="O28" s="5">
        <v>1.4245253648893192</v>
      </c>
      <c r="P28" s="71">
        <v>0.42541520617691264</v>
      </c>
    </row>
    <row r="29" spans="1:16" x14ac:dyDescent="0.25">
      <c r="A29" s="17"/>
      <c r="B29" s="55">
        <v>23</v>
      </c>
      <c r="C29" s="19" t="s">
        <v>271</v>
      </c>
      <c r="D29" s="20">
        <v>2.1678809999999999</v>
      </c>
      <c r="E29" s="21">
        <v>3.3145470000000006</v>
      </c>
      <c r="F29" s="21">
        <f t="shared" si="0"/>
        <v>1.902744928544094</v>
      </c>
      <c r="G29" s="21">
        <v>1.4092643785440941</v>
      </c>
      <c r="H29" s="21">
        <v>0.25205419999999995</v>
      </c>
      <c r="I29" s="21">
        <v>0.24142634999999996</v>
      </c>
      <c r="J29" s="22">
        <f t="shared" si="1"/>
        <v>0.42517556050467648</v>
      </c>
      <c r="K29" s="22">
        <f t="shared" si="2"/>
        <v>0.50122040162474502</v>
      </c>
      <c r="L29" s="23">
        <f t="shared" si="3"/>
        <v>0.57405881664797442</v>
      </c>
      <c r="M29" s="4"/>
      <c r="N29" t="s">
        <v>266</v>
      </c>
      <c r="O29" s="5">
        <v>2.8113669486544417</v>
      </c>
      <c r="P29" s="71">
        <v>0.25370936757133478</v>
      </c>
    </row>
    <row r="30" spans="1:16" x14ac:dyDescent="0.25">
      <c r="A30" s="17"/>
      <c r="B30" s="55">
        <v>24</v>
      </c>
      <c r="C30" s="19" t="s">
        <v>272</v>
      </c>
      <c r="D30" s="20">
        <v>19.529006999999996</v>
      </c>
      <c r="E30" s="21">
        <v>1.9398110000000002</v>
      </c>
      <c r="F30" s="21">
        <f t="shared" si="0"/>
        <v>1.2244995260705156</v>
      </c>
      <c r="G30" s="21">
        <v>0.89806515607051551</v>
      </c>
      <c r="H30" s="21">
        <v>0.15187812000000001</v>
      </c>
      <c r="I30" s="21">
        <v>0.17455625</v>
      </c>
      <c r="J30" s="22">
        <f t="shared" si="1"/>
        <v>0.46296528686068666</v>
      </c>
      <c r="K30" s="22">
        <f t="shared" si="2"/>
        <v>0.54126060532212439</v>
      </c>
      <c r="L30" s="23">
        <f t="shared" si="3"/>
        <v>0.63124682047401293</v>
      </c>
      <c r="M30" s="4"/>
      <c r="N30" t="s">
        <v>259</v>
      </c>
      <c r="O30" s="5">
        <v>11.259488789035821</v>
      </c>
      <c r="P30" s="71">
        <v>9.0713679001033512E-2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3.4113760000000002</v>
      </c>
      <c r="E31" s="28">
        <v>30.863313000000002</v>
      </c>
      <c r="F31" s="28">
        <f t="shared" si="0"/>
        <v>16.864987398521325</v>
      </c>
      <c r="G31" s="28">
        <v>14.351159998521325</v>
      </c>
      <c r="H31" s="28">
        <v>1.78728606</v>
      </c>
      <c r="I31" s="28">
        <v>0.72654134000000004</v>
      </c>
      <c r="J31" s="29">
        <f t="shared" si="1"/>
        <v>0.46499091003358339</v>
      </c>
      <c r="K31" s="29">
        <f t="shared" si="2"/>
        <v>0.52290063800089526</v>
      </c>
      <c r="L31" s="30">
        <f t="shared" si="3"/>
        <v>0.54644125206264549</v>
      </c>
      <c r="M31" s="4"/>
      <c r="N31" t="s">
        <v>252</v>
      </c>
      <c r="O31" s="5">
        <v>7.0749408945193739</v>
      </c>
      <c r="P31" s="71">
        <v>5.9850887349219228E-2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804.68669</v>
      </c>
      <c r="E6" s="14">
        <v>857.1512309999996</v>
      </c>
      <c r="F6" s="14">
        <v>407.03162960288029</v>
      </c>
      <c r="G6" s="14">
        <v>309.66872114288026</v>
      </c>
      <c r="H6" s="14">
        <v>48.077787680000014</v>
      </c>
      <c r="I6" s="14">
        <v>49.285120780000007</v>
      </c>
      <c r="J6" s="15">
        <v>0.36127664517450875</v>
      </c>
      <c r="K6" s="15">
        <v>0.41736684949459107</v>
      </c>
      <c r="L6" s="16">
        <v>0.47486559533726025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465.51249000000007</v>
      </c>
      <c r="E7" s="38">
        <f ca="1">SUM(E8:OFFSET(E6,MATCH("PROYECTOS",$A$8:$A$50,0),0))</f>
        <v>517.97623499999986</v>
      </c>
      <c r="F7" s="38">
        <f ca="1">SUM(F8:OFFSET(F6,MATCH("PROYECTOS",$A$8:$A$50,0),0))</f>
        <v>338.40455374027465</v>
      </c>
      <c r="G7" s="38">
        <f ca="1">SUM(G8:OFFSET(G6,MATCH("PROYECTOS",$A$8:$A$50,0),0))</f>
        <v>259.28199043027462</v>
      </c>
      <c r="H7" s="38">
        <f ca="1">SUM(H8:OFFSET(H6,MATCH("PROYECTOS",$A$8:$A$50,0),0))</f>
        <v>38.062929590000003</v>
      </c>
      <c r="I7" s="38">
        <f ca="1">SUM(I8:OFFSET(I6,MATCH("PROYECTOS",$A$8:$A$50,0),0))</f>
        <v>41.059633719999994</v>
      </c>
      <c r="J7" s="39">
        <f ca="1">IFERROR(G7/E7,0)</f>
        <v>0.50056734828823701</v>
      </c>
      <c r="K7" s="39">
        <f ca="1">IFERROR(SUM(G7,H7)/E7,0)</f>
        <v>0.5740512786658537</v>
      </c>
      <c r="L7" s="40">
        <f ca="1">IFERROR(SUM(G7,H7,I7)/E7,0)</f>
        <v>0.6533206175767402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34.807724</v>
      </c>
      <c r="E8" s="21">
        <v>35.442309000000002</v>
      </c>
      <c r="F8" s="21">
        <f t="shared" ref="F8:F13" si="0">SUM(G8,H8,I8)</f>
        <v>24.855919494674648</v>
      </c>
      <c r="G8" s="21">
        <v>19.390753504674649</v>
      </c>
      <c r="H8" s="21">
        <v>2.7829861299999998</v>
      </c>
      <c r="I8" s="21">
        <v>2.6821798599999993</v>
      </c>
      <c r="J8" s="22">
        <f t="shared" ref="J8:J14" si="1">IFERROR(G8/E8,0)</f>
        <v>0.54710751222993537</v>
      </c>
      <c r="K8" s="22">
        <f t="shared" ref="K8:K14" si="2">IFERROR(SUM(G8,H8)/E8,0)</f>
        <v>0.62562909303326286</v>
      </c>
      <c r="L8" s="23">
        <f t="shared" ref="L8:L14" si="3">IFERROR(SUM(G8,H8,I8)/E8,0)</f>
        <v>0.70130643843420715</v>
      </c>
      <c r="M8" s="4"/>
    </row>
    <row r="9" spans="1:13" ht="25.5" x14ac:dyDescent="0.25">
      <c r="A9" s="17"/>
      <c r="B9" s="19">
        <v>3000646</v>
      </c>
      <c r="C9" s="19" t="s">
        <v>1950</v>
      </c>
      <c r="D9" s="20">
        <v>1.48655</v>
      </c>
      <c r="E9" s="21">
        <v>2.6392029999999993</v>
      </c>
      <c r="F9" s="21">
        <f t="shared" si="0"/>
        <v>1.0823004483246579</v>
      </c>
      <c r="G9" s="21">
        <v>0.67888803832465783</v>
      </c>
      <c r="H9" s="21">
        <v>0.24757975000000002</v>
      </c>
      <c r="I9" s="21">
        <v>0.15583266000000001</v>
      </c>
      <c r="J9" s="22">
        <f t="shared" si="1"/>
        <v>0.25723221681873581</v>
      </c>
      <c r="K9" s="22">
        <f t="shared" si="2"/>
        <v>0.35104074537830476</v>
      </c>
      <c r="L9" s="23">
        <f t="shared" si="3"/>
        <v>0.41008609353833647</v>
      </c>
      <c r="M9" s="4"/>
    </row>
    <row r="10" spans="1:13" ht="25.5" x14ac:dyDescent="0.25">
      <c r="A10" s="17"/>
      <c r="B10" s="19">
        <v>3000647</v>
      </c>
      <c r="C10" s="19" t="s">
        <v>1951</v>
      </c>
      <c r="D10" s="20">
        <v>147.78678499999995</v>
      </c>
      <c r="E10" s="21">
        <v>186.87965499999999</v>
      </c>
      <c r="F10" s="21">
        <f t="shared" si="0"/>
        <v>135.75106133020057</v>
      </c>
      <c r="G10" s="21">
        <v>106.79211050020058</v>
      </c>
      <c r="H10" s="21">
        <v>14.265605209999999</v>
      </c>
      <c r="I10" s="21">
        <v>14.693345620000002</v>
      </c>
      <c r="J10" s="22">
        <f t="shared" si="1"/>
        <v>0.57144856405155808</v>
      </c>
      <c r="K10" s="22">
        <f t="shared" si="2"/>
        <v>0.64778434929260009</v>
      </c>
      <c r="L10" s="23">
        <f t="shared" si="3"/>
        <v>0.72640898941193244</v>
      </c>
      <c r="M10" s="4"/>
    </row>
    <row r="11" spans="1:13" ht="25.5" x14ac:dyDescent="0.25">
      <c r="A11" s="17"/>
      <c r="B11" s="19">
        <v>3000648</v>
      </c>
      <c r="C11" s="19" t="s">
        <v>1952</v>
      </c>
      <c r="D11" s="20">
        <v>204.87217500000011</v>
      </c>
      <c r="E11" s="21">
        <v>228.15535199999997</v>
      </c>
      <c r="F11" s="21">
        <f t="shared" si="0"/>
        <v>138.37802822796112</v>
      </c>
      <c r="G11" s="21">
        <v>102.51728780796111</v>
      </c>
      <c r="H11" s="21">
        <v>16.558127350000003</v>
      </c>
      <c r="I11" s="21">
        <v>19.302613069999992</v>
      </c>
      <c r="J11" s="22">
        <f t="shared" si="1"/>
        <v>0.44933106722809257</v>
      </c>
      <c r="K11" s="22">
        <f t="shared" si="2"/>
        <v>0.52190498322371648</v>
      </c>
      <c r="L11" s="23">
        <f t="shared" si="3"/>
        <v>0.60650792109387441</v>
      </c>
      <c r="M11" s="4"/>
    </row>
    <row r="12" spans="1:13" ht="51" x14ac:dyDescent="0.25">
      <c r="A12" s="17"/>
      <c r="B12" s="19">
        <v>3000649</v>
      </c>
      <c r="C12" s="19" t="s">
        <v>1953</v>
      </c>
      <c r="D12" s="20">
        <v>65.868953000000005</v>
      </c>
      <c r="E12" s="21">
        <v>54.231305999999982</v>
      </c>
      <c r="F12" s="21">
        <f t="shared" si="0"/>
        <v>36.099962206150202</v>
      </c>
      <c r="G12" s="21">
        <v>28.1512440861502</v>
      </c>
      <c r="H12" s="21">
        <v>3.975469390000002</v>
      </c>
      <c r="I12" s="21">
        <v>3.9732487300000003</v>
      </c>
      <c r="J12" s="22">
        <f t="shared" si="1"/>
        <v>0.5190958168359473</v>
      </c>
      <c r="K12" s="22">
        <f t="shared" si="2"/>
        <v>0.59240161902334076</v>
      </c>
      <c r="L12" s="23">
        <f t="shared" si="3"/>
        <v>0.66566647327560602</v>
      </c>
      <c r="M12" s="4"/>
    </row>
    <row r="13" spans="1:13" ht="38.25" x14ac:dyDescent="0.25">
      <c r="A13" s="17"/>
      <c r="B13" s="19">
        <v>3000650</v>
      </c>
      <c r="C13" s="19" t="s">
        <v>1954</v>
      </c>
      <c r="D13" s="20">
        <v>10.690302999999995</v>
      </c>
      <c r="E13" s="21">
        <v>10.628409999999997</v>
      </c>
      <c r="F13" s="21">
        <f t="shared" si="0"/>
        <v>2.2372820329634218</v>
      </c>
      <c r="G13" s="21">
        <v>1.7517064929634216</v>
      </c>
      <c r="H13" s="21">
        <v>0.23316176000000005</v>
      </c>
      <c r="I13" s="21">
        <v>0.25241377999999992</v>
      </c>
      <c r="J13" s="22">
        <f t="shared" si="1"/>
        <v>0.16481359798534514</v>
      </c>
      <c r="K13" s="22">
        <f t="shared" si="2"/>
        <v>0.18675119354291209</v>
      </c>
      <c r="L13" s="23">
        <f t="shared" si="3"/>
        <v>0.21050016257967299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339.17419999999993</v>
      </c>
      <c r="E14" s="45">
        <f t="shared" ref="E14:I14" ca="1" si="4">OFFSET(E14,-MATCH("PROYECTOS",$A$8:$A$50,0)-1,0)-(OFFSET(E14,-MATCH("PROYECTOS",$A$8:$A$50,0),0))</f>
        <v>339.17499599999974</v>
      </c>
      <c r="F14" s="45">
        <f t="shared" ca="1" si="4"/>
        <v>68.627075862605636</v>
      </c>
      <c r="G14" s="45">
        <f t="shared" ca="1" si="4"/>
        <v>50.38673071260564</v>
      </c>
      <c r="H14" s="45">
        <f t="shared" ca="1" si="4"/>
        <v>10.014858090000011</v>
      </c>
      <c r="I14" s="45">
        <f t="shared" ca="1" si="4"/>
        <v>8.2254870600000132</v>
      </c>
      <c r="J14" s="46">
        <f t="shared" ca="1" si="1"/>
        <v>0.14855673710277181</v>
      </c>
      <c r="K14" s="46">
        <f t="shared" ca="1" si="2"/>
        <v>0.17808384908952929</v>
      </c>
      <c r="L14" s="47">
        <f t="shared" ca="1" si="3"/>
        <v>0.2023353038164574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1986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3000646</v>
      </c>
      <c r="C20" s="19" t="s">
        <v>1950</v>
      </c>
      <c r="D20" s="23">
        <v>0.41008609353833647</v>
      </c>
    </row>
    <row r="21" spans="1:4" ht="39" thickBot="1" x14ac:dyDescent="0.3">
      <c r="A21" s="24"/>
      <c r="B21" s="26">
        <v>3000650</v>
      </c>
      <c r="C21" s="26" t="s">
        <v>1954</v>
      </c>
      <c r="D21" s="30">
        <v>0.21050016257967299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804.68669</v>
      </c>
      <c r="I6" s="14">
        <v>857.1512309999996</v>
      </c>
      <c r="J6" s="14">
        <v>407.03162960288029</v>
      </c>
      <c r="K6" s="14">
        <v>309.66872114288026</v>
      </c>
      <c r="L6" s="14">
        <v>48.077787680000014</v>
      </c>
      <c r="M6" s="14">
        <v>49.285120780000007</v>
      </c>
      <c r="N6" s="15">
        <v>0.36127664517450875</v>
      </c>
      <c r="O6" s="15">
        <v>0.41736684949459107</v>
      </c>
      <c r="P6" s="16">
        <v>0.47486559533726025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SUM(H8:OFFSET(H6,MATCH("PROYECTOS",$A$8:$A$38,0),0))</f>
        <v>465.51249000000013</v>
      </c>
      <c r="I7" s="37">
        <f ca="1">SUM(I8:OFFSET(I6,MATCH("PROYECTOS",$A$8:$A$38,0),0))</f>
        <v>517.97623499999997</v>
      </c>
      <c r="J7" s="37">
        <f ca="1">SUM(J8:OFFSET(J6,MATCH("PROYECTOS",$A$8:$A$38,0),0))</f>
        <v>338.40455374027465</v>
      </c>
      <c r="K7" s="37">
        <f ca="1">SUM(K8:OFFSET(K6,MATCH("PROYECTOS",$A$8:$A$38,0),0))</f>
        <v>259.28199043027462</v>
      </c>
      <c r="L7" s="37">
        <f ca="1">SUM(L8:OFFSET(L6,MATCH("PROYECTOS",$A$8:$A$38,0),0))</f>
        <v>38.06292959000001</v>
      </c>
      <c r="M7" s="37">
        <f ca="1">SUM(M8:OFFSET(M6,MATCH("PROYECTOS",$A$8:$A$38,0),0))</f>
        <v>41.059633719999994</v>
      </c>
      <c r="N7" s="39">
        <f ca="1">IFERROR(K7/I7,0)</f>
        <v>0.5005673482882369</v>
      </c>
      <c r="O7" s="39">
        <f ca="1">IFERROR(SUM(K7,L7)/I7,0)</f>
        <v>0.57405127866585359</v>
      </c>
      <c r="P7" s="40">
        <f ca="1">IFERROR(SUM(K7,L7,M7)/I7,0)</f>
        <v>0.65332061757674009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25.146566999999997</v>
      </c>
      <c r="I8" s="21">
        <v>24.760059000000005</v>
      </c>
      <c r="J8" s="21">
        <f t="shared" ref="J8:J37" si="0">SUM(K8,L8,M8)</f>
        <v>19.315691982189335</v>
      </c>
      <c r="K8" s="21">
        <v>15.065622422189335</v>
      </c>
      <c r="L8" s="21">
        <v>2.1433172599999999</v>
      </c>
      <c r="M8" s="21">
        <v>2.1067522999999997</v>
      </c>
      <c r="N8" s="22">
        <f t="shared" ref="N8:N38" si="1">IFERROR(K8/I8,0)</f>
        <v>0.60846472224437476</v>
      </c>
      <c r="O8" s="22">
        <f t="shared" ref="O8:O38" si="2">IFERROR(SUM(K8,L8)/I8,0)</f>
        <v>0.69502821791294322</v>
      </c>
      <c r="P8" s="23">
        <f t="shared" ref="P8:P38" si="3">IFERROR(SUM(K8,L8,M8)/I8,0)</f>
        <v>0.78011494165621054</v>
      </c>
      <c r="Q8" s="70">
        <v>149</v>
      </c>
      <c r="R8" s="21">
        <v>114</v>
      </c>
      <c r="S8" s="23">
        <f>IFERROR(R8/Q8,0)</f>
        <v>0.7651006711409396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0.08</v>
      </c>
      <c r="I9" s="21">
        <v>0.08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37" si="4">IFERROR(R9/Q9,0)</f>
        <v>0</v>
      </c>
    </row>
    <row r="10" spans="1:19" ht="25.5" x14ac:dyDescent="0.25">
      <c r="A10" s="17"/>
      <c r="B10" s="19">
        <v>5003949</v>
      </c>
      <c r="C10" s="19" t="s">
        <v>1955</v>
      </c>
      <c r="D10" s="68">
        <v>3000647</v>
      </c>
      <c r="E10" s="19" t="s">
        <v>1951</v>
      </c>
      <c r="F10" s="69">
        <v>60</v>
      </c>
      <c r="G10" s="19" t="s">
        <v>309</v>
      </c>
      <c r="H10" s="20">
        <v>2.292357</v>
      </c>
      <c r="I10" s="21">
        <v>1.9970810000000001</v>
      </c>
      <c r="J10" s="21">
        <f t="shared" si="0"/>
        <v>1.0989542312835638</v>
      </c>
      <c r="K10" s="21">
        <v>0.97649333128356375</v>
      </c>
      <c r="L10" s="21">
        <v>8.4051450000000014E-2</v>
      </c>
      <c r="M10" s="21">
        <v>3.8409449999999998E-2</v>
      </c>
      <c r="N10" s="22">
        <f t="shared" si="1"/>
        <v>0.48896030320430856</v>
      </c>
      <c r="O10" s="22">
        <f t="shared" si="2"/>
        <v>0.53104745440148082</v>
      </c>
      <c r="P10" s="23">
        <f t="shared" si="3"/>
        <v>0.55028024966616962</v>
      </c>
      <c r="Q10" s="70">
        <v>109</v>
      </c>
      <c r="R10" s="21">
        <v>90</v>
      </c>
      <c r="S10" s="23">
        <f t="shared" si="4"/>
        <v>0.82568807339449546</v>
      </c>
    </row>
    <row r="11" spans="1:19" ht="25.5" x14ac:dyDescent="0.25">
      <c r="A11" s="17"/>
      <c r="B11" s="19">
        <v>5004153</v>
      </c>
      <c r="C11" s="19" t="s">
        <v>1956</v>
      </c>
      <c r="D11" s="68">
        <v>3000001</v>
      </c>
      <c r="E11" s="19" t="s">
        <v>275</v>
      </c>
      <c r="F11" s="69">
        <v>51</v>
      </c>
      <c r="G11" s="19" t="s">
        <v>1826</v>
      </c>
      <c r="H11" s="20">
        <v>9.1611569999999993</v>
      </c>
      <c r="I11" s="21">
        <v>9.379016</v>
      </c>
      <c r="J11" s="21">
        <f t="shared" si="0"/>
        <v>4.9335175177524695</v>
      </c>
      <c r="K11" s="21">
        <v>3.8655927977524698</v>
      </c>
      <c r="L11" s="21">
        <v>0.53530106</v>
      </c>
      <c r="M11" s="21">
        <v>0.53262365999999983</v>
      </c>
      <c r="N11" s="22">
        <f t="shared" si="1"/>
        <v>0.41215334292557659</v>
      </c>
      <c r="O11" s="22">
        <f t="shared" si="2"/>
        <v>0.46922767353765787</v>
      </c>
      <c r="P11" s="23">
        <f t="shared" si="3"/>
        <v>0.52601653710287621</v>
      </c>
      <c r="Q11" s="70">
        <v>9706</v>
      </c>
      <c r="R11" s="21">
        <v>9706</v>
      </c>
      <c r="S11" s="23">
        <f t="shared" si="4"/>
        <v>1</v>
      </c>
    </row>
    <row r="12" spans="1:19" ht="25.5" x14ac:dyDescent="0.25">
      <c r="A12" s="17"/>
      <c r="B12" s="19">
        <v>5004985</v>
      </c>
      <c r="C12" s="19" t="s">
        <v>1957</v>
      </c>
      <c r="D12" s="68">
        <v>3000001</v>
      </c>
      <c r="E12" s="19" t="s">
        <v>275</v>
      </c>
      <c r="F12" s="69">
        <v>117</v>
      </c>
      <c r="G12" s="19" t="s">
        <v>687</v>
      </c>
      <c r="H12" s="20">
        <v>0.42000000000000004</v>
      </c>
      <c r="I12" s="21">
        <v>1.2232340000000002</v>
      </c>
      <c r="J12" s="21">
        <f t="shared" si="0"/>
        <v>0.60670999473284382</v>
      </c>
      <c r="K12" s="21">
        <v>0.45953828473284375</v>
      </c>
      <c r="L12" s="21">
        <v>0.10436781000000001</v>
      </c>
      <c r="M12" s="21">
        <v>4.2803900000000006E-2</v>
      </c>
      <c r="N12" s="22">
        <f t="shared" si="1"/>
        <v>0.37567487883172285</v>
      </c>
      <c r="O12" s="22">
        <f t="shared" si="2"/>
        <v>0.46099609292485638</v>
      </c>
      <c r="P12" s="23">
        <f t="shared" si="3"/>
        <v>0.49598849830273173</v>
      </c>
      <c r="Q12" s="70">
        <v>63</v>
      </c>
      <c r="R12" s="21">
        <v>23</v>
      </c>
      <c r="S12" s="23">
        <f t="shared" si="4"/>
        <v>0.36507936507936506</v>
      </c>
    </row>
    <row r="13" spans="1:19" ht="25.5" x14ac:dyDescent="0.25">
      <c r="A13" s="17"/>
      <c r="B13" s="19">
        <v>5004986</v>
      </c>
      <c r="C13" s="19" t="s">
        <v>1958</v>
      </c>
      <c r="D13" s="68">
        <v>3000646</v>
      </c>
      <c r="E13" s="19" t="s">
        <v>1950</v>
      </c>
      <c r="F13" s="69">
        <v>86</v>
      </c>
      <c r="G13" s="19" t="s">
        <v>500</v>
      </c>
      <c r="H13" s="20">
        <v>1.2</v>
      </c>
      <c r="I13" s="21">
        <v>2.3416529999999995</v>
      </c>
      <c r="J13" s="21">
        <f t="shared" si="0"/>
        <v>1.0225983681684507</v>
      </c>
      <c r="K13" s="21">
        <v>0.65166595816845074</v>
      </c>
      <c r="L13" s="21">
        <v>0.21509975000000001</v>
      </c>
      <c r="M13" s="21">
        <v>0.15583266000000001</v>
      </c>
      <c r="N13" s="22">
        <f t="shared" si="1"/>
        <v>0.27829313658703952</v>
      </c>
      <c r="O13" s="22">
        <f t="shared" si="2"/>
        <v>0.37015121718224303</v>
      </c>
      <c r="P13" s="23">
        <f t="shared" si="3"/>
        <v>0.43669936073724458</v>
      </c>
      <c r="Q13" s="70">
        <v>0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5004987</v>
      </c>
      <c r="C14" s="19" t="s">
        <v>1959</v>
      </c>
      <c r="D14" s="68">
        <v>3000646</v>
      </c>
      <c r="E14" s="19" t="s">
        <v>1950</v>
      </c>
      <c r="F14" s="69">
        <v>86</v>
      </c>
      <c r="G14" s="19" t="s">
        <v>500</v>
      </c>
      <c r="H14" s="20">
        <v>0.17655000000000001</v>
      </c>
      <c r="I14" s="21">
        <v>0.18755000000000002</v>
      </c>
      <c r="J14" s="21">
        <f t="shared" si="0"/>
        <v>4.3479999940395357E-2</v>
      </c>
      <c r="K14" s="21">
        <v>1.0999999940395355E-2</v>
      </c>
      <c r="L14" s="21">
        <v>3.2480000000000002E-2</v>
      </c>
      <c r="M14" s="21">
        <v>0</v>
      </c>
      <c r="N14" s="22">
        <f t="shared" si="1"/>
        <v>5.8651026075155183E-2</v>
      </c>
      <c r="O14" s="22">
        <f t="shared" si="2"/>
        <v>0.23183151127910079</v>
      </c>
      <c r="P14" s="23">
        <f t="shared" si="3"/>
        <v>0.23183151127910079</v>
      </c>
      <c r="Q14" s="70">
        <v>50</v>
      </c>
      <c r="R14" s="21">
        <v>32</v>
      </c>
      <c r="S14" s="23">
        <f t="shared" si="4"/>
        <v>0.64</v>
      </c>
    </row>
    <row r="15" spans="1:19" ht="25.5" x14ac:dyDescent="0.25">
      <c r="A15" s="17"/>
      <c r="B15" s="19">
        <v>5004988</v>
      </c>
      <c r="C15" s="19" t="s">
        <v>1960</v>
      </c>
      <c r="D15" s="68">
        <v>3000646</v>
      </c>
      <c r="E15" s="19" t="s">
        <v>1950</v>
      </c>
      <c r="F15" s="69">
        <v>86</v>
      </c>
      <c r="G15" s="19" t="s">
        <v>500</v>
      </c>
      <c r="H15" s="20">
        <v>0.06</v>
      </c>
      <c r="I15" s="21">
        <v>0.06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5004989</v>
      </c>
      <c r="C16" s="19" t="s">
        <v>1961</v>
      </c>
      <c r="D16" s="68">
        <v>3000646</v>
      </c>
      <c r="E16" s="19" t="s">
        <v>1950</v>
      </c>
      <c r="F16" s="69">
        <v>86</v>
      </c>
      <c r="G16" s="19" t="s">
        <v>500</v>
      </c>
      <c r="H16" s="20">
        <v>0.05</v>
      </c>
      <c r="I16" s="21">
        <v>0.05</v>
      </c>
      <c r="J16" s="21">
        <f t="shared" si="0"/>
        <v>1.6222080215811729E-2</v>
      </c>
      <c r="K16" s="21">
        <v>1.6222080215811729E-2</v>
      </c>
      <c r="L16" s="21">
        <v>0</v>
      </c>
      <c r="M16" s="21">
        <v>0</v>
      </c>
      <c r="N16" s="22">
        <f t="shared" si="1"/>
        <v>0.32444160431623459</v>
      </c>
      <c r="O16" s="22">
        <f t="shared" si="2"/>
        <v>0.32444160431623459</v>
      </c>
      <c r="P16" s="23">
        <f t="shared" si="3"/>
        <v>0.32444160431623459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5004990</v>
      </c>
      <c r="C17" s="19" t="s">
        <v>1962</v>
      </c>
      <c r="D17" s="68">
        <v>3000647</v>
      </c>
      <c r="E17" s="19" t="s">
        <v>1951</v>
      </c>
      <c r="F17" s="69">
        <v>42</v>
      </c>
      <c r="G17" s="19" t="s">
        <v>534</v>
      </c>
      <c r="H17" s="20">
        <v>0.6342270000000001</v>
      </c>
      <c r="I17" s="21">
        <v>4.1186530000000001</v>
      </c>
      <c r="J17" s="21">
        <f t="shared" si="0"/>
        <v>0.58343601913928589</v>
      </c>
      <c r="K17" s="21">
        <v>0.42689980913928594</v>
      </c>
      <c r="L17" s="21">
        <v>6.1475959999999996E-2</v>
      </c>
      <c r="M17" s="21">
        <v>9.5060249999999999E-2</v>
      </c>
      <c r="N17" s="22">
        <f t="shared" si="1"/>
        <v>0.10365034615426109</v>
      </c>
      <c r="O17" s="22">
        <f t="shared" si="2"/>
        <v>0.11857657567638884</v>
      </c>
      <c r="P17" s="23">
        <f t="shared" si="3"/>
        <v>0.14165699784353911</v>
      </c>
      <c r="Q17" s="70">
        <v>227</v>
      </c>
      <c r="R17" s="21">
        <v>110</v>
      </c>
      <c r="S17" s="23">
        <f t="shared" si="4"/>
        <v>0.48458149779735682</v>
      </c>
    </row>
    <row r="18" spans="1:19" ht="38.25" x14ac:dyDescent="0.25">
      <c r="A18" s="17"/>
      <c r="B18" s="19">
        <v>5004991</v>
      </c>
      <c r="C18" s="19" t="s">
        <v>1963</v>
      </c>
      <c r="D18" s="68">
        <v>3000647</v>
      </c>
      <c r="E18" s="19" t="s">
        <v>1951</v>
      </c>
      <c r="F18" s="69">
        <v>86</v>
      </c>
      <c r="G18" s="19" t="s">
        <v>500</v>
      </c>
      <c r="H18" s="20">
        <v>2.645</v>
      </c>
      <c r="I18" s="21">
        <v>6.5113849999999998</v>
      </c>
      <c r="J18" s="21">
        <f t="shared" si="0"/>
        <v>2.8646241762116951</v>
      </c>
      <c r="K18" s="21">
        <v>2.239120726211695</v>
      </c>
      <c r="L18" s="21">
        <v>6.7512619999999995E-2</v>
      </c>
      <c r="M18" s="21">
        <v>0.55799083000000005</v>
      </c>
      <c r="N18" s="22">
        <f t="shared" si="1"/>
        <v>0.34387779653817047</v>
      </c>
      <c r="O18" s="22">
        <f t="shared" si="2"/>
        <v>0.35424619281638164</v>
      </c>
      <c r="P18" s="23">
        <f t="shared" si="3"/>
        <v>0.4399408384255723</v>
      </c>
      <c r="Q18" s="70">
        <v>4712</v>
      </c>
      <c r="R18" s="21">
        <v>604</v>
      </c>
      <c r="S18" s="23">
        <f t="shared" si="4"/>
        <v>0.12818336162988114</v>
      </c>
    </row>
    <row r="19" spans="1:19" ht="38.25" x14ac:dyDescent="0.25">
      <c r="A19" s="17"/>
      <c r="B19" s="19">
        <v>5004992</v>
      </c>
      <c r="C19" s="19" t="s">
        <v>1964</v>
      </c>
      <c r="D19" s="68">
        <v>3000647</v>
      </c>
      <c r="E19" s="19" t="s">
        <v>1951</v>
      </c>
      <c r="F19" s="69">
        <v>440</v>
      </c>
      <c r="G19" s="19" t="s">
        <v>1983</v>
      </c>
      <c r="H19" s="20">
        <v>139.09876399999999</v>
      </c>
      <c r="I19" s="21">
        <v>171.40723900000003</v>
      </c>
      <c r="J19" s="21">
        <f t="shared" si="0"/>
        <v>129.49899116521536</v>
      </c>
      <c r="K19" s="21">
        <v>102.15710697521536</v>
      </c>
      <c r="L19" s="21">
        <v>13.63785038</v>
      </c>
      <c r="M19" s="21">
        <v>13.704033810000002</v>
      </c>
      <c r="N19" s="22">
        <f t="shared" si="1"/>
        <v>0.59599062193175711</v>
      </c>
      <c r="O19" s="22">
        <f t="shared" si="2"/>
        <v>0.67555465002977699</v>
      </c>
      <c r="P19" s="23">
        <f t="shared" si="3"/>
        <v>0.7555047961843393</v>
      </c>
      <c r="Q19" s="70">
        <v>118635</v>
      </c>
      <c r="R19" s="21">
        <v>114644</v>
      </c>
      <c r="S19" s="23">
        <f t="shared" si="4"/>
        <v>0.96635900029502253</v>
      </c>
    </row>
    <row r="20" spans="1:19" ht="25.5" x14ac:dyDescent="0.25">
      <c r="A20" s="17"/>
      <c r="B20" s="19">
        <v>5004993</v>
      </c>
      <c r="C20" s="19" t="s">
        <v>1965</v>
      </c>
      <c r="D20" s="68">
        <v>3000647</v>
      </c>
      <c r="E20" s="19" t="s">
        <v>1951</v>
      </c>
      <c r="F20" s="69">
        <v>532</v>
      </c>
      <c r="G20" s="19" t="s">
        <v>1984</v>
      </c>
      <c r="H20" s="20">
        <v>0.255</v>
      </c>
      <c r="I20" s="21">
        <v>0.18826299999999999</v>
      </c>
      <c r="J20" s="21">
        <f t="shared" si="0"/>
        <v>0.10729870084655091</v>
      </c>
      <c r="K20" s="21">
        <v>7.2102370846550912E-2</v>
      </c>
      <c r="L20" s="21">
        <v>6.1983000000000012E-3</v>
      </c>
      <c r="M20" s="21">
        <v>2.8998029999999994E-2</v>
      </c>
      <c r="N20" s="22">
        <f t="shared" si="1"/>
        <v>0.3829874741534498</v>
      </c>
      <c r="O20" s="22">
        <f t="shared" si="2"/>
        <v>0.41591109695771833</v>
      </c>
      <c r="P20" s="23">
        <f t="shared" si="3"/>
        <v>0.56994046013582556</v>
      </c>
      <c r="Q20" s="70">
        <v>225</v>
      </c>
      <c r="R20" s="21">
        <v>171</v>
      </c>
      <c r="S20" s="23">
        <f t="shared" si="4"/>
        <v>0.76</v>
      </c>
    </row>
    <row r="21" spans="1:19" ht="25.5" x14ac:dyDescent="0.25">
      <c r="A21" s="17"/>
      <c r="B21" s="19">
        <v>5004994</v>
      </c>
      <c r="C21" s="19" t="s">
        <v>1966</v>
      </c>
      <c r="D21" s="68">
        <v>3000647</v>
      </c>
      <c r="E21" s="19" t="s">
        <v>1951</v>
      </c>
      <c r="F21" s="69">
        <v>117</v>
      </c>
      <c r="G21" s="19" t="s">
        <v>687</v>
      </c>
      <c r="H21" s="20">
        <v>2.8614370000000005</v>
      </c>
      <c r="I21" s="21">
        <v>2.6570339999999995</v>
      </c>
      <c r="J21" s="21">
        <f t="shared" si="0"/>
        <v>1.597757037504127</v>
      </c>
      <c r="K21" s="21">
        <v>0.92038728750412702</v>
      </c>
      <c r="L21" s="21">
        <v>0.4085165</v>
      </c>
      <c r="M21" s="21">
        <v>0.26885324999999993</v>
      </c>
      <c r="N21" s="22">
        <f t="shared" si="1"/>
        <v>0.34639650358411944</v>
      </c>
      <c r="O21" s="22">
        <f t="shared" si="2"/>
        <v>0.50014557115344671</v>
      </c>
      <c r="P21" s="23">
        <f t="shared" si="3"/>
        <v>0.60133104713907592</v>
      </c>
      <c r="Q21" s="70">
        <v>342.1</v>
      </c>
      <c r="R21" s="21">
        <v>290</v>
      </c>
      <c r="S21" s="23">
        <f t="shared" si="4"/>
        <v>0.84770534931306629</v>
      </c>
    </row>
    <row r="22" spans="1:19" ht="38.25" x14ac:dyDescent="0.25">
      <c r="A22" s="17"/>
      <c r="B22" s="19">
        <v>5004995</v>
      </c>
      <c r="C22" s="19" t="s">
        <v>1967</v>
      </c>
      <c r="D22" s="68">
        <v>3000648</v>
      </c>
      <c r="E22" s="19" t="s">
        <v>1952</v>
      </c>
      <c r="F22" s="69">
        <v>65</v>
      </c>
      <c r="G22" s="19" t="s">
        <v>1014</v>
      </c>
      <c r="H22" s="20">
        <v>21.285526999999998</v>
      </c>
      <c r="I22" s="21">
        <v>46.387036999999992</v>
      </c>
      <c r="J22" s="21">
        <f t="shared" si="0"/>
        <v>15.636998292739662</v>
      </c>
      <c r="K22" s="21">
        <v>9.3104654527396633</v>
      </c>
      <c r="L22" s="21">
        <v>2.0184537800000002</v>
      </c>
      <c r="M22" s="21">
        <v>4.308079059999999</v>
      </c>
      <c r="N22" s="22">
        <f t="shared" si="1"/>
        <v>0.20071265713176861</v>
      </c>
      <c r="O22" s="22">
        <f t="shared" si="2"/>
        <v>0.24422597271603411</v>
      </c>
      <c r="P22" s="23">
        <f t="shared" si="3"/>
        <v>0.33709845043001269</v>
      </c>
      <c r="Q22" s="70">
        <v>155</v>
      </c>
      <c r="R22" s="21">
        <v>101</v>
      </c>
      <c r="S22" s="23">
        <f t="shared" si="4"/>
        <v>0.65161290322580645</v>
      </c>
    </row>
    <row r="23" spans="1:19" ht="38.25" x14ac:dyDescent="0.25">
      <c r="A23" s="17"/>
      <c r="B23" s="19">
        <v>5004996</v>
      </c>
      <c r="C23" s="19" t="s">
        <v>1968</v>
      </c>
      <c r="D23" s="68">
        <v>3000648</v>
      </c>
      <c r="E23" s="19" t="s">
        <v>1952</v>
      </c>
      <c r="F23" s="69">
        <v>43</v>
      </c>
      <c r="G23" s="19" t="s">
        <v>710</v>
      </c>
      <c r="H23" s="20">
        <v>21.857303000000009</v>
      </c>
      <c r="I23" s="21">
        <v>30.323103000000003</v>
      </c>
      <c r="J23" s="21">
        <f t="shared" si="0"/>
        <v>20.927097751609001</v>
      </c>
      <c r="K23" s="21">
        <v>15.698145191609001</v>
      </c>
      <c r="L23" s="21">
        <v>2.1163835400000002</v>
      </c>
      <c r="M23" s="21">
        <v>3.11256902</v>
      </c>
      <c r="N23" s="22">
        <f t="shared" si="1"/>
        <v>0.51769587009644091</v>
      </c>
      <c r="O23" s="22">
        <f t="shared" si="2"/>
        <v>0.58749029515907392</v>
      </c>
      <c r="P23" s="23">
        <f t="shared" si="3"/>
        <v>0.69013707969164628</v>
      </c>
      <c r="Q23" s="70">
        <v>76</v>
      </c>
      <c r="R23" s="21">
        <v>137.44</v>
      </c>
      <c r="S23" s="23">
        <f t="shared" si="4"/>
        <v>1.8084210526315789</v>
      </c>
    </row>
    <row r="24" spans="1:19" ht="25.5" x14ac:dyDescent="0.25">
      <c r="A24" s="17"/>
      <c r="B24" s="19">
        <v>5004997</v>
      </c>
      <c r="C24" s="19" t="s">
        <v>1969</v>
      </c>
      <c r="D24" s="68">
        <v>3000648</v>
      </c>
      <c r="E24" s="19" t="s">
        <v>1952</v>
      </c>
      <c r="F24" s="69">
        <v>86</v>
      </c>
      <c r="G24" s="19" t="s">
        <v>500</v>
      </c>
      <c r="H24" s="20">
        <v>22.780446000000005</v>
      </c>
      <c r="I24" s="21">
        <v>20.630852999999998</v>
      </c>
      <c r="J24" s="21">
        <f t="shared" si="0"/>
        <v>13.585875489422408</v>
      </c>
      <c r="K24" s="21">
        <v>10.418321359422407</v>
      </c>
      <c r="L24" s="21">
        <v>1.5987877199999998</v>
      </c>
      <c r="M24" s="21">
        <v>1.5687664099999998</v>
      </c>
      <c r="N24" s="22">
        <f t="shared" si="1"/>
        <v>0.50498742632805382</v>
      </c>
      <c r="O24" s="22">
        <f t="shared" si="2"/>
        <v>0.58248241502289844</v>
      </c>
      <c r="P24" s="23">
        <f t="shared" si="3"/>
        <v>0.65852223800064924</v>
      </c>
      <c r="Q24" s="70">
        <v>26480</v>
      </c>
      <c r="R24" s="21">
        <v>21906</v>
      </c>
      <c r="S24" s="23">
        <f t="shared" si="4"/>
        <v>0.82726586102719035</v>
      </c>
    </row>
    <row r="25" spans="1:19" ht="25.5" x14ac:dyDescent="0.25">
      <c r="A25" s="17"/>
      <c r="B25" s="19">
        <v>5004998</v>
      </c>
      <c r="C25" s="19" t="s">
        <v>1970</v>
      </c>
      <c r="D25" s="68">
        <v>3000648</v>
      </c>
      <c r="E25" s="19" t="s">
        <v>1952</v>
      </c>
      <c r="F25" s="69">
        <v>86</v>
      </c>
      <c r="G25" s="19" t="s">
        <v>500</v>
      </c>
      <c r="H25" s="20">
        <v>138.9488990000001</v>
      </c>
      <c r="I25" s="21">
        <v>130.814359</v>
      </c>
      <c r="J25" s="21">
        <f t="shared" si="0"/>
        <v>88.22805669419003</v>
      </c>
      <c r="K25" s="21">
        <v>67.09035580419004</v>
      </c>
      <c r="L25" s="21">
        <v>10.82450231</v>
      </c>
      <c r="M25" s="21">
        <v>10.313198579999998</v>
      </c>
      <c r="N25" s="22">
        <f t="shared" si="1"/>
        <v>0.5128669078613155</v>
      </c>
      <c r="O25" s="22">
        <f t="shared" si="2"/>
        <v>0.59561395790037119</v>
      </c>
      <c r="P25" s="23">
        <f t="shared" si="3"/>
        <v>0.67445238709758182</v>
      </c>
      <c r="Q25" s="70">
        <v>75153</v>
      </c>
      <c r="R25" s="21">
        <v>372219</v>
      </c>
      <c r="S25" s="23">
        <f t="shared" si="4"/>
        <v>4.9528162548401262</v>
      </c>
    </row>
    <row r="26" spans="1:19" ht="51" x14ac:dyDescent="0.25">
      <c r="A26" s="17"/>
      <c r="B26" s="19">
        <v>5004999</v>
      </c>
      <c r="C26" s="19" t="s">
        <v>1971</v>
      </c>
      <c r="D26" s="68">
        <v>3000649</v>
      </c>
      <c r="E26" s="19" t="s">
        <v>1953</v>
      </c>
      <c r="F26" s="69">
        <v>86</v>
      </c>
      <c r="G26" s="19" t="s">
        <v>500</v>
      </c>
      <c r="H26" s="20">
        <v>56.875895000000007</v>
      </c>
      <c r="I26" s="21">
        <v>44.025234000000005</v>
      </c>
      <c r="J26" s="21">
        <f t="shared" si="0"/>
        <v>30.292494106575287</v>
      </c>
      <c r="K26" s="21">
        <v>23.994145696575288</v>
      </c>
      <c r="L26" s="21">
        <v>3.1342031499999998</v>
      </c>
      <c r="M26" s="21">
        <v>3.1641452599999993</v>
      </c>
      <c r="N26" s="22">
        <f t="shared" si="1"/>
        <v>0.54500893048235211</v>
      </c>
      <c r="O26" s="22">
        <f t="shared" si="2"/>
        <v>0.61619999218119514</v>
      </c>
      <c r="P26" s="23">
        <f t="shared" si="3"/>
        <v>0.68807116633554488</v>
      </c>
      <c r="Q26" s="70">
        <v>57216</v>
      </c>
      <c r="R26" s="21">
        <v>47291</v>
      </c>
      <c r="S26" s="23">
        <f t="shared" si="4"/>
        <v>0.82653453579418346</v>
      </c>
    </row>
    <row r="27" spans="1:19" ht="51" x14ac:dyDescent="0.25">
      <c r="A27" s="17"/>
      <c r="B27" s="19">
        <v>5005000</v>
      </c>
      <c r="C27" s="19" t="s">
        <v>1972</v>
      </c>
      <c r="D27" s="68">
        <v>3000649</v>
      </c>
      <c r="E27" s="19" t="s">
        <v>1953</v>
      </c>
      <c r="F27" s="69">
        <v>87</v>
      </c>
      <c r="G27" s="19" t="s">
        <v>395</v>
      </c>
      <c r="H27" s="20">
        <v>3.7523230000000005</v>
      </c>
      <c r="I27" s="21">
        <v>3.6582900000000009</v>
      </c>
      <c r="J27" s="21">
        <f t="shared" si="0"/>
        <v>1.8743894927544347</v>
      </c>
      <c r="K27" s="21">
        <v>1.2685850027544348</v>
      </c>
      <c r="L27" s="21">
        <v>0.32241302999999993</v>
      </c>
      <c r="M27" s="21">
        <v>0.28339146000000004</v>
      </c>
      <c r="N27" s="22">
        <f t="shared" si="1"/>
        <v>0.34676993971348208</v>
      </c>
      <c r="O27" s="22">
        <f t="shared" si="2"/>
        <v>0.43490210802162599</v>
      </c>
      <c r="P27" s="23">
        <f t="shared" si="3"/>
        <v>0.51236766159993719</v>
      </c>
      <c r="Q27" s="70">
        <v>36679</v>
      </c>
      <c r="R27" s="21">
        <v>15876</v>
      </c>
      <c r="S27" s="23">
        <f t="shared" si="4"/>
        <v>0.43283622781428066</v>
      </c>
    </row>
    <row r="28" spans="1:19" ht="51" x14ac:dyDescent="0.25">
      <c r="A28" s="17"/>
      <c r="B28" s="19">
        <v>5005001</v>
      </c>
      <c r="C28" s="19" t="s">
        <v>1973</v>
      </c>
      <c r="D28" s="68">
        <v>3000649</v>
      </c>
      <c r="E28" s="19" t="s">
        <v>1953</v>
      </c>
      <c r="F28" s="69">
        <v>87</v>
      </c>
      <c r="G28" s="19" t="s">
        <v>395</v>
      </c>
      <c r="H28" s="20">
        <v>0.39342000000000005</v>
      </c>
      <c r="I28" s="21">
        <v>0.68213099999999993</v>
      </c>
      <c r="J28" s="21">
        <f t="shared" si="0"/>
        <v>0.27185968965839102</v>
      </c>
      <c r="K28" s="21">
        <v>0.19088590965839103</v>
      </c>
      <c r="L28" s="21">
        <v>2.5321710000000001E-2</v>
      </c>
      <c r="M28" s="21">
        <v>5.5652070000000005E-2</v>
      </c>
      <c r="N28" s="22">
        <f t="shared" si="1"/>
        <v>0.27983761133622581</v>
      </c>
      <c r="O28" s="22">
        <f t="shared" si="2"/>
        <v>0.3169590880027312</v>
      </c>
      <c r="P28" s="23">
        <f t="shared" si="3"/>
        <v>0.39854469252737529</v>
      </c>
      <c r="Q28" s="70">
        <v>12388</v>
      </c>
      <c r="R28" s="21">
        <v>10175</v>
      </c>
      <c r="S28" s="23">
        <f t="shared" si="4"/>
        <v>0.82135938004520503</v>
      </c>
    </row>
    <row r="29" spans="1:19" ht="51" x14ac:dyDescent="0.25">
      <c r="A29" s="17"/>
      <c r="B29" s="19">
        <v>5005002</v>
      </c>
      <c r="C29" s="19" t="s">
        <v>1974</v>
      </c>
      <c r="D29" s="68">
        <v>3000649</v>
      </c>
      <c r="E29" s="19" t="s">
        <v>1953</v>
      </c>
      <c r="F29" s="69">
        <v>87</v>
      </c>
      <c r="G29" s="19" t="s">
        <v>395</v>
      </c>
      <c r="H29" s="20">
        <v>0.25924700000000001</v>
      </c>
      <c r="I29" s="21">
        <v>0.52560200000000012</v>
      </c>
      <c r="J29" s="21">
        <f t="shared" si="0"/>
        <v>0.24627634055640213</v>
      </c>
      <c r="K29" s="21">
        <v>0.19582515055640215</v>
      </c>
      <c r="L29" s="21">
        <v>1.5400470000000001E-2</v>
      </c>
      <c r="M29" s="21">
        <v>3.5050719999999994E-2</v>
      </c>
      <c r="N29" s="22">
        <f t="shared" si="1"/>
        <v>0.37257306965422904</v>
      </c>
      <c r="O29" s="22">
        <f t="shared" si="2"/>
        <v>0.40187370016933366</v>
      </c>
      <c r="P29" s="23">
        <f t="shared" si="3"/>
        <v>0.46856050881922456</v>
      </c>
      <c r="Q29" s="70">
        <v>7993</v>
      </c>
      <c r="R29" s="21">
        <v>6398</v>
      </c>
      <c r="S29" s="23">
        <f t="shared" si="4"/>
        <v>0.80045039409483298</v>
      </c>
    </row>
    <row r="30" spans="1:19" ht="51" x14ac:dyDescent="0.25">
      <c r="A30" s="17"/>
      <c r="B30" s="19">
        <v>5005003</v>
      </c>
      <c r="C30" s="19" t="s">
        <v>1975</v>
      </c>
      <c r="D30" s="68">
        <v>3000649</v>
      </c>
      <c r="E30" s="19" t="s">
        <v>1953</v>
      </c>
      <c r="F30" s="69">
        <v>87</v>
      </c>
      <c r="G30" s="19" t="s">
        <v>395</v>
      </c>
      <c r="H30" s="20">
        <v>3.2115509999999992</v>
      </c>
      <c r="I30" s="21">
        <v>3.1829519999999998</v>
      </c>
      <c r="J30" s="21">
        <f t="shared" si="0"/>
        <v>2.0948419769643385</v>
      </c>
      <c r="K30" s="21">
        <v>1.5463364369643386</v>
      </c>
      <c r="L30" s="21">
        <v>0.30975455000000002</v>
      </c>
      <c r="M30" s="21">
        <v>0.23875099</v>
      </c>
      <c r="N30" s="22">
        <f t="shared" si="1"/>
        <v>0.48581833372427191</v>
      </c>
      <c r="O30" s="22">
        <f t="shared" si="2"/>
        <v>0.58313508559486249</v>
      </c>
      <c r="P30" s="23">
        <f t="shared" si="3"/>
        <v>0.65814438199644187</v>
      </c>
      <c r="Q30" s="70">
        <v>1052</v>
      </c>
      <c r="R30" s="21">
        <v>846</v>
      </c>
      <c r="S30" s="23">
        <f t="shared" si="4"/>
        <v>0.80418250950570347</v>
      </c>
    </row>
    <row r="31" spans="1:19" ht="51" x14ac:dyDescent="0.25">
      <c r="A31" s="17"/>
      <c r="B31" s="19">
        <v>5005004</v>
      </c>
      <c r="C31" s="19" t="s">
        <v>1976</v>
      </c>
      <c r="D31" s="68">
        <v>3000649</v>
      </c>
      <c r="E31" s="19" t="s">
        <v>1953</v>
      </c>
      <c r="F31" s="69">
        <v>87</v>
      </c>
      <c r="G31" s="19" t="s">
        <v>395</v>
      </c>
      <c r="H31" s="20">
        <v>1.0942569999999998</v>
      </c>
      <c r="I31" s="21">
        <v>1.8147489999999999</v>
      </c>
      <c r="J31" s="21">
        <f t="shared" si="0"/>
        <v>1.0855400042400152</v>
      </c>
      <c r="K31" s="21">
        <v>0.7811929042400152</v>
      </c>
      <c r="L31" s="21">
        <v>0.14414830999999997</v>
      </c>
      <c r="M31" s="21">
        <v>0.16019879000000001</v>
      </c>
      <c r="N31" s="22">
        <f t="shared" si="1"/>
        <v>0.43046884403298485</v>
      </c>
      <c r="O31" s="22">
        <f t="shared" si="2"/>
        <v>0.50990038525438786</v>
      </c>
      <c r="P31" s="23">
        <f t="shared" si="3"/>
        <v>0.59817638926375782</v>
      </c>
      <c r="Q31" s="70">
        <v>39078</v>
      </c>
      <c r="R31" s="21">
        <v>32639</v>
      </c>
      <c r="S31" s="23">
        <f t="shared" si="4"/>
        <v>0.83522698193356881</v>
      </c>
    </row>
    <row r="32" spans="1:19" ht="51" x14ac:dyDescent="0.25">
      <c r="A32" s="17"/>
      <c r="B32" s="19">
        <v>5005005</v>
      </c>
      <c r="C32" s="19" t="s">
        <v>1977</v>
      </c>
      <c r="D32" s="68">
        <v>3000649</v>
      </c>
      <c r="E32" s="19" t="s">
        <v>1953</v>
      </c>
      <c r="F32" s="69">
        <v>60</v>
      </c>
      <c r="G32" s="19" t="s">
        <v>309</v>
      </c>
      <c r="H32" s="20">
        <v>0.28226000000000001</v>
      </c>
      <c r="I32" s="21">
        <v>0.34234800000000004</v>
      </c>
      <c r="J32" s="21">
        <f t="shared" si="0"/>
        <v>0.23456059540133051</v>
      </c>
      <c r="K32" s="21">
        <v>0.17427298540133052</v>
      </c>
      <c r="L32" s="21">
        <v>2.4228170000000004E-2</v>
      </c>
      <c r="M32" s="21">
        <v>3.6059439999999998E-2</v>
      </c>
      <c r="N32" s="22">
        <f t="shared" si="1"/>
        <v>0.50905214986309399</v>
      </c>
      <c r="O32" s="22">
        <f t="shared" si="2"/>
        <v>0.57982274002281442</v>
      </c>
      <c r="P32" s="23">
        <f t="shared" si="3"/>
        <v>0.68515252141484828</v>
      </c>
      <c r="Q32" s="70">
        <v>91</v>
      </c>
      <c r="R32" s="21">
        <v>69</v>
      </c>
      <c r="S32" s="23">
        <f t="shared" si="4"/>
        <v>0.75824175824175821</v>
      </c>
    </row>
    <row r="33" spans="1:19" ht="38.25" x14ac:dyDescent="0.25">
      <c r="A33" s="17"/>
      <c r="B33" s="19">
        <v>5005006</v>
      </c>
      <c r="C33" s="19" t="s">
        <v>1978</v>
      </c>
      <c r="D33" s="68">
        <v>3000650</v>
      </c>
      <c r="E33" s="19" t="s">
        <v>1954</v>
      </c>
      <c r="F33" s="69">
        <v>86</v>
      </c>
      <c r="G33" s="19" t="s">
        <v>500</v>
      </c>
      <c r="H33" s="20">
        <v>9.8530459999999991</v>
      </c>
      <c r="I33" s="21">
        <v>9.8400409999999994</v>
      </c>
      <c r="J33" s="21">
        <f t="shared" si="0"/>
        <v>1.8268353134248889</v>
      </c>
      <c r="K33" s="21">
        <v>1.4494537334248889</v>
      </c>
      <c r="L33" s="21">
        <v>0.18917767000000002</v>
      </c>
      <c r="M33" s="21">
        <v>0.18820391</v>
      </c>
      <c r="N33" s="22">
        <f t="shared" si="1"/>
        <v>0.14730159492474565</v>
      </c>
      <c r="O33" s="22">
        <f t="shared" si="2"/>
        <v>0.16652688778683841</v>
      </c>
      <c r="P33" s="23">
        <f t="shared" si="3"/>
        <v>0.18565322171166654</v>
      </c>
      <c r="Q33" s="70">
        <v>7584</v>
      </c>
      <c r="R33" s="21">
        <v>6759</v>
      </c>
      <c r="S33" s="23">
        <f t="shared" si="4"/>
        <v>0.89121835443037978</v>
      </c>
    </row>
    <row r="34" spans="1:19" ht="38.25" x14ac:dyDescent="0.25">
      <c r="A34" s="17"/>
      <c r="B34" s="19">
        <v>5005007</v>
      </c>
      <c r="C34" s="19" t="s">
        <v>1979</v>
      </c>
      <c r="D34" s="68">
        <v>3000650</v>
      </c>
      <c r="E34" s="19" t="s">
        <v>1954</v>
      </c>
      <c r="F34" s="69">
        <v>87</v>
      </c>
      <c r="G34" s="19" t="s">
        <v>395</v>
      </c>
      <c r="H34" s="20">
        <v>0.5542490000000001</v>
      </c>
      <c r="I34" s="21">
        <v>0.48727299999999996</v>
      </c>
      <c r="J34" s="21">
        <f t="shared" si="0"/>
        <v>0.21595980949175317</v>
      </c>
      <c r="K34" s="21">
        <v>0.15031909949175315</v>
      </c>
      <c r="L34" s="21">
        <v>2.4987679999999998E-2</v>
      </c>
      <c r="M34" s="21">
        <v>4.065303E-2</v>
      </c>
      <c r="N34" s="22">
        <f t="shared" si="1"/>
        <v>0.30849051659286103</v>
      </c>
      <c r="O34" s="22">
        <f t="shared" si="2"/>
        <v>0.35977117445816448</v>
      </c>
      <c r="P34" s="23">
        <f t="shared" si="3"/>
        <v>0.44320085350871724</v>
      </c>
      <c r="Q34" s="70">
        <v>1186</v>
      </c>
      <c r="R34" s="21">
        <v>1149</v>
      </c>
      <c r="S34" s="23">
        <f t="shared" si="4"/>
        <v>0.96880269814502529</v>
      </c>
    </row>
    <row r="35" spans="1:19" ht="38.25" x14ac:dyDescent="0.25">
      <c r="A35" s="17"/>
      <c r="B35" s="19">
        <v>5005008</v>
      </c>
      <c r="C35" s="19" t="s">
        <v>1980</v>
      </c>
      <c r="D35" s="68">
        <v>3000650</v>
      </c>
      <c r="E35" s="19" t="s">
        <v>1954</v>
      </c>
      <c r="F35" s="69">
        <v>87</v>
      </c>
      <c r="G35" s="19" t="s">
        <v>395</v>
      </c>
      <c r="H35" s="20">
        <v>9.2421000000000003E-2</v>
      </c>
      <c r="I35" s="21">
        <v>7.6386999999999983E-2</v>
      </c>
      <c r="J35" s="21">
        <f t="shared" si="0"/>
        <v>5.8203941029001775E-2</v>
      </c>
      <c r="K35" s="21">
        <v>4.8326491029001772E-2</v>
      </c>
      <c r="L35" s="21">
        <v>6.1875100000000002E-3</v>
      </c>
      <c r="M35" s="21">
        <v>3.6899400000000001E-3</v>
      </c>
      <c r="N35" s="22">
        <f t="shared" si="1"/>
        <v>0.63265334453508826</v>
      </c>
      <c r="O35" s="22">
        <f t="shared" si="2"/>
        <v>0.71365547840603483</v>
      </c>
      <c r="P35" s="23">
        <f t="shared" si="3"/>
        <v>0.76196134196920662</v>
      </c>
      <c r="Q35" s="70">
        <v>1695</v>
      </c>
      <c r="R35" s="21">
        <v>780</v>
      </c>
      <c r="S35" s="23">
        <f t="shared" si="4"/>
        <v>0.46017699115044247</v>
      </c>
    </row>
    <row r="36" spans="1:19" ht="38.25" x14ac:dyDescent="0.25">
      <c r="A36" s="17"/>
      <c r="B36" s="19">
        <v>5005009</v>
      </c>
      <c r="C36" s="19" t="s">
        <v>1981</v>
      </c>
      <c r="D36" s="68">
        <v>3000650</v>
      </c>
      <c r="E36" s="19" t="s">
        <v>1954</v>
      </c>
      <c r="F36" s="69">
        <v>87</v>
      </c>
      <c r="G36" s="19" t="s">
        <v>395</v>
      </c>
      <c r="H36" s="20">
        <v>1.4700000000000001E-2</v>
      </c>
      <c r="I36" s="21">
        <v>0</v>
      </c>
      <c r="J36" s="21">
        <f t="shared" si="0"/>
        <v>0</v>
      </c>
      <c r="K36" s="21">
        <v>0</v>
      </c>
      <c r="L36" s="21">
        <v>0</v>
      </c>
      <c r="M36" s="21">
        <v>0</v>
      </c>
      <c r="N36" s="22">
        <f t="shared" si="1"/>
        <v>0</v>
      </c>
      <c r="O36" s="22">
        <f t="shared" si="2"/>
        <v>0</v>
      </c>
      <c r="P36" s="23">
        <f t="shared" si="3"/>
        <v>0</v>
      </c>
      <c r="Q36" s="70">
        <v>0</v>
      </c>
      <c r="R36" s="21">
        <v>0</v>
      </c>
      <c r="S36" s="23">
        <f t="shared" si="4"/>
        <v>0</v>
      </c>
    </row>
    <row r="37" spans="1:19" ht="38.25" x14ac:dyDescent="0.25">
      <c r="A37" s="17"/>
      <c r="B37" s="19">
        <v>5005010</v>
      </c>
      <c r="C37" s="19" t="s">
        <v>1982</v>
      </c>
      <c r="D37" s="68">
        <v>3000650</v>
      </c>
      <c r="E37" s="19" t="s">
        <v>1954</v>
      </c>
      <c r="F37" s="69">
        <v>60</v>
      </c>
      <c r="G37" s="19" t="s">
        <v>309</v>
      </c>
      <c r="H37" s="20">
        <v>0.17588700000000002</v>
      </c>
      <c r="I37" s="21">
        <v>0.22470900000000002</v>
      </c>
      <c r="J37" s="21">
        <f t="shared" si="0"/>
        <v>0.13628296901777778</v>
      </c>
      <c r="K37" s="21">
        <v>0.10360716901777778</v>
      </c>
      <c r="L37" s="21">
        <v>1.28089E-2</v>
      </c>
      <c r="M37" s="21">
        <v>1.98669E-2</v>
      </c>
      <c r="N37" s="22">
        <f t="shared" si="1"/>
        <v>0.46107262734371018</v>
      </c>
      <c r="O37" s="22">
        <f t="shared" si="2"/>
        <v>0.51807479459112793</v>
      </c>
      <c r="P37" s="23">
        <f t="shared" si="3"/>
        <v>0.60648647369610376</v>
      </c>
      <c r="Q37" s="70">
        <v>38</v>
      </c>
      <c r="R37" s="21">
        <v>29</v>
      </c>
      <c r="S37" s="23">
        <f t="shared" si="4"/>
        <v>0.76315789473684215</v>
      </c>
    </row>
    <row r="38" spans="1:19" ht="15.75" thickBot="1" x14ac:dyDescent="0.3">
      <c r="A38" s="41" t="s">
        <v>293</v>
      </c>
      <c r="B38" s="43"/>
      <c r="C38" s="43"/>
      <c r="D38" s="65"/>
      <c r="E38" s="43"/>
      <c r="F38" s="66"/>
      <c r="G38" s="43"/>
      <c r="H38" s="44">
        <f ca="1">OFFSET(H38,-MATCH("PROYECTOS",$A$8:$A$38,0)-1,0)-(OFFSET(H38,-MATCH("PROYECTOS",$A$8:$A$38,0),0))</f>
        <v>339.17419999999987</v>
      </c>
      <c r="I38" s="44">
        <f t="shared" ref="I38:M38" ca="1" si="5">OFFSET(I38,-MATCH("PROYECTOS",$A$8:$A$38,0)-1,0)-(OFFSET(I38,-MATCH("PROYECTOS",$A$8:$A$38,0),0))</f>
        <v>339.17499599999962</v>
      </c>
      <c r="J38" s="44">
        <f t="shared" ca="1" si="5"/>
        <v>68.627075862605636</v>
      </c>
      <c r="K38" s="44">
        <f t="shared" ca="1" si="5"/>
        <v>50.38673071260564</v>
      </c>
      <c r="L38" s="44">
        <f t="shared" ca="1" si="5"/>
        <v>10.014858090000004</v>
      </c>
      <c r="M38" s="44">
        <f t="shared" ca="1" si="5"/>
        <v>8.2254870600000132</v>
      </c>
      <c r="N38" s="46">
        <f t="shared" ca="1" si="1"/>
        <v>0.14855673710277187</v>
      </c>
      <c r="O38" s="46">
        <f t="shared" ca="1" si="2"/>
        <v>0.17808384908952932</v>
      </c>
      <c r="P38" s="47">
        <f t="shared" ca="1" si="3"/>
        <v>0.20233530381645745</v>
      </c>
      <c r="Q38" s="67"/>
      <c r="R38" s="45"/>
      <c r="S3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61.370683999999997</v>
      </c>
      <c r="E6" s="14">
        <v>66.079697999999993</v>
      </c>
      <c r="F6" s="14">
        <v>36.369627391035692</v>
      </c>
      <c r="G6" s="14">
        <v>27.628433131035685</v>
      </c>
      <c r="H6" s="14">
        <v>4.6218551800000007</v>
      </c>
      <c r="I6" s="14">
        <v>4.1193390799999996</v>
      </c>
      <c r="J6" s="15">
        <v>0.41810773909765275</v>
      </c>
      <c r="K6" s="15">
        <v>0.48805138775052653</v>
      </c>
      <c r="L6" s="16">
        <v>0.55039033911801016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61.370683999999997</v>
      </c>
      <c r="E7" s="38">
        <f ca="1">SUM(E8:OFFSET(E6,MATCH("GOBIERNOS REGIONALES",$A$8:$A$50,0),0))</f>
        <v>66.079697999999993</v>
      </c>
      <c r="F7" s="38">
        <f ca="1">SUM(F8:OFFSET(F6,MATCH("GOBIERNOS REGIONALES",$A$8:$A$50,0),0))</f>
        <v>36.369627391035692</v>
      </c>
      <c r="G7" s="38">
        <f ca="1">SUM(G8:OFFSET(G6,MATCH("GOBIERNOS REGIONALES",$A$8:$A$50,0),0))</f>
        <v>27.628433131035688</v>
      </c>
      <c r="H7" s="38">
        <f ca="1">SUM(H8:OFFSET(H6,MATCH("GOBIERNOS REGIONALES",$A$8:$A$50,0),0))</f>
        <v>4.6218551799999998</v>
      </c>
      <c r="I7" s="38">
        <f ca="1">SUM(I8:OFFSET(I6,MATCH("GOBIERNOS REGIONALES",$A$8:$A$50,0),0))</f>
        <v>4.1193390799999996</v>
      </c>
      <c r="J7" s="39">
        <f ca="1">IFERROR(G7/E7,0)</f>
        <v>0.41810773909765281</v>
      </c>
      <c r="K7" s="39">
        <f ca="1">IFERROR(SUM(G7,H7)/E7,0)</f>
        <v>0.48805138775052653</v>
      </c>
      <c r="L7" s="40">
        <f ca="1">IFERROR(SUM(G7,H7,I7)/E7,0)</f>
        <v>0.55039033911801016</v>
      </c>
      <c r="M7" s="4"/>
    </row>
    <row r="8" spans="1:13" ht="25.5" x14ac:dyDescent="0.25">
      <c r="A8" s="17"/>
      <c r="B8" s="18">
        <v>19</v>
      </c>
      <c r="C8" s="19" t="s">
        <v>116</v>
      </c>
      <c r="D8" s="20">
        <v>61.370683999999997</v>
      </c>
      <c r="E8" s="21">
        <v>66.079697999999993</v>
      </c>
      <c r="F8" s="21">
        <f t="shared" ref="F8:F10" si="0">SUM(G8,H8,I8)</f>
        <v>36.369627391035692</v>
      </c>
      <c r="G8" s="21">
        <v>27.628433131035688</v>
      </c>
      <c r="H8" s="21">
        <v>4.6218551799999998</v>
      </c>
      <c r="I8" s="21">
        <v>4.1193390799999996</v>
      </c>
      <c r="J8" s="22">
        <f t="shared" ref="J8:J10" si="1">IFERROR(G8/E8,0)</f>
        <v>0.41810773909765281</v>
      </c>
      <c r="K8" s="22">
        <f t="shared" ref="K8:K10" si="2">IFERROR(SUM(G8,H8)/E8,0)</f>
        <v>0.48805138775052653</v>
      </c>
      <c r="L8" s="23">
        <f t="shared" ref="L8:L10" si="3">IFERROR(SUM(G8,H8,I8)/E8,0)</f>
        <v>0.55039033911801016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1988</v>
      </c>
      <c r="N2" s="72" t="s">
        <v>2004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61.370683999999997</v>
      </c>
      <c r="E6" s="14">
        <f ca="1">SUM(E7:OFFSET(E7,50,0))</f>
        <v>66.079697999999993</v>
      </c>
      <c r="F6" s="14">
        <f ca="1">SUM(F7:OFFSET(F7,50,0))</f>
        <v>36.369627391035692</v>
      </c>
      <c r="G6" s="14">
        <f ca="1">SUM(G7:OFFSET(G7,50,0))</f>
        <v>27.628433131035685</v>
      </c>
      <c r="H6" s="14">
        <f ca="1">SUM(H7:OFFSET(H7,50,0))</f>
        <v>4.6218551800000007</v>
      </c>
      <c r="I6" s="14">
        <f ca="1">SUM(I7:OFFSET(I7,50,0))</f>
        <v>4.1193390799999996</v>
      </c>
      <c r="J6" s="15">
        <f ca="1">IFERROR(G6/E6,0)</f>
        <v>0.41810773909765275</v>
      </c>
      <c r="K6" s="15">
        <f ca="1">IFERROR(SUM(G6,H6)/E6,0)</f>
        <v>0.48805138775052653</v>
      </c>
      <c r="L6" s="16">
        <f ca="1">IFERROR(SUM(G6,H6,I6)/E6,0)</f>
        <v>0.55039033911801016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61.370683999999997</v>
      </c>
      <c r="E7" s="28">
        <v>66.079697999999993</v>
      </c>
      <c r="F7" s="28">
        <f>SUM(G7,H7,I7)</f>
        <v>36.369627391035692</v>
      </c>
      <c r="G7" s="28">
        <v>27.628433131035685</v>
      </c>
      <c r="H7" s="28">
        <v>4.6218551800000007</v>
      </c>
      <c r="I7" s="28">
        <v>4.1193390799999996</v>
      </c>
      <c r="J7" s="29">
        <f>IFERROR(G7/E7,0)</f>
        <v>0.41810773909765275</v>
      </c>
      <c r="K7" s="29">
        <f>IFERROR(SUM(G7,H7)/E7,0)</f>
        <v>0.48805138775052653</v>
      </c>
      <c r="L7" s="30">
        <f>IFERROR(SUM(G7,H7,I7)/E7,0)</f>
        <v>0.55039033911801016</v>
      </c>
      <c r="M7" s="4"/>
      <c r="N7" t="s">
        <v>263</v>
      </c>
      <c r="O7" s="5">
        <v>36.369627391035692</v>
      </c>
      <c r="P7" s="71">
        <v>0.55039033911801016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61.370683999999997</v>
      </c>
      <c r="E6" s="14">
        <v>66.079697999999993</v>
      </c>
      <c r="F6" s="14">
        <v>36.369627391035692</v>
      </c>
      <c r="G6" s="14">
        <v>27.628433131035685</v>
      </c>
      <c r="H6" s="14">
        <v>4.6218551800000007</v>
      </c>
      <c r="I6" s="14">
        <v>4.1193390799999996</v>
      </c>
      <c r="J6" s="15">
        <v>0.41810773909765275</v>
      </c>
      <c r="K6" s="15">
        <v>0.48805138775052653</v>
      </c>
      <c r="L6" s="16">
        <v>0.55039033911801016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61.370683999999997</v>
      </c>
      <c r="E7" s="38">
        <f ca="1">SUM(E8:OFFSET(E6,MATCH("PROYECTOS",$A$8:$A$50,0),0))</f>
        <v>66.079697999999993</v>
      </c>
      <c r="F7" s="38">
        <f ca="1">SUM(F8:OFFSET(F6,MATCH("PROYECTOS",$A$8:$A$50,0),0))</f>
        <v>36.369627391035685</v>
      </c>
      <c r="G7" s="38">
        <f ca="1">SUM(G8:OFFSET(G6,MATCH("PROYECTOS",$A$8:$A$50,0),0))</f>
        <v>27.628433131035688</v>
      </c>
      <c r="H7" s="38">
        <f ca="1">SUM(H8:OFFSET(H6,MATCH("PROYECTOS",$A$8:$A$50,0),0))</f>
        <v>4.6218551799999998</v>
      </c>
      <c r="I7" s="38">
        <f ca="1">SUM(I8:OFFSET(I6,MATCH("PROYECTOS",$A$8:$A$50,0),0))</f>
        <v>4.1193390799999996</v>
      </c>
      <c r="J7" s="39">
        <f ca="1">IFERROR(G7/E7,0)</f>
        <v>0.41810773909765281</v>
      </c>
      <c r="K7" s="39">
        <f ca="1">IFERROR(SUM(G7,H7)/E7,0)</f>
        <v>0.48805138775052653</v>
      </c>
      <c r="L7" s="40">
        <f ca="1">IFERROR(SUM(G7,H7,I7)/E7,0)</f>
        <v>0.55039033911801016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23.86123199999999</v>
      </c>
      <c r="E8" s="21">
        <v>23.704456999999994</v>
      </c>
      <c r="F8" s="21">
        <f t="shared" ref="F8:F11" si="0">SUM(G8,H8,I8)</f>
        <v>13.216584719449537</v>
      </c>
      <c r="G8" s="21">
        <v>9.6361275994495372</v>
      </c>
      <c r="H8" s="21">
        <v>1.89752923</v>
      </c>
      <c r="I8" s="21">
        <v>1.68292789</v>
      </c>
      <c r="J8" s="22">
        <f t="shared" ref="J8:J12" si="1">IFERROR(G8/E8,0)</f>
        <v>0.40651121430242165</v>
      </c>
      <c r="K8" s="22">
        <f t="shared" ref="K8:K12" si="2">IFERROR(SUM(G8,H8)/E8,0)</f>
        <v>0.48656068474589148</v>
      </c>
      <c r="L8" s="23">
        <f t="shared" ref="L8:L12" si="3">IFERROR(SUM(G8,H8,I8)/E8,0)</f>
        <v>0.55755694886617913</v>
      </c>
      <c r="M8" s="4"/>
    </row>
    <row r="9" spans="1:13" ht="25.5" x14ac:dyDescent="0.25">
      <c r="A9" s="17"/>
      <c r="B9" s="19">
        <v>3000651</v>
      </c>
      <c r="C9" s="19" t="s">
        <v>1991</v>
      </c>
      <c r="D9" s="20">
        <v>9.8627260000000021</v>
      </c>
      <c r="E9" s="21">
        <v>13.997314999999997</v>
      </c>
      <c r="F9" s="21">
        <f t="shared" si="0"/>
        <v>6.8225381988361882</v>
      </c>
      <c r="G9" s="21">
        <v>5.2525171288361889</v>
      </c>
      <c r="H9" s="21">
        <v>0.69095454999999995</v>
      </c>
      <c r="I9" s="21">
        <v>0.87906651999999974</v>
      </c>
      <c r="J9" s="22">
        <f t="shared" si="1"/>
        <v>0.37525176284424477</v>
      </c>
      <c r="K9" s="22">
        <f t="shared" si="2"/>
        <v>0.42461512646076693</v>
      </c>
      <c r="L9" s="23">
        <f t="shared" si="3"/>
        <v>0.48741763679935685</v>
      </c>
      <c r="M9" s="4"/>
    </row>
    <row r="10" spans="1:13" ht="38.25" x14ac:dyDescent="0.25">
      <c r="A10" s="17"/>
      <c r="B10" s="19">
        <v>3000652</v>
      </c>
      <c r="C10" s="19" t="s">
        <v>1992</v>
      </c>
      <c r="D10" s="20">
        <v>12.157268999999999</v>
      </c>
      <c r="E10" s="21">
        <v>12.888469000000001</v>
      </c>
      <c r="F10" s="21">
        <f t="shared" si="0"/>
        <v>7.6012615120886995</v>
      </c>
      <c r="G10" s="21">
        <v>5.9572030920887</v>
      </c>
      <c r="H10" s="21">
        <v>1.0221845100000002</v>
      </c>
      <c r="I10" s="21">
        <v>0.62187391000000003</v>
      </c>
      <c r="J10" s="22">
        <f t="shared" si="1"/>
        <v>0.46221184937394039</v>
      </c>
      <c r="K10" s="22">
        <f t="shared" si="2"/>
        <v>0.54152185198169767</v>
      </c>
      <c r="L10" s="23">
        <f t="shared" si="3"/>
        <v>0.58977226170840769</v>
      </c>
      <c r="M10" s="4"/>
    </row>
    <row r="11" spans="1:13" x14ac:dyDescent="0.25">
      <c r="A11" s="17"/>
      <c r="B11" s="19">
        <v>3000653</v>
      </c>
      <c r="C11" s="19" t="s">
        <v>1993</v>
      </c>
      <c r="D11" s="20">
        <v>15.489456999999998</v>
      </c>
      <c r="E11" s="21">
        <v>15.489456999999998</v>
      </c>
      <c r="F11" s="21">
        <f t="shared" si="0"/>
        <v>8.72924296066126</v>
      </c>
      <c r="G11" s="21">
        <v>6.7825853106612612</v>
      </c>
      <c r="H11" s="21">
        <v>1.0111868899999998</v>
      </c>
      <c r="I11" s="21">
        <v>0.93547076000000007</v>
      </c>
      <c r="J11" s="22">
        <f t="shared" si="1"/>
        <v>0.4378839949432225</v>
      </c>
      <c r="K11" s="22">
        <f t="shared" si="2"/>
        <v>0.50316626339201309</v>
      </c>
      <c r="L11" s="23">
        <f t="shared" si="3"/>
        <v>0.56356029528092955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2005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0.55755694886617913</v>
      </c>
    </row>
    <row r="19" spans="1:4" ht="26.25" thickBot="1" x14ac:dyDescent="0.3">
      <c r="A19" s="24"/>
      <c r="B19" s="26">
        <v>3000651</v>
      </c>
      <c r="C19" s="26" t="s">
        <v>1991</v>
      </c>
      <c r="D19" s="30">
        <v>0.48741763679935685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4209.2621859999999</v>
      </c>
      <c r="E6" s="14">
        <v>4810.2690730000004</v>
      </c>
      <c r="F6" s="14">
        <v>3411.4657420545982</v>
      </c>
      <c r="G6" s="14">
        <v>2698.4982669245978</v>
      </c>
      <c r="H6" s="14">
        <v>369.16923270999985</v>
      </c>
      <c r="I6" s="14">
        <v>343.79824242000001</v>
      </c>
      <c r="J6" s="15">
        <v>0.56098696891432664</v>
      </c>
      <c r="K6" s="15">
        <v>0.63773303594457731</v>
      </c>
      <c r="L6" s="16">
        <v>0.709204763867187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3997.5320359999996</v>
      </c>
      <c r="E7" s="38">
        <f ca="1">SUM(E8:OFFSET(E6,MATCH("PROYECTOS",$A$8:$A$50,0),0))</f>
        <v>4235.1314520000033</v>
      </c>
      <c r="F7" s="38">
        <f ca="1">SUM(F8:OFFSET(F6,MATCH("PROYECTOS",$A$8:$A$50,0),0))</f>
        <v>3199.9181278078163</v>
      </c>
      <c r="G7" s="38">
        <f ca="1">SUM(G8:OFFSET(G6,MATCH("PROYECTOS",$A$8:$A$50,0),0))</f>
        <v>2518.6749646978164</v>
      </c>
      <c r="H7" s="38">
        <f ca="1">SUM(H8:OFFSET(H6,MATCH("PROYECTOS",$A$8:$A$50,0),0))</f>
        <v>349.76800437999998</v>
      </c>
      <c r="I7" s="38">
        <f ca="1">SUM(I8:OFFSET(I6,MATCH("PROYECTOS",$A$8:$A$50,0),0))</f>
        <v>331.47515872999992</v>
      </c>
      <c r="J7" s="39">
        <f ca="1">IFERROR(G7/E7,0)</f>
        <v>0.59470998556807353</v>
      </c>
      <c r="K7" s="39">
        <f ca="1">IFERROR(SUM(G7,H7)/E7,0)</f>
        <v>0.67729726965693582</v>
      </c>
      <c r="L7" s="40">
        <f ca="1">IFERROR(SUM(G7,H7,I7)/E7,0)</f>
        <v>0.75556524374153333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42.299175000000012</v>
      </c>
      <c r="E8" s="21">
        <v>46.960121000000008</v>
      </c>
      <c r="F8" s="21">
        <f t="shared" ref="F8:F13" si="0">SUM(G8,H8,I8)</f>
        <v>28.191855147036613</v>
      </c>
      <c r="G8" s="21">
        <v>21.29792156703661</v>
      </c>
      <c r="H8" s="21">
        <v>3.0363710199999998</v>
      </c>
      <c r="I8" s="21">
        <v>3.8575625600000003</v>
      </c>
      <c r="J8" s="22">
        <f t="shared" ref="J8:J14" si="1">IFERROR(G8/E8,0)</f>
        <v>0.45353208453267413</v>
      </c>
      <c r="K8" s="22">
        <f t="shared" ref="K8:K14" si="2">IFERROR(SUM(G8,H8)/E8,0)</f>
        <v>0.51819058530612827</v>
      </c>
      <c r="L8" s="23">
        <f t="shared" ref="L8:L14" si="3">IFERROR(SUM(G8,H8,I8)/E8,0)</f>
        <v>0.60033608403684924</v>
      </c>
      <c r="M8" s="4"/>
    </row>
    <row r="9" spans="1:13" x14ac:dyDescent="0.25">
      <c r="A9" s="17"/>
      <c r="B9" s="19">
        <v>3000355</v>
      </c>
      <c r="C9" s="19" t="s">
        <v>507</v>
      </c>
      <c r="D9" s="20">
        <v>2639.9806749999989</v>
      </c>
      <c r="E9" s="21">
        <v>2847.4767050000019</v>
      </c>
      <c r="F9" s="21">
        <f t="shared" si="0"/>
        <v>2522.0576768301758</v>
      </c>
      <c r="G9" s="21">
        <v>2251.0649133701763</v>
      </c>
      <c r="H9" s="21">
        <v>201.33653226999988</v>
      </c>
      <c r="I9" s="21">
        <v>69.656231189999929</v>
      </c>
      <c r="J9" s="22">
        <f t="shared" si="1"/>
        <v>0.79054726221901606</v>
      </c>
      <c r="K9" s="22">
        <f t="shared" si="2"/>
        <v>0.86125426112666803</v>
      </c>
      <c r="L9" s="23">
        <f t="shared" si="3"/>
        <v>0.88571670223029064</v>
      </c>
      <c r="M9" s="4"/>
    </row>
    <row r="10" spans="1:13" ht="25.5" x14ac:dyDescent="0.25">
      <c r="A10" s="17"/>
      <c r="B10" s="19">
        <v>3000356</v>
      </c>
      <c r="C10" s="19" t="s">
        <v>508</v>
      </c>
      <c r="D10" s="20">
        <v>40.569740999999993</v>
      </c>
      <c r="E10" s="21">
        <v>53.318733999999992</v>
      </c>
      <c r="F10" s="21">
        <f t="shared" si="0"/>
        <v>35.823562043182946</v>
      </c>
      <c r="G10" s="21">
        <v>26.917268363182949</v>
      </c>
      <c r="H10" s="21">
        <v>4.643859159999999</v>
      </c>
      <c r="I10" s="21">
        <v>4.2624345200000002</v>
      </c>
      <c r="J10" s="22">
        <f t="shared" si="1"/>
        <v>0.50483697462102073</v>
      </c>
      <c r="K10" s="22">
        <f t="shared" si="2"/>
        <v>0.59193317536727241</v>
      </c>
      <c r="L10" s="23">
        <f t="shared" si="3"/>
        <v>0.67187570588572021</v>
      </c>
      <c r="M10" s="4"/>
    </row>
    <row r="11" spans="1:13" ht="25.5" x14ac:dyDescent="0.25">
      <c r="A11" s="17"/>
      <c r="B11" s="19">
        <v>3000422</v>
      </c>
      <c r="C11" s="19" t="s">
        <v>509</v>
      </c>
      <c r="D11" s="20">
        <v>1191.2696850000007</v>
      </c>
      <c r="E11" s="21">
        <v>1200.5551160000005</v>
      </c>
      <c r="F11" s="21">
        <f t="shared" si="0"/>
        <v>589.20986405601161</v>
      </c>
      <c r="G11" s="21">
        <v>205.2975727560115</v>
      </c>
      <c r="H11" s="21">
        <v>137.58423992000004</v>
      </c>
      <c r="I11" s="21">
        <v>246.32805137999998</v>
      </c>
      <c r="J11" s="22">
        <f t="shared" si="1"/>
        <v>0.17100220557971571</v>
      </c>
      <c r="K11" s="22">
        <f t="shared" si="2"/>
        <v>0.28560272502808731</v>
      </c>
      <c r="L11" s="23">
        <f t="shared" si="3"/>
        <v>0.49078118630582834</v>
      </c>
      <c r="M11" s="4"/>
    </row>
    <row r="12" spans="1:13" ht="38.25" x14ac:dyDescent="0.25">
      <c r="A12" s="17"/>
      <c r="B12" s="19">
        <v>3000520</v>
      </c>
      <c r="C12" s="19" t="s">
        <v>510</v>
      </c>
      <c r="D12" s="20">
        <v>63.97312100000002</v>
      </c>
      <c r="E12" s="21">
        <v>66.091137000000018</v>
      </c>
      <c r="F12" s="21">
        <f t="shared" si="0"/>
        <v>18.556936849656758</v>
      </c>
      <c r="G12" s="21">
        <v>9.4843398596567567</v>
      </c>
      <c r="H12" s="21">
        <v>2.5181895199999995</v>
      </c>
      <c r="I12" s="21">
        <v>6.5544074699999992</v>
      </c>
      <c r="J12" s="22">
        <f t="shared" si="1"/>
        <v>0.14350395968610366</v>
      </c>
      <c r="K12" s="22">
        <f t="shared" si="2"/>
        <v>0.18160573299952085</v>
      </c>
      <c r="L12" s="23">
        <f t="shared" si="3"/>
        <v>0.28077799372186246</v>
      </c>
      <c r="M12" s="4"/>
    </row>
    <row r="13" spans="1:13" ht="38.25" x14ac:dyDescent="0.25">
      <c r="A13" s="17"/>
      <c r="B13" s="19">
        <v>3000659</v>
      </c>
      <c r="C13" s="19" t="s">
        <v>511</v>
      </c>
      <c r="D13" s="20">
        <v>19.439639</v>
      </c>
      <c r="E13" s="21">
        <v>20.729639000000002</v>
      </c>
      <c r="F13" s="21">
        <f t="shared" si="0"/>
        <v>6.0782328817524931</v>
      </c>
      <c r="G13" s="21">
        <v>4.6129487817524932</v>
      </c>
      <c r="H13" s="21">
        <v>0.64881249000000019</v>
      </c>
      <c r="I13" s="21">
        <v>0.81647161000000001</v>
      </c>
      <c r="J13" s="22">
        <f t="shared" si="1"/>
        <v>0.22252914205367941</v>
      </c>
      <c r="K13" s="22">
        <f t="shared" si="2"/>
        <v>0.25382792588681802</v>
      </c>
      <c r="L13" s="23">
        <f t="shared" si="3"/>
        <v>0.29321460358052992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211.73015000000032</v>
      </c>
      <c r="E14" s="45">
        <f t="shared" ref="E14:I14" ca="1" si="4">OFFSET(E14,-MATCH("PROYECTOS",$A$8:$A$50,0)-1,0)-(OFFSET(E14,-MATCH("PROYECTOS",$A$8:$A$50,0),0))</f>
        <v>575.13762099999713</v>
      </c>
      <c r="F14" s="45">
        <f t="shared" ca="1" si="4"/>
        <v>211.5476142467819</v>
      </c>
      <c r="G14" s="45">
        <f t="shared" ca="1" si="4"/>
        <v>179.82330222678138</v>
      </c>
      <c r="H14" s="45">
        <f t="shared" ca="1" si="4"/>
        <v>19.401228329999867</v>
      </c>
      <c r="I14" s="45">
        <f t="shared" ca="1" si="4"/>
        <v>12.32308369000009</v>
      </c>
      <c r="J14" s="46">
        <f t="shared" ca="1" si="1"/>
        <v>0.31266134514748128</v>
      </c>
      <c r="K14" s="46">
        <f t="shared" ca="1" si="2"/>
        <v>0.34639453807662191</v>
      </c>
      <c r="L14" s="47">
        <f t="shared" ca="1" si="3"/>
        <v>0.36782085977780682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541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3000422</v>
      </c>
      <c r="C20" s="19" t="s">
        <v>509</v>
      </c>
      <c r="D20" s="23">
        <v>0.49078118630582834</v>
      </c>
    </row>
    <row r="21" spans="1:4" ht="38.25" x14ac:dyDescent="0.25">
      <c r="A21" s="17"/>
      <c r="B21" s="19">
        <v>3000520</v>
      </c>
      <c r="C21" s="19" t="s">
        <v>510</v>
      </c>
      <c r="D21" s="23">
        <v>0.28077799372186246</v>
      </c>
    </row>
    <row r="22" spans="1:4" ht="39" thickBot="1" x14ac:dyDescent="0.3">
      <c r="A22" s="24"/>
      <c r="B22" s="26">
        <v>3000659</v>
      </c>
      <c r="C22" s="26" t="s">
        <v>511</v>
      </c>
      <c r="D22" s="30">
        <v>0.29321460358052992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8" sqref="H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1990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61.370683999999997</v>
      </c>
      <c r="I6" s="14">
        <v>66.079697999999993</v>
      </c>
      <c r="J6" s="14">
        <v>36.369627391035692</v>
      </c>
      <c r="K6" s="14">
        <v>27.628433131035685</v>
      </c>
      <c r="L6" s="14">
        <v>4.6218551800000007</v>
      </c>
      <c r="M6" s="14">
        <v>4.1193390799999996</v>
      </c>
      <c r="N6" s="15">
        <v>0.41810773909765275</v>
      </c>
      <c r="O6" s="15">
        <v>0.48805138775052653</v>
      </c>
      <c r="P6" s="16">
        <v>0.55039033911801016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61.370684000000004</v>
      </c>
      <c r="I7" s="37">
        <f ca="1">SUM(I8:OFFSET(I6,MATCH("PROYECTOS",$A$8:$A$18,0),0))</f>
        <v>66.079698000000008</v>
      </c>
      <c r="J7" s="37">
        <f ca="1">SUM(J8:OFFSET(J6,MATCH("PROYECTOS",$A$8:$A$18,0),0))</f>
        <v>36.369627391035685</v>
      </c>
      <c r="K7" s="37">
        <f ca="1">SUM(K8:OFFSET(K6,MATCH("PROYECTOS",$A$8:$A$18,0),0))</f>
        <v>27.628433131035688</v>
      </c>
      <c r="L7" s="37">
        <f ca="1">SUM(L8:OFFSET(L6,MATCH("PROYECTOS",$A$8:$A$18,0),0))</f>
        <v>4.6218551799999998</v>
      </c>
      <c r="M7" s="37">
        <f ca="1">SUM(M8:OFFSET(M6,MATCH("PROYECTOS",$A$8:$A$18,0),0))</f>
        <v>4.1193390799999996</v>
      </c>
      <c r="N7" s="39">
        <f ca="1">IFERROR(K7/I7,0)</f>
        <v>0.41810773909765275</v>
      </c>
      <c r="O7" s="39">
        <f ca="1">IFERROR(SUM(K7,L7)/I7,0)</f>
        <v>0.48805138775052642</v>
      </c>
      <c r="P7" s="40">
        <f ca="1">IFERROR(SUM(K7,L7,M7)/I7,0)</f>
        <v>0.55039033911801005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23.86123199999999</v>
      </c>
      <c r="I8" s="21">
        <v>23.704456999999994</v>
      </c>
      <c r="J8" s="21">
        <f t="shared" ref="J8:J17" si="0">SUM(K8,L8,M8)</f>
        <v>13.216584719449537</v>
      </c>
      <c r="K8" s="21">
        <v>9.6361275994495372</v>
      </c>
      <c r="L8" s="21">
        <v>1.89752923</v>
      </c>
      <c r="M8" s="21">
        <v>1.68292789</v>
      </c>
      <c r="N8" s="22">
        <f t="shared" ref="N8:N18" si="1">IFERROR(K8/I8,0)</f>
        <v>0.40651121430242165</v>
      </c>
      <c r="O8" s="22">
        <f t="shared" ref="O8:O18" si="2">IFERROR(SUM(K8,L8)/I8,0)</f>
        <v>0.48656068474589148</v>
      </c>
      <c r="P8" s="23">
        <f t="shared" ref="P8:P18" si="3">IFERROR(SUM(K8,L8,M8)/I8,0)</f>
        <v>0.55755694886617913</v>
      </c>
      <c r="Q8" s="70">
        <v>40</v>
      </c>
      <c r="R8" s="21">
        <v>41</v>
      </c>
      <c r="S8" s="23">
        <f>IFERROR(R8/Q8,0)</f>
        <v>1.0249999999999999</v>
      </c>
    </row>
    <row r="9" spans="1:19" ht="25.5" x14ac:dyDescent="0.25">
      <c r="A9" s="17"/>
      <c r="B9" s="19">
        <v>5005011</v>
      </c>
      <c r="C9" s="19" t="s">
        <v>1994</v>
      </c>
      <c r="D9" s="68">
        <v>3000651</v>
      </c>
      <c r="E9" s="19" t="s">
        <v>1991</v>
      </c>
      <c r="F9" s="69">
        <v>303</v>
      </c>
      <c r="G9" s="19" t="s">
        <v>1800</v>
      </c>
      <c r="H9" s="20">
        <v>9.1046440000000022</v>
      </c>
      <c r="I9" s="21">
        <v>13.232204999999997</v>
      </c>
      <c r="J9" s="21">
        <f t="shared" si="0"/>
        <v>6.3581685140904076</v>
      </c>
      <c r="K9" s="21">
        <v>4.8779090340904077</v>
      </c>
      <c r="L9" s="21">
        <v>0.64708182999999997</v>
      </c>
      <c r="M9" s="21">
        <v>0.83317764999999977</v>
      </c>
      <c r="N9" s="22">
        <f t="shared" si="1"/>
        <v>0.36863916740183583</v>
      </c>
      <c r="O9" s="22">
        <f t="shared" si="2"/>
        <v>0.41754120829373559</v>
      </c>
      <c r="P9" s="23">
        <f t="shared" si="3"/>
        <v>0.48050710475619213</v>
      </c>
      <c r="Q9" s="70">
        <v>4900</v>
      </c>
      <c r="R9" s="21">
        <v>4945</v>
      </c>
      <c r="S9" s="23">
        <f t="shared" ref="S9:S17" si="4">IFERROR(R9/Q9,0)</f>
        <v>1.0091836734693878</v>
      </c>
    </row>
    <row r="10" spans="1:19" ht="25.5" x14ac:dyDescent="0.25">
      <c r="A10" s="17"/>
      <c r="B10" s="19">
        <v>5005012</v>
      </c>
      <c r="C10" s="19" t="s">
        <v>1995</v>
      </c>
      <c r="D10" s="68">
        <v>3000651</v>
      </c>
      <c r="E10" s="19" t="s">
        <v>1991</v>
      </c>
      <c r="F10" s="69">
        <v>304</v>
      </c>
      <c r="G10" s="19" t="s">
        <v>819</v>
      </c>
      <c r="H10" s="20">
        <v>0.75808200000000003</v>
      </c>
      <c r="I10" s="21">
        <v>0.76511000000000007</v>
      </c>
      <c r="J10" s="21">
        <f t="shared" si="0"/>
        <v>0.46436968474578127</v>
      </c>
      <c r="K10" s="21">
        <v>0.37460809474578127</v>
      </c>
      <c r="L10" s="21">
        <v>4.3872719999999997E-2</v>
      </c>
      <c r="M10" s="21">
        <v>4.5888870000000005E-2</v>
      </c>
      <c r="N10" s="22">
        <f t="shared" si="1"/>
        <v>0.48961338205719601</v>
      </c>
      <c r="O10" s="22">
        <f t="shared" si="2"/>
        <v>0.54695509762750616</v>
      </c>
      <c r="P10" s="23">
        <f t="shared" si="3"/>
        <v>0.60693192448900324</v>
      </c>
      <c r="Q10" s="70">
        <v>25</v>
      </c>
      <c r="R10" s="21">
        <v>65</v>
      </c>
      <c r="S10" s="23">
        <f t="shared" si="4"/>
        <v>2.6</v>
      </c>
    </row>
    <row r="11" spans="1:19" ht="38.25" x14ac:dyDescent="0.25">
      <c r="A11" s="17"/>
      <c r="B11" s="19">
        <v>5005013</v>
      </c>
      <c r="C11" s="19" t="s">
        <v>1996</v>
      </c>
      <c r="D11" s="68">
        <v>3000652</v>
      </c>
      <c r="E11" s="19" t="s">
        <v>1992</v>
      </c>
      <c r="F11" s="69">
        <v>602</v>
      </c>
      <c r="G11" s="19" t="s">
        <v>2003</v>
      </c>
      <c r="H11" s="20">
        <v>9.9826960000000007</v>
      </c>
      <c r="I11" s="21">
        <v>10.713896000000002</v>
      </c>
      <c r="J11" s="21">
        <f t="shared" si="0"/>
        <v>6.335238332580599</v>
      </c>
      <c r="K11" s="21">
        <v>4.9552771425805986</v>
      </c>
      <c r="L11" s="21">
        <v>0.9012240600000001</v>
      </c>
      <c r="M11" s="21">
        <v>0.47873713000000001</v>
      </c>
      <c r="N11" s="22">
        <f t="shared" si="1"/>
        <v>0.46250935631450946</v>
      </c>
      <c r="O11" s="22">
        <f t="shared" si="2"/>
        <v>0.54662666154129158</v>
      </c>
      <c r="P11" s="23">
        <f t="shared" si="3"/>
        <v>0.59131041897182857</v>
      </c>
      <c r="Q11" s="70">
        <v>4</v>
      </c>
      <c r="R11" s="21">
        <v>5</v>
      </c>
      <c r="S11" s="23">
        <f t="shared" si="4"/>
        <v>1.25</v>
      </c>
    </row>
    <row r="12" spans="1:19" ht="38.25" x14ac:dyDescent="0.25">
      <c r="A12" s="17"/>
      <c r="B12" s="19">
        <v>5005014</v>
      </c>
      <c r="C12" s="19" t="s">
        <v>1997</v>
      </c>
      <c r="D12" s="68">
        <v>3000652</v>
      </c>
      <c r="E12" s="19" t="s">
        <v>1992</v>
      </c>
      <c r="F12" s="69">
        <v>303</v>
      </c>
      <c r="G12" s="19" t="s">
        <v>1800</v>
      </c>
      <c r="H12" s="20">
        <v>0.741371</v>
      </c>
      <c r="I12" s="21">
        <v>0.741371</v>
      </c>
      <c r="J12" s="21">
        <f t="shared" si="0"/>
        <v>0.49168714179023226</v>
      </c>
      <c r="K12" s="21">
        <v>0.39708622179023223</v>
      </c>
      <c r="L12" s="21">
        <v>4.7294709999999997E-2</v>
      </c>
      <c r="M12" s="21">
        <v>4.7306210000000001E-2</v>
      </c>
      <c r="N12" s="22">
        <f t="shared" si="1"/>
        <v>0.5356106750739269</v>
      </c>
      <c r="O12" s="22">
        <f t="shared" si="2"/>
        <v>0.5994042548066113</v>
      </c>
      <c r="P12" s="23">
        <f t="shared" si="3"/>
        <v>0.6632133463410792</v>
      </c>
      <c r="Q12" s="70">
        <v>12</v>
      </c>
      <c r="R12" s="21">
        <v>13</v>
      </c>
      <c r="S12" s="23">
        <f t="shared" si="4"/>
        <v>1.0833333333333333</v>
      </c>
    </row>
    <row r="13" spans="1:19" ht="38.25" x14ac:dyDescent="0.25">
      <c r="A13" s="17"/>
      <c r="B13" s="19">
        <v>5005015</v>
      </c>
      <c r="C13" s="19" t="s">
        <v>1998</v>
      </c>
      <c r="D13" s="68">
        <v>3000652</v>
      </c>
      <c r="E13" s="19" t="s">
        <v>1992</v>
      </c>
      <c r="F13" s="69">
        <v>53</v>
      </c>
      <c r="G13" s="19" t="s">
        <v>630</v>
      </c>
      <c r="H13" s="20">
        <v>1.4332019999999999</v>
      </c>
      <c r="I13" s="21">
        <v>1.4332019999999999</v>
      </c>
      <c r="J13" s="21">
        <f t="shared" si="0"/>
        <v>0.77433603771786919</v>
      </c>
      <c r="K13" s="21">
        <v>0.60483972771786909</v>
      </c>
      <c r="L13" s="21">
        <v>7.3665740000000007E-2</v>
      </c>
      <c r="M13" s="21">
        <v>9.5830570000000004E-2</v>
      </c>
      <c r="N13" s="22">
        <f t="shared" si="1"/>
        <v>0.42201987418233378</v>
      </c>
      <c r="O13" s="22">
        <f t="shared" si="2"/>
        <v>0.47341928612845169</v>
      </c>
      <c r="P13" s="23">
        <f t="shared" si="3"/>
        <v>0.54028395000695595</v>
      </c>
      <c r="Q13" s="70">
        <v>3</v>
      </c>
      <c r="R13" s="21">
        <v>5</v>
      </c>
      <c r="S13" s="23">
        <f t="shared" si="4"/>
        <v>1.6666666666666667</v>
      </c>
    </row>
    <row r="14" spans="1:19" ht="38.25" x14ac:dyDescent="0.25">
      <c r="A14" s="17"/>
      <c r="B14" s="19">
        <v>5005016</v>
      </c>
      <c r="C14" s="19" t="s">
        <v>1999</v>
      </c>
      <c r="D14" s="68">
        <v>3000653</v>
      </c>
      <c r="E14" s="19" t="s">
        <v>1993</v>
      </c>
      <c r="F14" s="69">
        <v>6</v>
      </c>
      <c r="G14" s="19" t="s">
        <v>634</v>
      </c>
      <c r="H14" s="20">
        <v>8.4994680000000002</v>
      </c>
      <c r="I14" s="21">
        <v>8.4994680000000002</v>
      </c>
      <c r="J14" s="21">
        <f t="shared" si="0"/>
        <v>4.6278563168701288</v>
      </c>
      <c r="K14" s="21">
        <v>3.5892845968701295</v>
      </c>
      <c r="L14" s="21">
        <v>0.54491281000000003</v>
      </c>
      <c r="M14" s="21">
        <v>0.49365891000000006</v>
      </c>
      <c r="N14" s="22">
        <f t="shared" si="1"/>
        <v>0.42229520681413585</v>
      </c>
      <c r="O14" s="22">
        <f t="shared" si="2"/>
        <v>0.48640660884541587</v>
      </c>
      <c r="P14" s="23">
        <f t="shared" si="3"/>
        <v>0.54448776286587919</v>
      </c>
      <c r="Q14" s="70">
        <v>480000</v>
      </c>
      <c r="R14" s="21">
        <v>482554</v>
      </c>
      <c r="S14" s="23">
        <f t="shared" si="4"/>
        <v>1.0053208333333334</v>
      </c>
    </row>
    <row r="15" spans="1:19" ht="25.5" x14ac:dyDescent="0.25">
      <c r="A15" s="17"/>
      <c r="B15" s="19">
        <v>5005017</v>
      </c>
      <c r="C15" s="19" t="s">
        <v>2000</v>
      </c>
      <c r="D15" s="68">
        <v>3000653</v>
      </c>
      <c r="E15" s="19" t="s">
        <v>1993</v>
      </c>
      <c r="F15" s="69">
        <v>303</v>
      </c>
      <c r="G15" s="19" t="s">
        <v>1800</v>
      </c>
      <c r="H15" s="20">
        <v>2.0579719999999999</v>
      </c>
      <c r="I15" s="21">
        <v>2.0579720000000004</v>
      </c>
      <c r="J15" s="21">
        <f t="shared" si="0"/>
        <v>1.2965763964735995</v>
      </c>
      <c r="K15" s="21">
        <v>1.0193190664735994</v>
      </c>
      <c r="L15" s="21">
        <v>0.15169449000000002</v>
      </c>
      <c r="M15" s="21">
        <v>0.12556284000000001</v>
      </c>
      <c r="N15" s="22">
        <f t="shared" si="1"/>
        <v>0.49530268947954548</v>
      </c>
      <c r="O15" s="22">
        <f t="shared" si="2"/>
        <v>0.56901335706880329</v>
      </c>
      <c r="P15" s="23">
        <f t="shared" si="3"/>
        <v>0.63002625714713278</v>
      </c>
      <c r="Q15" s="70">
        <v>90</v>
      </c>
      <c r="R15" s="21">
        <v>91</v>
      </c>
      <c r="S15" s="23">
        <f t="shared" si="4"/>
        <v>1.0111111111111111</v>
      </c>
    </row>
    <row r="16" spans="1:19" ht="38.25" x14ac:dyDescent="0.25">
      <c r="A16" s="17"/>
      <c r="B16" s="19">
        <v>5005018</v>
      </c>
      <c r="C16" s="19" t="s">
        <v>2001</v>
      </c>
      <c r="D16" s="68">
        <v>3000653</v>
      </c>
      <c r="E16" s="19" t="s">
        <v>1993</v>
      </c>
      <c r="F16" s="69">
        <v>53</v>
      </c>
      <c r="G16" s="19" t="s">
        <v>630</v>
      </c>
      <c r="H16" s="20">
        <v>4.5932550000000001</v>
      </c>
      <c r="I16" s="21">
        <v>4.5932550000000001</v>
      </c>
      <c r="J16" s="21">
        <f t="shared" si="0"/>
        <v>2.6572909575030907</v>
      </c>
      <c r="K16" s="21">
        <v>2.0694014575030906</v>
      </c>
      <c r="L16" s="21">
        <v>0.29237643999999996</v>
      </c>
      <c r="M16" s="21">
        <v>0.29551305999999999</v>
      </c>
      <c r="N16" s="22">
        <f t="shared" si="1"/>
        <v>0.45053049689231067</v>
      </c>
      <c r="O16" s="22">
        <f t="shared" si="2"/>
        <v>0.51418392784704758</v>
      </c>
      <c r="P16" s="23">
        <f t="shared" si="3"/>
        <v>0.57852023401772612</v>
      </c>
      <c r="Q16" s="70">
        <v>15000</v>
      </c>
      <c r="R16" s="21">
        <v>15571</v>
      </c>
      <c r="S16" s="23">
        <f t="shared" si="4"/>
        <v>1.0380666666666667</v>
      </c>
    </row>
    <row r="17" spans="1:19" ht="51" x14ac:dyDescent="0.25">
      <c r="A17" s="17"/>
      <c r="B17" s="19">
        <v>5005019</v>
      </c>
      <c r="C17" s="19" t="s">
        <v>2002</v>
      </c>
      <c r="D17" s="68">
        <v>3000653</v>
      </c>
      <c r="E17" s="19" t="s">
        <v>1993</v>
      </c>
      <c r="F17" s="69">
        <v>287</v>
      </c>
      <c r="G17" s="19" t="s">
        <v>1802</v>
      </c>
      <c r="H17" s="20">
        <v>0.33876200000000001</v>
      </c>
      <c r="I17" s="21">
        <v>0.33876199999999995</v>
      </c>
      <c r="J17" s="21">
        <f t="shared" si="0"/>
        <v>0.14751928981444185</v>
      </c>
      <c r="K17" s="21">
        <v>0.10458018981444184</v>
      </c>
      <c r="L17" s="21">
        <v>2.2203150000000001E-2</v>
      </c>
      <c r="M17" s="21">
        <v>2.073595E-2</v>
      </c>
      <c r="N17" s="22">
        <f t="shared" si="1"/>
        <v>0.30871287161618438</v>
      </c>
      <c r="O17" s="22">
        <f t="shared" si="2"/>
        <v>0.37425490407555118</v>
      </c>
      <c r="P17" s="23">
        <f t="shared" si="3"/>
        <v>0.43546587224789635</v>
      </c>
      <c r="Q17" s="70">
        <v>15</v>
      </c>
      <c r="R17" s="21">
        <v>16</v>
      </c>
      <c r="S17" s="23">
        <f t="shared" si="4"/>
        <v>1.0666666666666667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147.55197100000001</v>
      </c>
      <c r="E6" s="14">
        <v>162.50910199999981</v>
      </c>
      <c r="F6" s="14">
        <v>62.285467952018287</v>
      </c>
      <c r="G6" s="14">
        <v>46.456377892018281</v>
      </c>
      <c r="H6" s="14">
        <v>7.251679880000002</v>
      </c>
      <c r="I6" s="14">
        <v>8.5774101800000011</v>
      </c>
      <c r="J6" s="15">
        <v>0.28586939020817637</v>
      </c>
      <c r="K6" s="15">
        <v>0.33049261309694733</v>
      </c>
      <c r="L6" s="16">
        <v>0.38327371935153737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147.55197099999998</v>
      </c>
      <c r="E7" s="38">
        <f ca="1">SUM(E8:OFFSET(E6,MATCH("GOBIERNOS REGIONALES",$A$8:$A$50,0),0))</f>
        <v>162.50910199999998</v>
      </c>
      <c r="F7" s="38">
        <f ca="1">SUM(F8:OFFSET(F6,MATCH("GOBIERNOS REGIONALES",$A$8:$A$50,0),0))</f>
        <v>62.28546795201828</v>
      </c>
      <c r="G7" s="38">
        <f ca="1">SUM(G8:OFFSET(G6,MATCH("GOBIERNOS REGIONALES",$A$8:$A$50,0),0))</f>
        <v>46.456377892018281</v>
      </c>
      <c r="H7" s="38">
        <f ca="1">SUM(H8:OFFSET(H6,MATCH("GOBIERNOS REGIONALES",$A$8:$A$50,0),0))</f>
        <v>7.2516798800000002</v>
      </c>
      <c r="I7" s="38">
        <f ca="1">SUM(I8:OFFSET(I6,MATCH("GOBIERNOS REGIONALES",$A$8:$A$50,0),0))</f>
        <v>8.5774101799999976</v>
      </c>
      <c r="J7" s="39">
        <f ca="1">IFERROR(G7/E7,0)</f>
        <v>0.28586939020817609</v>
      </c>
      <c r="K7" s="39">
        <f ca="1">IFERROR(SUM(G7,H7)/E7,0)</f>
        <v>0.33049261309694694</v>
      </c>
      <c r="L7" s="40">
        <f ca="1">IFERROR(SUM(G7,H7,I7)/E7,0)</f>
        <v>0.38327371935153692</v>
      </c>
      <c r="M7" s="4"/>
    </row>
    <row r="8" spans="1:13" ht="25.5" x14ac:dyDescent="0.25">
      <c r="A8" s="17"/>
      <c r="B8" s="18">
        <v>32</v>
      </c>
      <c r="C8" s="19" t="s">
        <v>120</v>
      </c>
      <c r="D8" s="20">
        <v>147.55197099999998</v>
      </c>
      <c r="E8" s="21">
        <v>162.50910199999998</v>
      </c>
      <c r="F8" s="21">
        <f t="shared" ref="F8:F10" si="0">SUM(G8,H8,I8)</f>
        <v>62.28546795201828</v>
      </c>
      <c r="G8" s="21">
        <v>46.456377892018281</v>
      </c>
      <c r="H8" s="21">
        <v>7.2516798800000002</v>
      </c>
      <c r="I8" s="21">
        <v>8.5774101799999976</v>
      </c>
      <c r="J8" s="22">
        <f t="shared" ref="J8:J10" si="1">IFERROR(G8/E8,0)</f>
        <v>0.28586939020817609</v>
      </c>
      <c r="K8" s="22">
        <f t="shared" ref="K8:K10" si="2">IFERROR(SUM(G8,H8)/E8,0)</f>
        <v>0.33049261309694694</v>
      </c>
      <c r="L8" s="23">
        <f t="shared" ref="L8:L10" si="3">IFERROR(SUM(G8,H8,I8)/E8,0)</f>
        <v>0.38327371935153692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2007</v>
      </c>
      <c r="N2" s="72" t="s">
        <v>2025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147.55197100000001</v>
      </c>
      <c r="E6" s="14">
        <f ca="1">SUM(E7:OFFSET(E7,50,0))</f>
        <v>162.50910199999981</v>
      </c>
      <c r="F6" s="14">
        <f ca="1">SUM(F7:OFFSET(F7,50,0))</f>
        <v>62.285467952018287</v>
      </c>
      <c r="G6" s="14">
        <f ca="1">SUM(G7:OFFSET(G7,50,0))</f>
        <v>46.456377892018281</v>
      </c>
      <c r="H6" s="14">
        <f ca="1">SUM(H7:OFFSET(H7,50,0))</f>
        <v>7.251679880000002</v>
      </c>
      <c r="I6" s="14">
        <f ca="1">SUM(I7:OFFSET(I7,50,0))</f>
        <v>8.5774101800000011</v>
      </c>
      <c r="J6" s="15">
        <f ca="1">IFERROR(G6/E6,0)</f>
        <v>0.28586939020817637</v>
      </c>
      <c r="K6" s="15">
        <f ca="1">IFERROR(SUM(G6,H6)/E6,0)</f>
        <v>0.33049261309694733</v>
      </c>
      <c r="L6" s="16">
        <f ca="1">IFERROR(SUM(G6,H6,I6)/E6,0)</f>
        <v>0.38327371935153737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147.55197100000001</v>
      </c>
      <c r="E7" s="28">
        <v>162.50910199999981</v>
      </c>
      <c r="F7" s="28">
        <f>SUM(G7,H7,I7)</f>
        <v>62.285467952018287</v>
      </c>
      <c r="G7" s="28">
        <v>46.456377892018281</v>
      </c>
      <c r="H7" s="28">
        <v>7.251679880000002</v>
      </c>
      <c r="I7" s="28">
        <v>8.5774101800000011</v>
      </c>
      <c r="J7" s="29">
        <f>IFERROR(G7/E7,0)</f>
        <v>0.28586939020817637</v>
      </c>
      <c r="K7" s="29">
        <f>IFERROR(SUM(G7,H7)/E7,0)</f>
        <v>0.33049261309694733</v>
      </c>
      <c r="L7" s="30">
        <f>IFERROR(SUM(G7,H7,I7)/E7,0)</f>
        <v>0.38327371935153737</v>
      </c>
      <c r="M7" s="4"/>
      <c r="N7" t="s">
        <v>263</v>
      </c>
      <c r="O7" s="5">
        <v>62.285467952018287</v>
      </c>
      <c r="P7" s="71">
        <v>0.38327371935153737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1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147.55197100000001</v>
      </c>
      <c r="E6" s="14">
        <v>162.50910199999981</v>
      </c>
      <c r="F6" s="14">
        <v>62.285467952018287</v>
      </c>
      <c r="G6" s="14">
        <v>46.456377892018281</v>
      </c>
      <c r="H6" s="14">
        <v>7.251679880000002</v>
      </c>
      <c r="I6" s="14">
        <v>8.5774101800000011</v>
      </c>
      <c r="J6" s="15">
        <v>0.28586939020817637</v>
      </c>
      <c r="K6" s="15">
        <v>0.33049261309694733</v>
      </c>
      <c r="L6" s="16">
        <v>0.38327371935153737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147.55197100000001</v>
      </c>
      <c r="E7" s="38">
        <f ca="1">SUM(E8:OFFSET(E6,MATCH("PROYECTOS",$A$8:$A$50,0),0))</f>
        <v>162.50910199999998</v>
      </c>
      <c r="F7" s="38">
        <f ca="1">SUM(F8:OFFSET(F6,MATCH("PROYECTOS",$A$8:$A$50,0),0))</f>
        <v>62.285467952018287</v>
      </c>
      <c r="G7" s="38">
        <f ca="1">SUM(G8:OFFSET(G6,MATCH("PROYECTOS",$A$8:$A$50,0),0))</f>
        <v>46.456377892018281</v>
      </c>
      <c r="H7" s="38">
        <f ca="1">SUM(H8:OFFSET(H6,MATCH("PROYECTOS",$A$8:$A$50,0),0))</f>
        <v>7.2516798799999984</v>
      </c>
      <c r="I7" s="38">
        <f ca="1">SUM(I8:OFFSET(I6,MATCH("PROYECTOS",$A$8:$A$50,0),0))</f>
        <v>8.5774101800000011</v>
      </c>
      <c r="J7" s="39">
        <f ca="1">IFERROR(G7/E7,0)</f>
        <v>0.28586939020817609</v>
      </c>
      <c r="K7" s="39">
        <f ca="1">IFERROR(SUM(G7,H7)/E7,0)</f>
        <v>0.33049261309694694</v>
      </c>
      <c r="L7" s="40">
        <f ca="1">IFERROR(SUM(G7,H7,I7)/E7,0)</f>
        <v>0.38327371935153692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18.520453000000003</v>
      </c>
      <c r="E8" s="21">
        <v>61.397956999999998</v>
      </c>
      <c r="F8" s="21">
        <f t="shared" ref="F8:F12" si="0">SUM(G8,H8,I8)</f>
        <v>30.247272486818726</v>
      </c>
      <c r="G8" s="21">
        <v>22.458743426818728</v>
      </c>
      <c r="H8" s="21">
        <v>4.0166949899999977</v>
      </c>
      <c r="I8" s="21">
        <v>3.7718340699999997</v>
      </c>
      <c r="J8" s="22">
        <f t="shared" ref="J8:J13" si="1">IFERROR(G8/E8,0)</f>
        <v>0.36578975138893838</v>
      </c>
      <c r="K8" s="22">
        <f t="shared" ref="K8:K13" si="2">IFERROR(SUM(G8,H8)/E8,0)</f>
        <v>0.43121041335005211</v>
      </c>
      <c r="L8" s="23">
        <f t="shared" ref="L8:L13" si="3">IFERROR(SUM(G8,H8,I8)/E8,0)</f>
        <v>0.49264297974635746</v>
      </c>
      <c r="M8" s="4"/>
    </row>
    <row r="9" spans="1:13" x14ac:dyDescent="0.25">
      <c r="A9" s="17"/>
      <c r="B9" s="19">
        <v>3000654</v>
      </c>
      <c r="C9" s="19" t="s">
        <v>2010</v>
      </c>
      <c r="D9" s="20">
        <v>125.054236</v>
      </c>
      <c r="E9" s="21">
        <v>98.324227999999977</v>
      </c>
      <c r="F9" s="21">
        <f t="shared" si="0"/>
        <v>30.346164767030416</v>
      </c>
      <c r="G9" s="21">
        <v>22.720887817030416</v>
      </c>
      <c r="H9" s="21">
        <v>2.9924874200000007</v>
      </c>
      <c r="I9" s="21">
        <v>4.6327895300000002</v>
      </c>
      <c r="J9" s="22">
        <f t="shared" si="1"/>
        <v>0.23108127344798904</v>
      </c>
      <c r="K9" s="22">
        <f t="shared" si="2"/>
        <v>0.26151616707359676</v>
      </c>
      <c r="L9" s="23">
        <f t="shared" si="3"/>
        <v>0.30863364385663339</v>
      </c>
      <c r="M9" s="4"/>
    </row>
    <row r="10" spans="1:13" ht="38.25" x14ac:dyDescent="0.25">
      <c r="A10" s="17"/>
      <c r="B10" s="19">
        <v>3000655</v>
      </c>
      <c r="C10" s="19" t="s">
        <v>2011</v>
      </c>
      <c r="D10" s="20">
        <v>1.6551559999999998</v>
      </c>
      <c r="E10" s="21">
        <v>0.66936400000000007</v>
      </c>
      <c r="F10" s="21">
        <f t="shared" si="0"/>
        <v>0.28300768989772079</v>
      </c>
      <c r="G10" s="21">
        <v>0.16731930989772081</v>
      </c>
      <c r="H10" s="21">
        <v>7.8320219999999982E-2</v>
      </c>
      <c r="I10" s="21">
        <v>3.7368159999999997E-2</v>
      </c>
      <c r="J10" s="22">
        <f t="shared" si="1"/>
        <v>0.24996759595335394</v>
      </c>
      <c r="K10" s="22">
        <f t="shared" si="2"/>
        <v>0.36697451595502711</v>
      </c>
      <c r="L10" s="23">
        <f t="shared" si="3"/>
        <v>0.42280088247608294</v>
      </c>
      <c r="M10" s="4"/>
    </row>
    <row r="11" spans="1:13" ht="25.5" x14ac:dyDescent="0.25">
      <c r="A11" s="17"/>
      <c r="B11" s="19">
        <v>3000656</v>
      </c>
      <c r="C11" s="19" t="s">
        <v>2012</v>
      </c>
      <c r="D11" s="20">
        <v>1.4345660000000002</v>
      </c>
      <c r="E11" s="21">
        <v>1.8236660000000002</v>
      </c>
      <c r="F11" s="21">
        <f t="shared" si="0"/>
        <v>1.2482404056314209</v>
      </c>
      <c r="G11" s="21">
        <v>1.0188103256314207</v>
      </c>
      <c r="H11" s="21">
        <v>0.11918131</v>
      </c>
      <c r="I11" s="21">
        <v>0.11024877000000001</v>
      </c>
      <c r="J11" s="22">
        <f t="shared" si="1"/>
        <v>0.55866059115617694</v>
      </c>
      <c r="K11" s="22">
        <f t="shared" si="2"/>
        <v>0.62401318861645749</v>
      </c>
      <c r="L11" s="23">
        <f t="shared" si="3"/>
        <v>0.68446766328451636</v>
      </c>
      <c r="M11" s="4"/>
    </row>
    <row r="12" spans="1:13" ht="38.25" x14ac:dyDescent="0.25">
      <c r="A12" s="17"/>
      <c r="B12" s="19">
        <v>3000657</v>
      </c>
      <c r="C12" s="19" t="s">
        <v>2013</v>
      </c>
      <c r="D12" s="20">
        <v>0.88756000000000013</v>
      </c>
      <c r="E12" s="21">
        <v>0.29388700000000001</v>
      </c>
      <c r="F12" s="21">
        <f t="shared" si="0"/>
        <v>0.16078260263999566</v>
      </c>
      <c r="G12" s="21">
        <v>9.0617012639995664E-2</v>
      </c>
      <c r="H12" s="21">
        <v>4.4995939999999998E-2</v>
      </c>
      <c r="I12" s="21">
        <v>2.5169650000000002E-2</v>
      </c>
      <c r="J12" s="22">
        <f t="shared" si="1"/>
        <v>0.30833964292396621</v>
      </c>
      <c r="K12" s="22">
        <f t="shared" si="2"/>
        <v>0.46144590485457226</v>
      </c>
      <c r="L12" s="23">
        <f t="shared" si="3"/>
        <v>0.54708987685741683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2026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0.49264297974635746</v>
      </c>
    </row>
    <row r="20" spans="1:4" x14ac:dyDescent="0.25">
      <c r="A20" s="17"/>
      <c r="B20" s="19">
        <v>3000654</v>
      </c>
      <c r="C20" s="19" t="s">
        <v>2010</v>
      </c>
      <c r="D20" s="23">
        <v>0.30863364385663339</v>
      </c>
    </row>
    <row r="21" spans="1:4" ht="38.25" x14ac:dyDescent="0.25">
      <c r="A21" s="17"/>
      <c r="B21" s="19">
        <v>3000655</v>
      </c>
      <c r="C21" s="19" t="s">
        <v>2011</v>
      </c>
      <c r="D21" s="23">
        <v>0.42280088247608294</v>
      </c>
    </row>
    <row r="22" spans="1:4" ht="39" thickBot="1" x14ac:dyDescent="0.3">
      <c r="A22" s="24"/>
      <c r="B22" s="26">
        <v>3000657</v>
      </c>
      <c r="C22" s="26" t="s">
        <v>2013</v>
      </c>
      <c r="D22" s="30">
        <v>0.54708987685741683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2009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147.55197100000001</v>
      </c>
      <c r="I6" s="14">
        <v>162.50910199999981</v>
      </c>
      <c r="J6" s="14">
        <v>62.285467952018287</v>
      </c>
      <c r="K6" s="14">
        <v>46.456377892018281</v>
      </c>
      <c r="L6" s="14">
        <v>7.251679880000002</v>
      </c>
      <c r="M6" s="14">
        <v>8.5774101800000011</v>
      </c>
      <c r="N6" s="15">
        <v>0.28586939020817637</v>
      </c>
      <c r="O6" s="15">
        <v>0.33049261309694733</v>
      </c>
      <c r="P6" s="16">
        <v>0.38327371935153737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SUM(H8:OFFSET(H6,MATCH("PROYECTOS",$A$8:$A$19,0),0))</f>
        <v>147.55197100000004</v>
      </c>
      <c r="I7" s="37">
        <f ca="1">SUM(I8:OFFSET(I6,MATCH("PROYECTOS",$A$8:$A$19,0),0))</f>
        <v>162.50910199999996</v>
      </c>
      <c r="J7" s="37">
        <f ca="1">SUM(J8:OFFSET(J6,MATCH("PROYECTOS",$A$8:$A$19,0),0))</f>
        <v>62.285467952018287</v>
      </c>
      <c r="K7" s="37">
        <f ca="1">SUM(K8:OFFSET(K6,MATCH("PROYECTOS",$A$8:$A$19,0),0))</f>
        <v>46.456377892018281</v>
      </c>
      <c r="L7" s="37">
        <f ca="1">SUM(L8:OFFSET(L6,MATCH("PROYECTOS",$A$8:$A$19,0),0))</f>
        <v>7.2516798799999993</v>
      </c>
      <c r="M7" s="37">
        <f ca="1">SUM(M8:OFFSET(M6,MATCH("PROYECTOS",$A$8:$A$19,0),0))</f>
        <v>8.5774101800000011</v>
      </c>
      <c r="N7" s="39">
        <f ca="1">IFERROR(K7/I7,0)</f>
        <v>0.28586939020817614</v>
      </c>
      <c r="O7" s="39">
        <f ca="1">IFERROR(SUM(K7,L7)/I7,0)</f>
        <v>0.330492613096947</v>
      </c>
      <c r="P7" s="40">
        <f ca="1">IFERROR(SUM(K7,L7,M7)/I7,0)</f>
        <v>0.38327371935153698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18.520453000000003</v>
      </c>
      <c r="I8" s="21">
        <v>61.397956999999991</v>
      </c>
      <c r="J8" s="21">
        <f t="shared" ref="J8:J18" si="0">SUM(K8,L8,M8)</f>
        <v>30.247272486818726</v>
      </c>
      <c r="K8" s="21">
        <v>22.458743426818728</v>
      </c>
      <c r="L8" s="21">
        <v>4.0166949899999995</v>
      </c>
      <c r="M8" s="21">
        <v>3.7718340700000006</v>
      </c>
      <c r="N8" s="22">
        <f t="shared" ref="N8:N19" si="1">IFERROR(K8/I8,0)</f>
        <v>0.36578975138893843</v>
      </c>
      <c r="O8" s="22">
        <f t="shared" ref="O8:O19" si="2">IFERROR(SUM(K8,L8)/I8,0)</f>
        <v>0.43121041335005217</v>
      </c>
      <c r="P8" s="23">
        <f t="shared" ref="P8:P19" si="3">IFERROR(SUM(K8,L8,M8)/I8,0)</f>
        <v>0.49264297974635751</v>
      </c>
      <c r="Q8" s="70">
        <v>138.5</v>
      </c>
      <c r="R8" s="21">
        <v>137.001</v>
      </c>
      <c r="S8" s="23">
        <f>IFERROR(R8/Q8,0)</f>
        <v>0.98917689530685926</v>
      </c>
    </row>
    <row r="9" spans="1:19" ht="38.25" x14ac:dyDescent="0.25">
      <c r="A9" s="17"/>
      <c r="B9" s="19">
        <v>5001277</v>
      </c>
      <c r="C9" s="19" t="s">
        <v>2014</v>
      </c>
      <c r="D9" s="68">
        <v>3000657</v>
      </c>
      <c r="E9" s="19" t="s">
        <v>2013</v>
      </c>
      <c r="F9" s="69">
        <v>194</v>
      </c>
      <c r="G9" s="19" t="s">
        <v>1182</v>
      </c>
      <c r="H9" s="20">
        <v>0.70578200000000013</v>
      </c>
      <c r="I9" s="21">
        <v>0.20212800000000003</v>
      </c>
      <c r="J9" s="21">
        <f t="shared" si="0"/>
        <v>0.12176455239935458</v>
      </c>
      <c r="K9" s="21">
        <v>6.0206862399354577E-2</v>
      </c>
      <c r="L9" s="21">
        <v>4.0691989999999997E-2</v>
      </c>
      <c r="M9" s="21">
        <v>2.0865700000000001E-2</v>
      </c>
      <c r="N9" s="22">
        <f t="shared" si="1"/>
        <v>0.29786502809781212</v>
      </c>
      <c r="O9" s="22">
        <f t="shared" si="2"/>
        <v>0.49918295535182933</v>
      </c>
      <c r="P9" s="23">
        <f t="shared" si="3"/>
        <v>0.6024130867537133</v>
      </c>
      <c r="Q9" s="70">
        <v>5</v>
      </c>
      <c r="R9" s="21">
        <v>5</v>
      </c>
      <c r="S9" s="23">
        <f t="shared" ref="S9:S18" si="4">IFERROR(R9/Q9,0)</f>
        <v>1</v>
      </c>
    </row>
    <row r="10" spans="1:19" ht="38.25" x14ac:dyDescent="0.25">
      <c r="A10" s="17"/>
      <c r="B10" s="19">
        <v>5002163</v>
      </c>
      <c r="C10" s="19" t="s">
        <v>2015</v>
      </c>
      <c r="D10" s="68">
        <v>3000656</v>
      </c>
      <c r="E10" s="19" t="s">
        <v>2012</v>
      </c>
      <c r="F10" s="69">
        <v>194</v>
      </c>
      <c r="G10" s="19" t="s">
        <v>1182</v>
      </c>
      <c r="H10" s="20">
        <v>0.40617499999999995</v>
      </c>
      <c r="I10" s="21">
        <v>0.70334400000000008</v>
      </c>
      <c r="J10" s="21">
        <f t="shared" si="0"/>
        <v>0.48714469338322897</v>
      </c>
      <c r="K10" s="21">
        <v>0.39021315338322893</v>
      </c>
      <c r="L10" s="21">
        <v>5.026108E-2</v>
      </c>
      <c r="M10" s="21">
        <v>4.6670459999999997E-2</v>
      </c>
      <c r="N10" s="22">
        <f t="shared" si="1"/>
        <v>0.55479701736736065</v>
      </c>
      <c r="O10" s="22">
        <f t="shared" si="2"/>
        <v>0.62625718479610104</v>
      </c>
      <c r="P10" s="23">
        <f t="shared" si="3"/>
        <v>0.69261228272826514</v>
      </c>
      <c r="Q10" s="70">
        <v>2</v>
      </c>
      <c r="R10" s="21">
        <v>2</v>
      </c>
      <c r="S10" s="23">
        <f t="shared" si="4"/>
        <v>1</v>
      </c>
    </row>
    <row r="11" spans="1:19" ht="51" x14ac:dyDescent="0.25">
      <c r="A11" s="17"/>
      <c r="B11" s="19">
        <v>5002164</v>
      </c>
      <c r="C11" s="19" t="s">
        <v>2016</v>
      </c>
      <c r="D11" s="68">
        <v>3000657</v>
      </c>
      <c r="E11" s="19" t="s">
        <v>2013</v>
      </c>
      <c r="F11" s="69">
        <v>194</v>
      </c>
      <c r="G11" s="19" t="s">
        <v>1182</v>
      </c>
      <c r="H11" s="20">
        <v>0.181778</v>
      </c>
      <c r="I11" s="21">
        <v>9.1759000000000007E-2</v>
      </c>
      <c r="J11" s="21">
        <f t="shared" si="0"/>
        <v>3.9018050240641089E-2</v>
      </c>
      <c r="K11" s="21">
        <v>3.0410150240641087E-2</v>
      </c>
      <c r="L11" s="21">
        <v>4.30395E-3</v>
      </c>
      <c r="M11" s="21">
        <v>4.30395E-3</v>
      </c>
      <c r="N11" s="22">
        <f t="shared" si="1"/>
        <v>0.33141326998595327</v>
      </c>
      <c r="O11" s="22">
        <f t="shared" si="2"/>
        <v>0.37831820574157399</v>
      </c>
      <c r="P11" s="23">
        <f t="shared" si="3"/>
        <v>0.42522314149719465</v>
      </c>
      <c r="Q11" s="70">
        <v>436</v>
      </c>
      <c r="R11" s="21">
        <v>436</v>
      </c>
      <c r="S11" s="23">
        <f t="shared" si="4"/>
        <v>1</v>
      </c>
    </row>
    <row r="12" spans="1:19" ht="25.5" x14ac:dyDescent="0.25">
      <c r="A12" s="17"/>
      <c r="B12" s="19">
        <v>5005020</v>
      </c>
      <c r="C12" s="19" t="s">
        <v>2017</v>
      </c>
      <c r="D12" s="68">
        <v>3000654</v>
      </c>
      <c r="E12" s="19" t="s">
        <v>2010</v>
      </c>
      <c r="F12" s="69">
        <v>230</v>
      </c>
      <c r="G12" s="19" t="s">
        <v>1033</v>
      </c>
      <c r="H12" s="20">
        <v>114.87886100000001</v>
      </c>
      <c r="I12" s="21">
        <v>21.801885999999996</v>
      </c>
      <c r="J12" s="21">
        <f t="shared" si="0"/>
        <v>11.501694360414856</v>
      </c>
      <c r="K12" s="21">
        <v>9.3712524104148542</v>
      </c>
      <c r="L12" s="21">
        <v>0.9358959899999999</v>
      </c>
      <c r="M12" s="21">
        <v>1.1945459600000001</v>
      </c>
      <c r="N12" s="22">
        <f t="shared" si="1"/>
        <v>0.42983677698410383</v>
      </c>
      <c r="O12" s="22">
        <f t="shared" si="2"/>
        <v>0.47276407189794756</v>
      </c>
      <c r="P12" s="23">
        <f t="shared" si="3"/>
        <v>0.52755501796564108</v>
      </c>
      <c r="Q12" s="70">
        <v>8</v>
      </c>
      <c r="R12" s="21">
        <v>8</v>
      </c>
      <c r="S12" s="23">
        <f t="shared" si="4"/>
        <v>1</v>
      </c>
    </row>
    <row r="13" spans="1:19" ht="25.5" x14ac:dyDescent="0.25">
      <c r="A13" s="17"/>
      <c r="B13" s="19">
        <v>5005021</v>
      </c>
      <c r="C13" s="19" t="s">
        <v>2018</v>
      </c>
      <c r="D13" s="68">
        <v>3000654</v>
      </c>
      <c r="E13" s="19" t="s">
        <v>2010</v>
      </c>
      <c r="F13" s="69">
        <v>88</v>
      </c>
      <c r="G13" s="19" t="s">
        <v>755</v>
      </c>
      <c r="H13" s="20">
        <v>1.8205720000000003</v>
      </c>
      <c r="I13" s="21">
        <v>3.6290709999999997</v>
      </c>
      <c r="J13" s="21">
        <f t="shared" si="0"/>
        <v>1.862643504624182</v>
      </c>
      <c r="K13" s="21">
        <v>1.5171710146241821</v>
      </c>
      <c r="L13" s="21">
        <v>0.18261622</v>
      </c>
      <c r="M13" s="21">
        <v>0.16285627</v>
      </c>
      <c r="N13" s="22">
        <f t="shared" si="1"/>
        <v>0.41806043878011268</v>
      </c>
      <c r="O13" s="22">
        <f t="shared" si="2"/>
        <v>0.46838081553769056</v>
      </c>
      <c r="P13" s="23">
        <f t="shared" si="3"/>
        <v>0.51325628642266363</v>
      </c>
      <c r="Q13" s="70">
        <v>66736</v>
      </c>
      <c r="R13" s="21">
        <v>77668</v>
      </c>
      <c r="S13" s="23">
        <f t="shared" si="4"/>
        <v>1.1638096379765044</v>
      </c>
    </row>
    <row r="14" spans="1:19" ht="25.5" x14ac:dyDescent="0.25">
      <c r="A14" s="17"/>
      <c r="B14" s="19">
        <v>5005022</v>
      </c>
      <c r="C14" s="19" t="s">
        <v>2019</v>
      </c>
      <c r="D14" s="68">
        <v>3000654</v>
      </c>
      <c r="E14" s="19" t="s">
        <v>2010</v>
      </c>
      <c r="F14" s="69">
        <v>259</v>
      </c>
      <c r="G14" s="19" t="s">
        <v>393</v>
      </c>
      <c r="H14" s="20">
        <v>2.8240780000000001</v>
      </c>
      <c r="I14" s="21">
        <v>4.5393630000000007</v>
      </c>
      <c r="J14" s="21">
        <f t="shared" si="0"/>
        <v>2.7224424353498842</v>
      </c>
      <c r="K14" s="21">
        <v>1.613133225349884</v>
      </c>
      <c r="L14" s="21">
        <v>0.31697537999999997</v>
      </c>
      <c r="M14" s="21">
        <v>0.79233383000000002</v>
      </c>
      <c r="N14" s="22">
        <f t="shared" si="1"/>
        <v>0.35536554916403112</v>
      </c>
      <c r="O14" s="22">
        <f t="shared" si="2"/>
        <v>0.42519371227854735</v>
      </c>
      <c r="P14" s="23">
        <f t="shared" si="3"/>
        <v>0.59974107277824751</v>
      </c>
      <c r="Q14" s="70">
        <v>86155</v>
      </c>
      <c r="R14" s="21">
        <v>86155</v>
      </c>
      <c r="S14" s="23">
        <f t="shared" si="4"/>
        <v>1</v>
      </c>
    </row>
    <row r="15" spans="1:19" ht="25.5" x14ac:dyDescent="0.25">
      <c r="A15" s="17"/>
      <c r="B15" s="19">
        <v>5005023</v>
      </c>
      <c r="C15" s="19" t="s">
        <v>2020</v>
      </c>
      <c r="D15" s="68">
        <v>3000654</v>
      </c>
      <c r="E15" s="19" t="s">
        <v>2010</v>
      </c>
      <c r="F15" s="69">
        <v>599</v>
      </c>
      <c r="G15" s="19" t="s">
        <v>1311</v>
      </c>
      <c r="H15" s="20">
        <v>5.5307249999999986</v>
      </c>
      <c r="I15" s="21">
        <v>68.35390799999999</v>
      </c>
      <c r="J15" s="21">
        <f t="shared" si="0"/>
        <v>14.259384466641496</v>
      </c>
      <c r="K15" s="21">
        <v>10.219331166641496</v>
      </c>
      <c r="L15" s="21">
        <v>1.5569998300000001</v>
      </c>
      <c r="M15" s="21">
        <v>2.4830534699999998</v>
      </c>
      <c r="N15" s="22">
        <f t="shared" si="1"/>
        <v>0.14950617258989049</v>
      </c>
      <c r="O15" s="22">
        <f t="shared" si="2"/>
        <v>0.17228467751458335</v>
      </c>
      <c r="P15" s="23">
        <f t="shared" si="3"/>
        <v>0.20861110774590236</v>
      </c>
      <c r="Q15" s="70">
        <v>707</v>
      </c>
      <c r="R15" s="21">
        <v>707</v>
      </c>
      <c r="S15" s="23">
        <f t="shared" si="4"/>
        <v>1</v>
      </c>
    </row>
    <row r="16" spans="1:19" ht="38.25" x14ac:dyDescent="0.25">
      <c r="A16" s="17"/>
      <c r="B16" s="19">
        <v>5005024</v>
      </c>
      <c r="C16" s="19" t="s">
        <v>2021</v>
      </c>
      <c r="D16" s="68">
        <v>3000655</v>
      </c>
      <c r="E16" s="19" t="s">
        <v>2011</v>
      </c>
      <c r="F16" s="69">
        <v>86</v>
      </c>
      <c r="G16" s="19" t="s">
        <v>500</v>
      </c>
      <c r="H16" s="20">
        <v>1.6551559999999998</v>
      </c>
      <c r="I16" s="21">
        <v>0.66936400000000007</v>
      </c>
      <c r="J16" s="21">
        <f t="shared" si="0"/>
        <v>0.28300768989772079</v>
      </c>
      <c r="K16" s="21">
        <v>0.16731930989772081</v>
      </c>
      <c r="L16" s="21">
        <v>7.8320219999999982E-2</v>
      </c>
      <c r="M16" s="21">
        <v>3.7368159999999997E-2</v>
      </c>
      <c r="N16" s="22">
        <f t="shared" si="1"/>
        <v>0.24996759595335394</v>
      </c>
      <c r="O16" s="22">
        <f t="shared" si="2"/>
        <v>0.36697451595502711</v>
      </c>
      <c r="P16" s="23">
        <f t="shared" si="3"/>
        <v>0.42280088247608294</v>
      </c>
      <c r="Q16" s="70">
        <v>3486</v>
      </c>
      <c r="R16" s="21">
        <v>3486</v>
      </c>
      <c r="S16" s="23">
        <f t="shared" si="4"/>
        <v>1</v>
      </c>
    </row>
    <row r="17" spans="1:19" ht="25.5" x14ac:dyDescent="0.25">
      <c r="A17" s="17"/>
      <c r="B17" s="19">
        <v>5005025</v>
      </c>
      <c r="C17" s="19" t="s">
        <v>2022</v>
      </c>
      <c r="D17" s="68">
        <v>3000656</v>
      </c>
      <c r="E17" s="19" t="s">
        <v>2012</v>
      </c>
      <c r="F17" s="69">
        <v>276</v>
      </c>
      <c r="G17" s="19" t="s">
        <v>2024</v>
      </c>
      <c r="H17" s="20">
        <v>0.10748099999999999</v>
      </c>
      <c r="I17" s="21">
        <v>0.248665</v>
      </c>
      <c r="J17" s="21">
        <f t="shared" si="0"/>
        <v>0.15237948841058721</v>
      </c>
      <c r="K17" s="21">
        <v>0.13568050841058721</v>
      </c>
      <c r="L17" s="21">
        <v>1.152399E-2</v>
      </c>
      <c r="M17" s="21">
        <v>5.1749899999999991E-3</v>
      </c>
      <c r="N17" s="22">
        <f t="shared" si="1"/>
        <v>0.54563572843217667</v>
      </c>
      <c r="O17" s="22">
        <f t="shared" si="2"/>
        <v>0.59197916236940151</v>
      </c>
      <c r="P17" s="23">
        <f t="shared" si="3"/>
        <v>0.61279025359655448</v>
      </c>
      <c r="Q17" s="70">
        <v>71</v>
      </c>
      <c r="R17" s="21">
        <v>71</v>
      </c>
      <c r="S17" s="23">
        <f t="shared" si="4"/>
        <v>1</v>
      </c>
    </row>
    <row r="18" spans="1:19" ht="25.5" x14ac:dyDescent="0.25">
      <c r="A18" s="17"/>
      <c r="B18" s="19">
        <v>5005026</v>
      </c>
      <c r="C18" s="19" t="s">
        <v>2023</v>
      </c>
      <c r="D18" s="68">
        <v>3000656</v>
      </c>
      <c r="E18" s="19" t="s">
        <v>2012</v>
      </c>
      <c r="F18" s="69">
        <v>194</v>
      </c>
      <c r="G18" s="19" t="s">
        <v>1182</v>
      </c>
      <c r="H18" s="20">
        <v>0.92091000000000023</v>
      </c>
      <c r="I18" s="21">
        <v>0.87165700000000002</v>
      </c>
      <c r="J18" s="21">
        <f t="shared" si="0"/>
        <v>0.6087162238376046</v>
      </c>
      <c r="K18" s="21">
        <v>0.49291666383760457</v>
      </c>
      <c r="L18" s="21">
        <v>5.7396240000000001E-2</v>
      </c>
      <c r="M18" s="21">
        <v>5.8403320000000009E-2</v>
      </c>
      <c r="N18" s="22">
        <f t="shared" si="1"/>
        <v>0.56549383970713774</v>
      </c>
      <c r="O18" s="22">
        <f t="shared" si="2"/>
        <v>0.63134111678975169</v>
      </c>
      <c r="P18" s="23">
        <f t="shared" si="3"/>
        <v>0.69834375658958125</v>
      </c>
      <c r="Q18" s="70">
        <v>60</v>
      </c>
      <c r="R18" s="21">
        <v>60</v>
      </c>
      <c r="S18" s="23">
        <f t="shared" si="4"/>
        <v>1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ca="1">OFFSET(H19,-MATCH("PROYECTOS",$A$8:$A$19,0)-1,0)-(OFFSET(H19,-MATCH("PROYECTOS",$A$8:$A$19,0),0))</f>
        <v>0</v>
      </c>
      <c r="I19" s="44">
        <f t="shared" ref="I19:M19" ca="1" si="5">OFFSET(I19,-MATCH("PROYECTOS",$A$8:$A$19,0)-1,0)-(OFFSET(I19,-MATCH("PROYECTOS",$A$8:$A$19,0),0))</f>
        <v>0</v>
      </c>
      <c r="J19" s="44">
        <f t="shared" ca="1" si="5"/>
        <v>0</v>
      </c>
      <c r="K19" s="44">
        <f t="shared" ca="1" si="5"/>
        <v>0</v>
      </c>
      <c r="L19" s="44">
        <f t="shared" ca="1" si="5"/>
        <v>0</v>
      </c>
      <c r="M19" s="44">
        <f t="shared" ca="1" si="5"/>
        <v>0</v>
      </c>
      <c r="N19" s="46">
        <f t="shared" ca="1" si="1"/>
        <v>0</v>
      </c>
      <c r="O19" s="46">
        <f t="shared" ca="1" si="2"/>
        <v>0</v>
      </c>
      <c r="P19" s="47">
        <f t="shared" ca="1" si="3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8.6192349999999998</v>
      </c>
      <c r="E6" s="14">
        <v>7.6567149999999984</v>
      </c>
      <c r="F6" s="14">
        <v>3.1747991317325583</v>
      </c>
      <c r="G6" s="14">
        <v>2.4054730717325583</v>
      </c>
      <c r="H6" s="14">
        <v>0.37650742999999998</v>
      </c>
      <c r="I6" s="14">
        <v>0.39281863000000006</v>
      </c>
      <c r="J6" s="15">
        <v>0.31416515721592864</v>
      </c>
      <c r="K6" s="15">
        <v>0.36333865133187787</v>
      </c>
      <c r="L6" s="16">
        <v>0.41464245851289477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8.619234999999998</v>
      </c>
      <c r="E7" s="38">
        <f ca="1">SUM(E8:OFFSET(E6,MATCH("GOBIERNOS REGIONALES",$A$8:$A$50,0),0))</f>
        <v>7.6567149999999984</v>
      </c>
      <c r="F7" s="38">
        <f ca="1">SUM(F8:OFFSET(F6,MATCH("GOBIERNOS REGIONALES",$A$8:$A$50,0),0))</f>
        <v>3.1747991317325583</v>
      </c>
      <c r="G7" s="38">
        <f ca="1">SUM(G8:OFFSET(G6,MATCH("GOBIERNOS REGIONALES",$A$8:$A$50,0),0))</f>
        <v>2.4054730717325583</v>
      </c>
      <c r="H7" s="38">
        <f ca="1">SUM(H8:OFFSET(H6,MATCH("GOBIERNOS REGIONALES",$A$8:$A$50,0),0))</f>
        <v>0.37650742999999998</v>
      </c>
      <c r="I7" s="38">
        <f ca="1">SUM(I8:OFFSET(I6,MATCH("GOBIERNOS REGIONALES",$A$8:$A$50,0),0))</f>
        <v>0.39281863000000006</v>
      </c>
      <c r="J7" s="39">
        <f ca="1">IFERROR(G7/E7,0)</f>
        <v>0.31416515721592864</v>
      </c>
      <c r="K7" s="39">
        <f ca="1">IFERROR(SUM(G7,H7)/E7,0)</f>
        <v>0.36333865133187787</v>
      </c>
      <c r="L7" s="40">
        <f ca="1">IFERROR(SUM(G7,H7,I7)/E7,0)</f>
        <v>0.41464245851289477</v>
      </c>
      <c r="M7" s="4"/>
    </row>
    <row r="8" spans="1:13" x14ac:dyDescent="0.25">
      <c r="A8" s="17"/>
      <c r="B8" s="18">
        <v>16</v>
      </c>
      <c r="C8" s="19" t="s">
        <v>115</v>
      </c>
      <c r="D8" s="20">
        <v>8.619234999999998</v>
      </c>
      <c r="E8" s="21">
        <v>7.6567149999999984</v>
      </c>
      <c r="F8" s="21">
        <f t="shared" ref="F8:F10" si="0">SUM(G8,H8,I8)</f>
        <v>3.1747991317325583</v>
      </c>
      <c r="G8" s="21">
        <v>2.4054730717325583</v>
      </c>
      <c r="H8" s="21">
        <v>0.37650742999999998</v>
      </c>
      <c r="I8" s="21">
        <v>0.39281863000000006</v>
      </c>
      <c r="J8" s="22">
        <f t="shared" ref="J8:J10" si="1">IFERROR(G8/E8,0)</f>
        <v>0.31416515721592864</v>
      </c>
      <c r="K8" s="22">
        <f t="shared" ref="K8:K10" si="2">IFERROR(SUM(G8,H8)/E8,0)</f>
        <v>0.36333865133187787</v>
      </c>
      <c r="L8" s="23">
        <f t="shared" ref="L8:L10" si="3">IFERROR(SUM(G8,H8,I8)/E8,0)</f>
        <v>0.41464245851289477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2028</v>
      </c>
      <c r="N2" s="72" t="s">
        <v>2036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8.6192349999999998</v>
      </c>
      <c r="E6" s="14">
        <f ca="1">SUM(E7:OFFSET(E7,50,0))</f>
        <v>7.6567149999999984</v>
      </c>
      <c r="F6" s="14">
        <f ca="1">SUM(F7:OFFSET(F7,50,0))</f>
        <v>3.1747991317325583</v>
      </c>
      <c r="G6" s="14">
        <f ca="1">SUM(G7:OFFSET(G7,50,0))</f>
        <v>2.4054730717325583</v>
      </c>
      <c r="H6" s="14">
        <f ca="1">SUM(H7:OFFSET(H7,50,0))</f>
        <v>0.37650742999999998</v>
      </c>
      <c r="I6" s="14">
        <f ca="1">SUM(I7:OFFSET(I7,50,0))</f>
        <v>0.39281863000000006</v>
      </c>
      <c r="J6" s="15">
        <f ca="1">IFERROR(G6/E6,0)</f>
        <v>0.31416515721592864</v>
      </c>
      <c r="K6" s="15">
        <f ca="1">IFERROR(SUM(G6,H6)/E6,0)</f>
        <v>0.36333865133187787</v>
      </c>
      <c r="L6" s="16">
        <f ca="1">IFERROR(SUM(G6,H6,I6)/E6,0)</f>
        <v>0.41464245851289477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8.6192349999999998</v>
      </c>
      <c r="E7" s="28">
        <v>7.6567149999999984</v>
      </c>
      <c r="F7" s="28">
        <f>SUM(G7,H7,I7)</f>
        <v>3.1747991317325583</v>
      </c>
      <c r="G7" s="28">
        <v>2.4054730717325583</v>
      </c>
      <c r="H7" s="28">
        <v>0.37650742999999998</v>
      </c>
      <c r="I7" s="28">
        <v>0.39281863000000006</v>
      </c>
      <c r="J7" s="29">
        <f>IFERROR(G7/E7,0)</f>
        <v>0.31416515721592864</v>
      </c>
      <c r="K7" s="29">
        <f>IFERROR(SUM(G7,H7)/E7,0)</f>
        <v>0.36333865133187787</v>
      </c>
      <c r="L7" s="30">
        <f>IFERROR(SUM(G7,H7,I7)/E7,0)</f>
        <v>0.41464245851289477</v>
      </c>
      <c r="M7" s="4"/>
      <c r="N7" t="s">
        <v>263</v>
      </c>
      <c r="O7" s="5">
        <v>3.1747991317325583</v>
      </c>
      <c r="P7" s="71">
        <v>0.41464245851289477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8.6192349999999998</v>
      </c>
      <c r="E6" s="14">
        <v>7.6567149999999984</v>
      </c>
      <c r="F6" s="14">
        <v>3.1747991317325583</v>
      </c>
      <c r="G6" s="14">
        <v>2.4054730717325583</v>
      </c>
      <c r="H6" s="14">
        <v>0.37650742999999998</v>
      </c>
      <c r="I6" s="14">
        <v>0.39281863000000006</v>
      </c>
      <c r="J6" s="15">
        <v>0.31416515721592864</v>
      </c>
      <c r="K6" s="15">
        <v>0.36333865133187787</v>
      </c>
      <c r="L6" s="16">
        <v>0.41464245851289477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7.6567149999999984</v>
      </c>
      <c r="F7" s="38">
        <f ca="1">SUM(F8:OFFSET(F6,MATCH("PROYECTOS",$A$8:$A$50,0),0))</f>
        <v>3.1747991317325583</v>
      </c>
      <c r="G7" s="38">
        <f ca="1">SUM(G8:OFFSET(G6,MATCH("PROYECTOS",$A$8:$A$50,0),0))</f>
        <v>2.4054730717325583</v>
      </c>
      <c r="H7" s="38">
        <f ca="1">SUM(H8:OFFSET(H6,MATCH("PROYECTOS",$A$8:$A$50,0),0))</f>
        <v>0.37650742999999998</v>
      </c>
      <c r="I7" s="38">
        <f ca="1">SUM(I8:OFFSET(I6,MATCH("PROYECTOS",$A$8:$A$50,0),0))</f>
        <v>0.39281863000000006</v>
      </c>
      <c r="J7" s="39">
        <f ca="1">IFERROR(G7/E7,0)</f>
        <v>0.31416515721592864</v>
      </c>
      <c r="K7" s="39">
        <f ca="1">IFERROR(SUM(G7,H7)/E7,0)</f>
        <v>0.36333865133187787</v>
      </c>
      <c r="L7" s="40">
        <f ca="1">IFERROR(SUM(G7,H7,I7)/E7,0)</f>
        <v>0.41464245851289477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4.734494999999999</v>
      </c>
      <c r="E8" s="21">
        <v>3.771974999999999</v>
      </c>
      <c r="F8" s="21">
        <f t="shared" ref="F8:F9" si="0">SUM(G8,H8,I8)</f>
        <v>2.0117026643333462</v>
      </c>
      <c r="G8" s="21">
        <v>1.5447930443333462</v>
      </c>
      <c r="H8" s="21">
        <v>0.23674088999999998</v>
      </c>
      <c r="I8" s="21">
        <v>0.23016873000000004</v>
      </c>
      <c r="J8" s="22">
        <f t="shared" ref="J8:J10" si="1">IFERROR(G8/E8,0)</f>
        <v>0.40954487883226864</v>
      </c>
      <c r="K8" s="22">
        <f t="shared" ref="K8:K10" si="2">IFERROR(SUM(G8,H8)/E8,0)</f>
        <v>0.47230799099499515</v>
      </c>
      <c r="L8" s="23">
        <f t="shared" ref="L8:L10" si="3">IFERROR(SUM(G8,H8,I8)/E8,0)</f>
        <v>0.53332873742093911</v>
      </c>
      <c r="M8" s="4"/>
    </row>
    <row r="9" spans="1:13" x14ac:dyDescent="0.25">
      <c r="A9" s="17"/>
      <c r="B9" s="19">
        <v>3000658</v>
      </c>
      <c r="C9" s="19" t="s">
        <v>2031</v>
      </c>
      <c r="D9" s="20">
        <v>3.8847399999999999</v>
      </c>
      <c r="E9" s="21">
        <v>3.8847399999999999</v>
      </c>
      <c r="F9" s="21">
        <f t="shared" si="0"/>
        <v>1.1630964673992121</v>
      </c>
      <c r="G9" s="21">
        <v>0.86068002739921212</v>
      </c>
      <c r="H9" s="21">
        <v>0.13976653999999999</v>
      </c>
      <c r="I9" s="21">
        <v>0.16264990000000001</v>
      </c>
      <c r="J9" s="22">
        <f t="shared" si="1"/>
        <v>0.2215540878924232</v>
      </c>
      <c r="K9" s="22">
        <f t="shared" si="2"/>
        <v>0.25753243908194945</v>
      </c>
      <c r="L9" s="23">
        <f t="shared" si="3"/>
        <v>0.2994013672470261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2037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90"/>
      <c r="B15" s="91"/>
      <c r="C15" s="91"/>
      <c r="D15" s="93"/>
    </row>
    <row r="16" spans="1:13" x14ac:dyDescent="0.25">
      <c r="A16" s="17"/>
      <c r="B16" s="19">
        <v>3000001</v>
      </c>
      <c r="C16" s="19" t="s">
        <v>275</v>
      </c>
      <c r="D16" s="23">
        <v>0.53332873742093911</v>
      </c>
    </row>
    <row r="17" spans="1:4" ht="15.75" thickBot="1" x14ac:dyDescent="0.3">
      <c r="A17" s="24"/>
      <c r="B17" s="26">
        <v>3000658</v>
      </c>
      <c r="C17" s="26" t="s">
        <v>2031</v>
      </c>
      <c r="D17" s="30">
        <v>0.2994013672470261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2030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8.6192349999999998</v>
      </c>
      <c r="I6" s="14">
        <v>7.6567149999999984</v>
      </c>
      <c r="J6" s="14">
        <v>3.1747991317325583</v>
      </c>
      <c r="K6" s="14">
        <v>2.4054730717325583</v>
      </c>
      <c r="L6" s="14">
        <v>0.37650742999999998</v>
      </c>
      <c r="M6" s="14">
        <v>0.39281863000000006</v>
      </c>
      <c r="N6" s="15">
        <v>0.31416515721592864</v>
      </c>
      <c r="O6" s="15">
        <v>0.36333865133187787</v>
      </c>
      <c r="P6" s="16">
        <v>0.41464245851289477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SUM(H8:OFFSET(H6,MATCH("PROYECTOS",$A$8:$A$12,0),0))</f>
        <v>8.619234999999998</v>
      </c>
      <c r="I7" s="37">
        <f ca="1">SUM(I8:OFFSET(I6,MATCH("PROYECTOS",$A$8:$A$12,0),0))</f>
        <v>7.6567149999999984</v>
      </c>
      <c r="J7" s="37">
        <f ca="1">SUM(J8:OFFSET(J6,MATCH("PROYECTOS",$A$8:$A$12,0),0))</f>
        <v>3.1747991317325583</v>
      </c>
      <c r="K7" s="37">
        <f ca="1">SUM(K8:OFFSET(K6,MATCH("PROYECTOS",$A$8:$A$12,0),0))</f>
        <v>2.4054730717325583</v>
      </c>
      <c r="L7" s="37">
        <f ca="1">SUM(L8:OFFSET(L6,MATCH("PROYECTOS",$A$8:$A$12,0),0))</f>
        <v>0.37650742999999998</v>
      </c>
      <c r="M7" s="37">
        <f ca="1">SUM(M8:OFFSET(M6,MATCH("PROYECTOS",$A$8:$A$12,0),0))</f>
        <v>0.39281863000000006</v>
      </c>
      <c r="N7" s="39">
        <f ca="1">IFERROR(K7/I7,0)</f>
        <v>0.31416515721592864</v>
      </c>
      <c r="O7" s="39">
        <f ca="1">IFERROR(SUM(K7,L7)/I7,0)</f>
        <v>0.36333865133187787</v>
      </c>
      <c r="P7" s="40">
        <f ca="1">IFERROR(SUM(K7,L7,M7)/I7,0)</f>
        <v>0.41464245851289477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4.734494999999999</v>
      </c>
      <c r="I8" s="21">
        <v>3.771974999999999</v>
      </c>
      <c r="J8" s="21">
        <f t="shared" ref="J8:J11" si="0">SUM(K8,L8,M8)</f>
        <v>2.0117026643333462</v>
      </c>
      <c r="K8" s="21">
        <v>1.5447930443333462</v>
      </c>
      <c r="L8" s="21">
        <v>0.23674088999999998</v>
      </c>
      <c r="M8" s="21">
        <v>0.23016873000000004</v>
      </c>
      <c r="N8" s="22">
        <f t="shared" ref="N8:N12" si="1">IFERROR(K8/I8,0)</f>
        <v>0.40954487883226864</v>
      </c>
      <c r="O8" s="22">
        <f t="shared" ref="O8:O12" si="2">IFERROR(SUM(K8,L8)/I8,0)</f>
        <v>0.47230799099499515</v>
      </c>
      <c r="P8" s="23">
        <f t="shared" ref="P8:P12" si="3">IFERROR(SUM(K8,L8,M8)/I8,0)</f>
        <v>0.53332873742093911</v>
      </c>
      <c r="Q8" s="70">
        <v>24</v>
      </c>
      <c r="R8" s="21">
        <v>24</v>
      </c>
      <c r="S8" s="23">
        <f>IFERROR(R8/Q8,0)</f>
        <v>1</v>
      </c>
    </row>
    <row r="9" spans="1:19" ht="25.5" x14ac:dyDescent="0.25">
      <c r="A9" s="17"/>
      <c r="B9" s="19">
        <v>5005027</v>
      </c>
      <c r="C9" s="19" t="s">
        <v>2032</v>
      </c>
      <c r="D9" s="68">
        <v>3000658</v>
      </c>
      <c r="E9" s="19" t="s">
        <v>2031</v>
      </c>
      <c r="F9" s="69">
        <v>592</v>
      </c>
      <c r="G9" s="19" t="s">
        <v>1732</v>
      </c>
      <c r="H9" s="20">
        <v>0.34200000000000003</v>
      </c>
      <c r="I9" s="21">
        <v>0.34200000000000003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2</v>
      </c>
      <c r="R9" s="21">
        <v>2</v>
      </c>
      <c r="S9" s="23">
        <f t="shared" ref="S9:S11" si="4">IFERROR(R9/Q9,0)</f>
        <v>1</v>
      </c>
    </row>
    <row r="10" spans="1:19" ht="25.5" x14ac:dyDescent="0.25">
      <c r="A10" s="17"/>
      <c r="B10" s="19">
        <v>5005028</v>
      </c>
      <c r="C10" s="19" t="s">
        <v>2033</v>
      </c>
      <c r="D10" s="68">
        <v>3000658</v>
      </c>
      <c r="E10" s="19" t="s">
        <v>2031</v>
      </c>
      <c r="F10" s="69">
        <v>51</v>
      </c>
      <c r="G10" s="19" t="s">
        <v>1826</v>
      </c>
      <c r="H10" s="20">
        <v>0</v>
      </c>
      <c r="I10" s="21">
        <v>1.565191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5005029</v>
      </c>
      <c r="C11" s="19" t="s">
        <v>2034</v>
      </c>
      <c r="D11" s="68">
        <v>3000658</v>
      </c>
      <c r="E11" s="19" t="s">
        <v>2031</v>
      </c>
      <c r="F11" s="69">
        <v>601</v>
      </c>
      <c r="G11" s="19" t="s">
        <v>2035</v>
      </c>
      <c r="H11" s="20">
        <v>3.5427399999999998</v>
      </c>
      <c r="I11" s="21">
        <v>1.9775489999999998</v>
      </c>
      <c r="J11" s="21">
        <f t="shared" si="0"/>
        <v>1.1630964673992121</v>
      </c>
      <c r="K11" s="21">
        <v>0.86068002739921212</v>
      </c>
      <c r="L11" s="21">
        <v>0.13976653999999999</v>
      </c>
      <c r="M11" s="21">
        <v>0.16264990000000001</v>
      </c>
      <c r="N11" s="22">
        <f t="shared" si="1"/>
        <v>0.43522563911145173</v>
      </c>
      <c r="O11" s="22">
        <f t="shared" si="2"/>
        <v>0.50590228985436636</v>
      </c>
      <c r="P11" s="23">
        <f t="shared" si="3"/>
        <v>0.58815051733191559</v>
      </c>
      <c r="Q11" s="70">
        <v>25</v>
      </c>
      <c r="R11" s="21">
        <v>25</v>
      </c>
      <c r="S11" s="23">
        <f t="shared" si="4"/>
        <v>1</v>
      </c>
    </row>
    <row r="12" spans="1:19" ht="15.75" thickBot="1" x14ac:dyDescent="0.3">
      <c r="A12" s="41" t="s">
        <v>293</v>
      </c>
      <c r="B12" s="43"/>
      <c r="C12" s="43"/>
      <c r="D12" s="65"/>
      <c r="E12" s="43"/>
      <c r="F12" s="66"/>
      <c r="G12" s="43"/>
      <c r="H12" s="44">
        <f ca="1">OFFSET(H12,-MATCH("PROYECTOS",$A$8:$A$12,0)-1,0)-(OFFSET(H12,-MATCH("PROYECTOS",$A$8:$A$12,0),0))</f>
        <v>0</v>
      </c>
      <c r="I12" s="44">
        <f t="shared" ref="I12:M12" ca="1" si="5">OFFSET(I12,-MATCH("PROYECTOS",$A$8:$A$12,0)-1,0)-(OFFSET(I12,-MATCH("PROYECTOS",$A$8:$A$12,0),0))</f>
        <v>0</v>
      </c>
      <c r="J12" s="44">
        <f t="shared" ca="1" si="5"/>
        <v>0</v>
      </c>
      <c r="K12" s="44">
        <f t="shared" ca="1" si="5"/>
        <v>0</v>
      </c>
      <c r="L12" s="44">
        <f t="shared" ca="1" si="5"/>
        <v>0</v>
      </c>
      <c r="M12" s="44">
        <f t="shared" ca="1" si="5"/>
        <v>0</v>
      </c>
      <c r="N12" s="46">
        <f t="shared" ca="1" si="1"/>
        <v>0</v>
      </c>
      <c r="O12" s="46">
        <f t="shared" ca="1" si="2"/>
        <v>0</v>
      </c>
      <c r="P12" s="47">
        <f t="shared" ca="1" si="3"/>
        <v>0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0"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310.36976900000008</v>
      </c>
      <c r="E6" s="14">
        <v>370.35008700000009</v>
      </c>
      <c r="F6" s="14">
        <v>174.23589813360908</v>
      </c>
      <c r="G6" s="14">
        <v>115.52630997360907</v>
      </c>
      <c r="H6" s="14">
        <v>15.945622879999995</v>
      </c>
      <c r="I6" s="14">
        <v>42.763965280000008</v>
      </c>
      <c r="J6" s="15">
        <v>0.3119381202510938</v>
      </c>
      <c r="K6" s="15">
        <v>0.35499365996803195</v>
      </c>
      <c r="L6" s="16">
        <v>0.47046268989700291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195.937477</v>
      </c>
      <c r="E7" s="38">
        <f ca="1">SUM(E8:OFFSET(E6,MATCH("GOBIERNOS REGIONALES",$A$8:$A$50,0),0))</f>
        <v>265.99222900000001</v>
      </c>
      <c r="F7" s="38">
        <f ca="1">SUM(F8:OFFSET(F6,MATCH("GOBIERNOS REGIONALES",$A$8:$A$50,0),0))</f>
        <v>139.12027984346324</v>
      </c>
      <c r="G7" s="38">
        <f ca="1">SUM(G8:OFFSET(G6,MATCH("GOBIERNOS REGIONALES",$A$8:$A$50,0),0))</f>
        <v>90.585507573463218</v>
      </c>
      <c r="H7" s="38">
        <f ca="1">SUM(H8:OFFSET(H6,MATCH("GOBIERNOS REGIONALES",$A$8:$A$50,0),0))</f>
        <v>11.24824323</v>
      </c>
      <c r="I7" s="38">
        <f ca="1">SUM(I8:OFFSET(I6,MATCH("GOBIERNOS REGIONALES",$A$8:$A$50,0),0))</f>
        <v>37.286529040000005</v>
      </c>
      <c r="J7" s="39">
        <f ca="1">IFERROR(G7/E7,0)</f>
        <v>0.34055697008149516</v>
      </c>
      <c r="K7" s="39">
        <f ca="1">IFERROR(SUM(G7,H7)/E7,0)</f>
        <v>0.38284483417544957</v>
      </c>
      <c r="L7" s="40">
        <f ca="1">IFERROR(SUM(G7,H7,I7)/E7,0)</f>
        <v>0.52302385060829426</v>
      </c>
      <c r="M7" s="4"/>
    </row>
    <row r="8" spans="1:13" ht="38.25" x14ac:dyDescent="0.25">
      <c r="A8" s="17"/>
      <c r="B8" s="18">
        <v>8</v>
      </c>
      <c r="C8" s="19" t="s">
        <v>108</v>
      </c>
      <c r="D8" s="20">
        <v>76.239687000000004</v>
      </c>
      <c r="E8" s="21">
        <v>104.70342900000001</v>
      </c>
      <c r="F8" s="21">
        <f t="shared" ref="F8:F27" si="0">SUM(G8,H8,I8)</f>
        <v>56.786338671534907</v>
      </c>
      <c r="G8" s="21">
        <v>41.925953971534909</v>
      </c>
      <c r="H8" s="21">
        <v>6.5995612999999995</v>
      </c>
      <c r="I8" s="21">
        <v>8.2608233999999996</v>
      </c>
      <c r="J8" s="22">
        <f t="shared" ref="J8:J27" si="1">IFERROR(G8/E8,0)</f>
        <v>0.40042579667123324</v>
      </c>
      <c r="K8" s="22">
        <f t="shared" ref="K8:K27" si="2">IFERROR(SUM(G8,H8)/E8,0)</f>
        <v>0.46345679157780878</v>
      </c>
      <c r="L8" s="23">
        <f t="shared" ref="L8:L27" si="3">IFERROR(SUM(G8,H8,I8)/E8,0)</f>
        <v>0.54235414459573139</v>
      </c>
      <c r="M8" s="4"/>
    </row>
    <row r="9" spans="1:13" ht="25.5" x14ac:dyDescent="0.25">
      <c r="A9" s="17"/>
      <c r="B9" s="18">
        <v>35</v>
      </c>
      <c r="C9" s="19" t="s">
        <v>122</v>
      </c>
      <c r="D9" s="20">
        <v>104.100313</v>
      </c>
      <c r="E9" s="21">
        <v>142.424014</v>
      </c>
      <c r="F9" s="21">
        <f t="shared" si="0"/>
        <v>73.09831128474427</v>
      </c>
      <c r="G9" s="21">
        <v>42.376085344744276</v>
      </c>
      <c r="H9" s="21">
        <v>3.3055209899999998</v>
      </c>
      <c r="I9" s="21">
        <v>27.41670495</v>
      </c>
      <c r="J9" s="22">
        <f t="shared" si="1"/>
        <v>0.29753469344533623</v>
      </c>
      <c r="K9" s="22">
        <f t="shared" si="2"/>
        <v>0.32074370783247463</v>
      </c>
      <c r="L9" s="23">
        <f t="shared" si="3"/>
        <v>0.51324428536850719</v>
      </c>
      <c r="M9" s="4"/>
    </row>
    <row r="10" spans="1:13" x14ac:dyDescent="0.25">
      <c r="A10" s="17"/>
      <c r="B10" s="18">
        <v>180</v>
      </c>
      <c r="C10" s="19" t="s">
        <v>151</v>
      </c>
      <c r="D10" s="20">
        <v>15.597477000000001</v>
      </c>
      <c r="E10" s="21">
        <v>18.864786000000002</v>
      </c>
      <c r="F10" s="21">
        <f t="shared" si="0"/>
        <v>9.2356298871840341</v>
      </c>
      <c r="G10" s="21">
        <v>6.2834682571840341</v>
      </c>
      <c r="H10" s="21">
        <v>1.34316094</v>
      </c>
      <c r="I10" s="21">
        <v>1.6090006900000002</v>
      </c>
      <c r="J10" s="22">
        <f t="shared" si="1"/>
        <v>0.33307922269481527</v>
      </c>
      <c r="K10" s="22">
        <f t="shared" si="2"/>
        <v>0.40427859596096311</v>
      </c>
      <c r="L10" s="23">
        <f t="shared" si="3"/>
        <v>0.48956982004375948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48.202523000000006</v>
      </c>
      <c r="E11" s="38">
        <f ca="1">SUM(E12:OFFSET(E10,(MATCH("GOBIERNOS LOCALES",$A$8:$A$50,0)-MATCH("GOBIERNOS REGIONALES",$A$8:$A$50,0)),0))</f>
        <v>50.918287000000007</v>
      </c>
      <c r="F11" s="38">
        <f ca="1">SUM(F12:OFFSET(F10,(MATCH("GOBIERNOS LOCALES",$A$8:$A$50,0)-MATCH("GOBIERNOS REGIONALES",$A$8:$A$50,0)),0))</f>
        <v>10.411753211508397</v>
      </c>
      <c r="G11" s="38">
        <f ca="1">SUM(G12:OFFSET(G10,(MATCH("GOBIERNOS LOCALES",$A$8:$A$50,0)-MATCH("GOBIERNOS REGIONALES",$A$8:$A$50,0)),0))</f>
        <v>7.9725559315083956</v>
      </c>
      <c r="H11" s="38">
        <f ca="1">SUM(H12:OFFSET(H10,(MATCH("GOBIERNOS LOCALES",$A$8:$A$50,0)-MATCH("GOBIERNOS REGIONALES",$A$8:$A$50,0)),0))</f>
        <v>1.0745845899999997</v>
      </c>
      <c r="I11" s="38">
        <f ca="1">SUM(I12:OFFSET(I10,(MATCH("GOBIERNOS LOCALES",$A$8:$A$50,0)-MATCH("GOBIERNOS REGIONALES",$A$8:$A$50,0)),0))</f>
        <v>1.3646126899999997</v>
      </c>
      <c r="J11" s="39">
        <f t="shared" ca="1" si="1"/>
        <v>0.15657549382029279</v>
      </c>
      <c r="K11" s="39">
        <f t="shared" ca="1" si="2"/>
        <v>0.17767959321782359</v>
      </c>
      <c r="L11" s="40">
        <f t="shared" ca="1" si="3"/>
        <v>0.20447964424860551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12.278486000000001</v>
      </c>
      <c r="E12" s="21">
        <v>12.103007999999999</v>
      </c>
      <c r="F12" s="21">
        <f t="shared" si="0"/>
        <v>1.078493769341097</v>
      </c>
      <c r="G12" s="21">
        <v>0.83944035934109706</v>
      </c>
      <c r="H12" s="21">
        <v>9.4340960000000001E-2</v>
      </c>
      <c r="I12" s="21">
        <v>0.14471244999999999</v>
      </c>
      <c r="J12" s="22">
        <f t="shared" si="1"/>
        <v>6.9357994255733538E-2</v>
      </c>
      <c r="K12" s="22">
        <f t="shared" si="2"/>
        <v>7.7152830051925705E-2</v>
      </c>
      <c r="L12" s="23">
        <f t="shared" si="3"/>
        <v>8.9109564278656767E-2</v>
      </c>
      <c r="M12" s="4"/>
    </row>
    <row r="13" spans="1:13" x14ac:dyDescent="0.25">
      <c r="A13" s="17"/>
      <c r="B13" s="18">
        <v>443</v>
      </c>
      <c r="C13" s="19" t="s">
        <v>209</v>
      </c>
      <c r="D13" s="20">
        <v>11.276738</v>
      </c>
      <c r="E13" s="21">
        <v>14.557124000000002</v>
      </c>
      <c r="F13" s="21">
        <f t="shared" si="0"/>
        <v>2.6730712242649579</v>
      </c>
      <c r="G13" s="21">
        <v>2.1798568942649581</v>
      </c>
      <c r="H13" s="21">
        <v>0.23662507999999999</v>
      </c>
      <c r="I13" s="21">
        <v>0.25658924999999999</v>
      </c>
      <c r="J13" s="22">
        <f t="shared" si="1"/>
        <v>0.1497450247909517</v>
      </c>
      <c r="K13" s="22">
        <f t="shared" si="2"/>
        <v>0.1659999581143197</v>
      </c>
      <c r="L13" s="23">
        <f t="shared" si="3"/>
        <v>0.18362632785603514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1.7036</v>
      </c>
      <c r="E14" s="21">
        <v>1.6574310000000001</v>
      </c>
      <c r="F14" s="21">
        <f t="shared" si="0"/>
        <v>0.87494248855992252</v>
      </c>
      <c r="G14" s="21">
        <v>0.64463413855992258</v>
      </c>
      <c r="H14" s="21">
        <v>8.8712849999999996E-2</v>
      </c>
      <c r="I14" s="21">
        <v>0.14159549999999999</v>
      </c>
      <c r="J14" s="22">
        <f t="shared" si="1"/>
        <v>0.38893573159903644</v>
      </c>
      <c r="K14" s="22">
        <f t="shared" si="2"/>
        <v>0.44246004120830518</v>
      </c>
      <c r="L14" s="23">
        <f t="shared" si="3"/>
        <v>0.52789074692094118</v>
      </c>
      <c r="M14" s="4"/>
    </row>
    <row r="15" spans="1:13" x14ac:dyDescent="0.25">
      <c r="A15" s="17"/>
      <c r="B15" s="18">
        <v>445</v>
      </c>
      <c r="C15" s="19" t="s">
        <v>211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446</v>
      </c>
      <c r="C16" s="19" t="s">
        <v>212</v>
      </c>
      <c r="D16" s="20">
        <v>7.1694420000000001</v>
      </c>
      <c r="E16" s="21">
        <v>12.162683000000001</v>
      </c>
      <c r="F16" s="21">
        <f t="shared" si="0"/>
        <v>4.1847321722615654</v>
      </c>
      <c r="G16" s="21">
        <v>2.9532171422615647</v>
      </c>
      <c r="H16" s="21">
        <v>0.5668934699999999</v>
      </c>
      <c r="I16" s="21">
        <v>0.66462156000000006</v>
      </c>
      <c r="J16" s="22">
        <f t="shared" si="1"/>
        <v>0.24280967795194239</v>
      </c>
      <c r="K16" s="22">
        <f t="shared" si="2"/>
        <v>0.28941892280359233</v>
      </c>
      <c r="L16" s="23">
        <f t="shared" si="3"/>
        <v>0.34406324429088259</v>
      </c>
      <c r="M16" s="4"/>
    </row>
    <row r="17" spans="1:13" x14ac:dyDescent="0.25">
      <c r="A17" s="17"/>
      <c r="B17" s="18">
        <v>449</v>
      </c>
      <c r="C17" s="19" t="s">
        <v>215</v>
      </c>
      <c r="D17" s="20">
        <v>3.5454690000000002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216</v>
      </c>
      <c r="D18" s="20">
        <v>0.37150100000000008</v>
      </c>
      <c r="E18" s="21">
        <v>0.42250100000000007</v>
      </c>
      <c r="F18" s="21">
        <f t="shared" si="0"/>
        <v>0.28372505212764826</v>
      </c>
      <c r="G18" s="21">
        <v>0.21290517212764826</v>
      </c>
      <c r="H18" s="21">
        <v>3.3281720000000001E-2</v>
      </c>
      <c r="I18" s="21">
        <v>3.7538160000000008E-2</v>
      </c>
      <c r="J18" s="22">
        <f t="shared" si="1"/>
        <v>0.50391637446455328</v>
      </c>
      <c r="K18" s="22">
        <f t="shared" si="2"/>
        <v>0.58268948979445778</v>
      </c>
      <c r="L18" s="23">
        <f t="shared" si="3"/>
        <v>0.6715369954808349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6.2560649999999995</v>
      </c>
      <c r="E19" s="21">
        <v>2.468839</v>
      </c>
      <c r="F19" s="21">
        <f t="shared" si="0"/>
        <v>0.1043855877360329</v>
      </c>
      <c r="G19" s="21">
        <v>0.1043855877360329</v>
      </c>
      <c r="H19" s="21">
        <v>0</v>
      </c>
      <c r="I19" s="21">
        <v>0</v>
      </c>
      <c r="J19" s="22">
        <f t="shared" si="1"/>
        <v>4.2281245450202669E-2</v>
      </c>
      <c r="K19" s="22">
        <f t="shared" si="2"/>
        <v>4.2281245450202669E-2</v>
      </c>
      <c r="L19" s="23">
        <f t="shared" si="3"/>
        <v>4.2281245450202669E-2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0.42605499999999996</v>
      </c>
      <c r="E20" s="21">
        <v>0.29406700000000002</v>
      </c>
      <c r="F20" s="21">
        <f t="shared" si="0"/>
        <v>0.12538200042524841</v>
      </c>
      <c r="G20" s="21">
        <v>8.6882000425248407E-2</v>
      </c>
      <c r="H20" s="21">
        <v>0</v>
      </c>
      <c r="I20" s="21">
        <v>3.8500000000000006E-2</v>
      </c>
      <c r="J20" s="22">
        <f t="shared" si="1"/>
        <v>0.29544967788037557</v>
      </c>
      <c r="K20" s="22">
        <f t="shared" si="2"/>
        <v>0.29544967788037557</v>
      </c>
      <c r="L20" s="23">
        <f t="shared" si="3"/>
        <v>0.42637222274260084</v>
      </c>
      <c r="M20" s="4"/>
    </row>
    <row r="21" spans="1:13" x14ac:dyDescent="0.25">
      <c r="A21" s="17"/>
      <c r="B21" s="18">
        <v>454</v>
      </c>
      <c r="C21" s="19" t="s">
        <v>220</v>
      </c>
      <c r="D21" s="20">
        <v>5.2481E-2</v>
      </c>
      <c r="E21" s="21">
        <v>3.2299999999999998E-3</v>
      </c>
      <c r="F21" s="21">
        <f t="shared" si="0"/>
        <v>3.229999914765358E-3</v>
      </c>
      <c r="G21" s="21">
        <v>3.229999914765358E-3</v>
      </c>
      <c r="H21" s="21">
        <v>0</v>
      </c>
      <c r="I21" s="21">
        <v>0</v>
      </c>
      <c r="J21" s="22">
        <f t="shared" si="1"/>
        <v>0.99999997361156601</v>
      </c>
      <c r="K21" s="22">
        <f t="shared" si="2"/>
        <v>0.99999997361156601</v>
      </c>
      <c r="L21" s="23">
        <f t="shared" si="3"/>
        <v>0.99999997361156601</v>
      </c>
      <c r="M21" s="4"/>
    </row>
    <row r="22" spans="1:13" x14ac:dyDescent="0.25">
      <c r="A22" s="17"/>
      <c r="B22" s="18">
        <v>457</v>
      </c>
      <c r="C22" s="19" t="s">
        <v>223</v>
      </c>
      <c r="D22" s="20">
        <v>5.3187999999999999E-2</v>
      </c>
      <c r="E22" s="21">
        <v>0.10918799999999998</v>
      </c>
      <c r="F22" s="21">
        <f t="shared" si="0"/>
        <v>4.6443920623556019E-2</v>
      </c>
      <c r="G22" s="21">
        <v>4.4585430623556022E-2</v>
      </c>
      <c r="H22" s="21">
        <v>9.5848999999999999E-4</v>
      </c>
      <c r="I22" s="21">
        <v>8.9999999999999998E-4</v>
      </c>
      <c r="J22" s="22">
        <f t="shared" si="1"/>
        <v>0.40833636135432494</v>
      </c>
      <c r="K22" s="22">
        <f t="shared" si="2"/>
        <v>0.41711470696006914</v>
      </c>
      <c r="L22" s="23">
        <f t="shared" si="3"/>
        <v>0.42535737098908333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3.8413349999999999</v>
      </c>
      <c r="E23" s="21">
        <v>3.1917280000000003</v>
      </c>
      <c r="F23" s="21">
        <f t="shared" si="0"/>
        <v>0.50666343362964839</v>
      </c>
      <c r="G23" s="21">
        <v>0.39881824362964835</v>
      </c>
      <c r="H23" s="21">
        <v>5.3772020000000004E-2</v>
      </c>
      <c r="I23" s="21">
        <v>5.4073170000000004E-2</v>
      </c>
      <c r="J23" s="22">
        <f t="shared" si="1"/>
        <v>0.12495370646547836</v>
      </c>
      <c r="K23" s="22">
        <f t="shared" si="2"/>
        <v>0.14180101300287754</v>
      </c>
      <c r="L23" s="23">
        <f t="shared" si="3"/>
        <v>0.15874267281850094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</v>
      </c>
      <c r="E24" s="21">
        <v>3.1227990000000001</v>
      </c>
      <c r="F24" s="21">
        <f t="shared" si="0"/>
        <v>2.1082599999999996E-2</v>
      </c>
      <c r="G24" s="21">
        <v>0</v>
      </c>
      <c r="H24" s="21">
        <v>0</v>
      </c>
      <c r="I24" s="21">
        <v>2.1082599999999996E-2</v>
      </c>
      <c r="J24" s="22">
        <f t="shared" si="1"/>
        <v>0</v>
      </c>
      <c r="K24" s="22">
        <f t="shared" si="2"/>
        <v>0</v>
      </c>
      <c r="L24" s="23">
        <f t="shared" si="3"/>
        <v>6.7511869960250387E-3</v>
      </c>
      <c r="M24" s="4"/>
    </row>
    <row r="25" spans="1:13" x14ac:dyDescent="0.25">
      <c r="A25" s="17"/>
      <c r="B25" s="18">
        <v>463</v>
      </c>
      <c r="C25" s="19" t="s">
        <v>229</v>
      </c>
      <c r="D25" s="20">
        <v>0</v>
      </c>
      <c r="E25" s="21">
        <v>0.597526</v>
      </c>
      <c r="F25" s="21">
        <f t="shared" si="0"/>
        <v>0.50960096262395382</v>
      </c>
      <c r="G25" s="21">
        <v>0.50460096262395382</v>
      </c>
      <c r="H25" s="21">
        <v>0</v>
      </c>
      <c r="I25" s="21">
        <v>5.0000000000000001E-3</v>
      </c>
      <c r="J25" s="22">
        <f t="shared" si="1"/>
        <v>0.84448369213047436</v>
      </c>
      <c r="K25" s="22">
        <f t="shared" si="2"/>
        <v>0.84448369213047436</v>
      </c>
      <c r="L25" s="23">
        <f t="shared" si="3"/>
        <v>0.85285152884385584</v>
      </c>
      <c r="M25" s="4"/>
    </row>
    <row r="26" spans="1:13" x14ac:dyDescent="0.25">
      <c r="A26" s="17"/>
      <c r="B26" s="18">
        <v>464</v>
      </c>
      <c r="C26" s="19" t="s">
        <v>230</v>
      </c>
      <c r="D26" s="20">
        <v>0.228163</v>
      </c>
      <c r="E26" s="21">
        <v>0.228163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 x14ac:dyDescent="0.3">
      <c r="A27" s="41" t="s">
        <v>232</v>
      </c>
      <c r="B27" s="58"/>
      <c r="C27" s="43"/>
      <c r="D27" s="44">
        <v>66.229769000000047</v>
      </c>
      <c r="E27" s="45">
        <v>53.439570999999972</v>
      </c>
      <c r="F27" s="45">
        <f t="shared" si="0"/>
        <v>24.703865078637456</v>
      </c>
      <c r="G27" s="45">
        <v>16.96824646863746</v>
      </c>
      <c r="H27" s="45">
        <v>3.6227950599999987</v>
      </c>
      <c r="I27" s="45">
        <v>4.112823549999999</v>
      </c>
      <c r="J27" s="46">
        <f t="shared" si="1"/>
        <v>0.31752213109340771</v>
      </c>
      <c r="K27" s="46">
        <f t="shared" si="2"/>
        <v>0.38531449903737941</v>
      </c>
      <c r="L27" s="47">
        <f t="shared" si="3"/>
        <v>0.46227663539135577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1626.8864380000002</v>
      </c>
      <c r="E6" s="14">
        <v>2092.2947489999997</v>
      </c>
      <c r="F6" s="14">
        <v>1509.1351089482905</v>
      </c>
      <c r="G6" s="14">
        <v>1197.8017974482907</v>
      </c>
      <c r="H6" s="14">
        <v>136.42865652999996</v>
      </c>
      <c r="I6" s="14">
        <v>174.90465497000002</v>
      </c>
      <c r="J6" s="15">
        <v>0.57248234170676637</v>
      </c>
      <c r="K6" s="15">
        <v>0.63768761768196303</v>
      </c>
      <c r="L6" s="16">
        <v>0.72128227137671352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690.35057600000016</v>
      </c>
      <c r="E7" s="38">
        <f ca="1">SUM(E8:OFFSET(E6,MATCH("GOBIERNOS REGIONALES",$A$8:$A$50,0),0))</f>
        <v>718.8741659999996</v>
      </c>
      <c r="F7" s="38">
        <f ca="1">SUM(F8:OFFSET(F6,MATCH("GOBIERNOS REGIONALES",$A$8:$A$50,0),0))</f>
        <v>610.37351909827714</v>
      </c>
      <c r="G7" s="38">
        <f ca="1">SUM(G8:OFFSET(G6,MATCH("GOBIERNOS REGIONALES",$A$8:$A$50,0),0))</f>
        <v>519.07344701827708</v>
      </c>
      <c r="H7" s="38">
        <f ca="1">SUM(H8:OFFSET(H6,MATCH("GOBIERNOS REGIONALES",$A$8:$A$50,0),0))</f>
        <v>30.109068660000005</v>
      </c>
      <c r="I7" s="38">
        <f ca="1">SUM(I8:OFFSET(I6,MATCH("GOBIERNOS REGIONALES",$A$8:$A$50,0),0))</f>
        <v>61.191003420000001</v>
      </c>
      <c r="J7" s="39">
        <f ca="1">IFERROR(G7/E7,0)</f>
        <v>0.72206440510518688</v>
      </c>
      <c r="K7" s="39">
        <f ca="1">IFERROR(SUM(G7,H7)/E7,0)</f>
        <v>0.7639480477286722</v>
      </c>
      <c r="L7" s="40">
        <f ca="1">IFERROR(SUM(G7,H7,I7)/E7,0)</f>
        <v>0.8490686520209122</v>
      </c>
      <c r="M7" s="4"/>
    </row>
    <row r="8" spans="1:13" x14ac:dyDescent="0.25">
      <c r="A8" s="17"/>
      <c r="B8" s="18">
        <v>11</v>
      </c>
      <c r="C8" s="19" t="s">
        <v>111</v>
      </c>
      <c r="D8" s="20">
        <v>304.31519900000012</v>
      </c>
      <c r="E8" s="21">
        <v>263.02916599999992</v>
      </c>
      <c r="F8" s="21">
        <f t="shared" ref="F8:F38" si="0">SUM(G8,H8,I8)</f>
        <v>230.31507106569052</v>
      </c>
      <c r="G8" s="21">
        <v>178.11850987569051</v>
      </c>
      <c r="H8" s="21">
        <v>11.846635209999999</v>
      </c>
      <c r="I8" s="21">
        <v>40.349925980000009</v>
      </c>
      <c r="J8" s="22">
        <f t="shared" ref="J8:J38" si="1">IFERROR(G8/E8,0)</f>
        <v>0.67718159390616994</v>
      </c>
      <c r="K8" s="22">
        <f t="shared" ref="K8:K38" si="2">IFERROR(SUM(G8,H8)/E8,0)</f>
        <v>0.72222083951591343</v>
      </c>
      <c r="L8" s="23">
        <f t="shared" ref="L8:L38" si="3">IFERROR(SUM(G8,H8,I8)/E8,0)</f>
        <v>0.87562559912344695</v>
      </c>
      <c r="M8" s="4"/>
    </row>
    <row r="9" spans="1:13" x14ac:dyDescent="0.25">
      <c r="A9" s="17"/>
      <c r="B9" s="18">
        <v>131</v>
      </c>
      <c r="C9" s="19" t="s">
        <v>143</v>
      </c>
      <c r="D9" s="20">
        <v>8.8809259999999988</v>
      </c>
      <c r="E9" s="21">
        <v>9.134193999999999</v>
      </c>
      <c r="F9" s="21">
        <f t="shared" si="0"/>
        <v>4.1367376566754945</v>
      </c>
      <c r="G9" s="21">
        <v>2.9523656366754949</v>
      </c>
      <c r="H9" s="21">
        <v>0.42431360999999995</v>
      </c>
      <c r="I9" s="21">
        <v>0.76005840999999985</v>
      </c>
      <c r="J9" s="22">
        <f t="shared" si="1"/>
        <v>0.32322125374997457</v>
      </c>
      <c r="K9" s="22">
        <f t="shared" si="2"/>
        <v>0.36967457081330823</v>
      </c>
      <c r="L9" s="23">
        <f t="shared" si="3"/>
        <v>0.45288480370304102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224.25650799999997</v>
      </c>
      <c r="E10" s="21">
        <v>243.17253699999986</v>
      </c>
      <c r="F10" s="21">
        <f t="shared" si="0"/>
        <v>236.25132489998683</v>
      </c>
      <c r="G10" s="21">
        <v>232.56659600998682</v>
      </c>
      <c r="H10" s="21">
        <v>6.4399999999999999E-2</v>
      </c>
      <c r="I10" s="21">
        <v>3.6203288899999997</v>
      </c>
      <c r="J10" s="22">
        <f t="shared" si="1"/>
        <v>0.95638512012557964</v>
      </c>
      <c r="K10" s="22">
        <f t="shared" si="2"/>
        <v>0.95664995266298081</v>
      </c>
      <c r="L10" s="23">
        <f t="shared" si="3"/>
        <v>0.9715378546220742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152.89794300000005</v>
      </c>
      <c r="E11" s="21">
        <v>203.53826899999993</v>
      </c>
      <c r="F11" s="21">
        <f t="shared" si="0"/>
        <v>139.67038547592426</v>
      </c>
      <c r="G11" s="21">
        <v>105.43597549592425</v>
      </c>
      <c r="H11" s="21">
        <v>17.773719840000005</v>
      </c>
      <c r="I11" s="21">
        <v>16.460690139999993</v>
      </c>
      <c r="J11" s="22">
        <f t="shared" si="1"/>
        <v>0.51801548678752052</v>
      </c>
      <c r="K11" s="22">
        <f t="shared" si="2"/>
        <v>0.60533921184091577</v>
      </c>
      <c r="L11" s="23">
        <f t="shared" si="3"/>
        <v>0.68621191563697692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851.80019100000004</v>
      </c>
      <c r="E12" s="38">
        <f ca="1">SUM(E13:OFFSET(E11,(MATCH("GOBIERNOS LOCALES",$A$8:$A$50,0)-MATCH("GOBIERNOS REGIONALES",$A$8:$A$50,0)),0))</f>
        <v>1228.9299300000002</v>
      </c>
      <c r="F12" s="38">
        <f ca="1">SUM(F13:OFFSET(F11,(MATCH("GOBIERNOS LOCALES",$A$8:$A$50,0)-MATCH("GOBIERNOS REGIONALES",$A$8:$A$50,0)),0))</f>
        <v>835.24423150016014</v>
      </c>
      <c r="G12" s="38">
        <f ca="1">SUM(G13:OFFSET(G11,(MATCH("GOBIERNOS LOCALES",$A$8:$A$50,0)-MATCH("GOBIERNOS REGIONALES",$A$8:$A$50,0)),0))</f>
        <v>635.94001139015995</v>
      </c>
      <c r="H12" s="38">
        <f ca="1">SUM(H13:OFFSET(H11,(MATCH("GOBIERNOS LOCALES",$A$8:$A$50,0)-MATCH("GOBIERNOS REGIONALES",$A$8:$A$50,0)),0))</f>
        <v>97.304008580000001</v>
      </c>
      <c r="I12" s="38">
        <f ca="1">SUM(I13:OFFSET(I11,(MATCH("GOBIERNOS LOCALES",$A$8:$A$50,0)-MATCH("GOBIERNOS REGIONALES",$A$8:$A$50,0)),0))</f>
        <v>102.00021153</v>
      </c>
      <c r="J12" s="39">
        <f t="shared" ca="1" si="1"/>
        <v>0.51747458977596861</v>
      </c>
      <c r="K12" s="39">
        <f t="shared" ca="1" si="2"/>
        <v>0.59665242262442075</v>
      </c>
      <c r="L12" s="40">
        <f t="shared" ca="1" si="3"/>
        <v>0.67965163115537408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60.629867999999973</v>
      </c>
      <c r="E13" s="21">
        <v>49.501825999999987</v>
      </c>
      <c r="F13" s="21">
        <f t="shared" si="0"/>
        <v>32.553604052492886</v>
      </c>
      <c r="G13" s="21">
        <v>21.903341592492886</v>
      </c>
      <c r="H13" s="21">
        <v>5.8597811400000017</v>
      </c>
      <c r="I13" s="21">
        <v>4.7904813199999996</v>
      </c>
      <c r="J13" s="22">
        <f t="shared" si="1"/>
        <v>0.44247542691643116</v>
      </c>
      <c r="K13" s="22">
        <f t="shared" si="2"/>
        <v>0.5608504771620525</v>
      </c>
      <c r="L13" s="23">
        <f t="shared" si="3"/>
        <v>0.6576243076870113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31.400083000000009</v>
      </c>
      <c r="E14" s="21">
        <v>53.366975000000004</v>
      </c>
      <c r="F14" s="21">
        <f t="shared" si="0"/>
        <v>33.004423639053918</v>
      </c>
      <c r="G14" s="21">
        <v>26.67159040905392</v>
      </c>
      <c r="H14" s="21">
        <v>2.9380588900000002</v>
      </c>
      <c r="I14" s="21">
        <v>3.3947743399999988</v>
      </c>
      <c r="J14" s="22">
        <f t="shared" si="1"/>
        <v>0.49977707016472112</v>
      </c>
      <c r="K14" s="22">
        <f t="shared" si="2"/>
        <v>0.55483094739872207</v>
      </c>
      <c r="L14" s="23">
        <f t="shared" si="3"/>
        <v>0.61844284108390846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36.915505999999993</v>
      </c>
      <c r="E15" s="21">
        <v>55.952114999999992</v>
      </c>
      <c r="F15" s="21">
        <f t="shared" si="0"/>
        <v>42.203234680970141</v>
      </c>
      <c r="G15" s="21">
        <v>33.330206490970141</v>
      </c>
      <c r="H15" s="21">
        <v>4.8936047299999981</v>
      </c>
      <c r="I15" s="21">
        <v>3.9794234599999996</v>
      </c>
      <c r="J15" s="22">
        <f t="shared" si="1"/>
        <v>0.59569162829626987</v>
      </c>
      <c r="K15" s="22">
        <f t="shared" si="2"/>
        <v>0.68315221365573309</v>
      </c>
      <c r="L15" s="23">
        <f t="shared" si="3"/>
        <v>0.75427416248644308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23.230768999999984</v>
      </c>
      <c r="E16" s="21">
        <v>33.029219999999995</v>
      </c>
      <c r="F16" s="21">
        <f t="shared" si="0"/>
        <v>25.04254049148452</v>
      </c>
      <c r="G16" s="21">
        <v>19.677324431484521</v>
      </c>
      <c r="H16" s="21">
        <v>2.7225836700000001</v>
      </c>
      <c r="I16" s="21">
        <v>2.6426323899999993</v>
      </c>
      <c r="J16" s="22">
        <f t="shared" si="1"/>
        <v>0.59575504451768846</v>
      </c>
      <c r="K16" s="22">
        <f t="shared" si="2"/>
        <v>0.67818459235442208</v>
      </c>
      <c r="L16" s="23">
        <f t="shared" si="3"/>
        <v>0.75819351748193031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52.965359000000021</v>
      </c>
      <c r="E17" s="21">
        <v>75.626485999999986</v>
      </c>
      <c r="F17" s="21">
        <f t="shared" si="0"/>
        <v>52.35682185074991</v>
      </c>
      <c r="G17" s="21">
        <v>39.28837106074991</v>
      </c>
      <c r="H17" s="21">
        <v>6.3871032100000003</v>
      </c>
      <c r="I17" s="21">
        <v>6.6813475799999997</v>
      </c>
      <c r="J17" s="22">
        <f t="shared" si="1"/>
        <v>0.51950544232281159</v>
      </c>
      <c r="K17" s="22">
        <f t="shared" si="2"/>
        <v>0.6039613459066433</v>
      </c>
      <c r="L17" s="23">
        <f t="shared" si="3"/>
        <v>0.69230800768331247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55.787461</v>
      </c>
      <c r="E18" s="21">
        <v>89.807106000000019</v>
      </c>
      <c r="F18" s="21">
        <f t="shared" si="0"/>
        <v>61.863766354323374</v>
      </c>
      <c r="G18" s="21">
        <v>46.745121324323378</v>
      </c>
      <c r="H18" s="21">
        <v>7.2794431999999984</v>
      </c>
      <c r="I18" s="21">
        <v>7.8392018300000004</v>
      </c>
      <c r="J18" s="22">
        <f t="shared" si="1"/>
        <v>0.520505819710117</v>
      </c>
      <c r="K18" s="22">
        <f t="shared" si="2"/>
        <v>0.60156224747208042</v>
      </c>
      <c r="L18" s="23">
        <f t="shared" si="3"/>
        <v>0.68885157433225119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35.021274000000005</v>
      </c>
      <c r="E19" s="21">
        <v>48.727163999999981</v>
      </c>
      <c r="F19" s="21">
        <f t="shared" si="0"/>
        <v>38.500203532661843</v>
      </c>
      <c r="G19" s="21">
        <v>30.691088072661842</v>
      </c>
      <c r="H19" s="21">
        <v>4.0805620799999991</v>
      </c>
      <c r="I19" s="21">
        <v>3.7285533799999993</v>
      </c>
      <c r="J19" s="22">
        <f t="shared" si="1"/>
        <v>0.62985582482620683</v>
      </c>
      <c r="K19" s="22">
        <f t="shared" si="2"/>
        <v>0.713598890193196</v>
      </c>
      <c r="L19" s="23">
        <f t="shared" si="3"/>
        <v>0.79011788029900243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61.43823800000002</v>
      </c>
      <c r="E20" s="21">
        <v>68.30672899999999</v>
      </c>
      <c r="F20" s="21">
        <f t="shared" si="0"/>
        <v>50.94469507034524</v>
      </c>
      <c r="G20" s="21">
        <v>42.001778240345239</v>
      </c>
      <c r="H20" s="21">
        <v>3.3548911599999998</v>
      </c>
      <c r="I20" s="21">
        <v>5.5880256700000013</v>
      </c>
      <c r="J20" s="22">
        <f t="shared" si="1"/>
        <v>0.61489956927003842</v>
      </c>
      <c r="K20" s="22">
        <f t="shared" si="2"/>
        <v>0.66401465952710526</v>
      </c>
      <c r="L20" s="23">
        <f t="shared" si="3"/>
        <v>0.74582249532612299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40.091541999999997</v>
      </c>
      <c r="E21" s="21">
        <v>57.238224999999993</v>
      </c>
      <c r="F21" s="21">
        <f t="shared" si="0"/>
        <v>37.317721731371414</v>
      </c>
      <c r="G21" s="21">
        <v>27.876561401371418</v>
      </c>
      <c r="H21" s="21">
        <v>4.2618765499999975</v>
      </c>
      <c r="I21" s="21">
        <v>5.1792837799999978</v>
      </c>
      <c r="J21" s="22">
        <f t="shared" si="1"/>
        <v>0.48702700688869061</v>
      </c>
      <c r="K21" s="22">
        <f t="shared" si="2"/>
        <v>0.56148557980914715</v>
      </c>
      <c r="L21" s="23">
        <f t="shared" si="3"/>
        <v>0.65197202972963297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23.495217000000004</v>
      </c>
      <c r="E22" s="21">
        <v>30.495616000000016</v>
      </c>
      <c r="F22" s="21">
        <f t="shared" si="0"/>
        <v>21.296684821971091</v>
      </c>
      <c r="G22" s="21">
        <v>16.551737441971092</v>
      </c>
      <c r="H22" s="21">
        <v>2.2194671500000003</v>
      </c>
      <c r="I22" s="21">
        <v>2.5254802299999994</v>
      </c>
      <c r="J22" s="22">
        <f t="shared" si="1"/>
        <v>0.54275793090951441</v>
      </c>
      <c r="K22" s="22">
        <f t="shared" si="2"/>
        <v>0.61553780687594839</v>
      </c>
      <c r="L22" s="23">
        <f t="shared" si="3"/>
        <v>0.69835234093881171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36.691173999999997</v>
      </c>
      <c r="E23" s="21">
        <v>54.045144999999998</v>
      </c>
      <c r="F23" s="21">
        <f t="shared" si="0"/>
        <v>34.2526043887054</v>
      </c>
      <c r="G23" s="21">
        <v>25.659129218705402</v>
      </c>
      <c r="H23" s="21">
        <v>4.2186955200000007</v>
      </c>
      <c r="I23" s="21">
        <v>4.3747796499999989</v>
      </c>
      <c r="J23" s="22">
        <f t="shared" si="1"/>
        <v>0.47477214130344925</v>
      </c>
      <c r="K23" s="22">
        <f t="shared" si="2"/>
        <v>0.55283087386860386</v>
      </c>
      <c r="L23" s="23">
        <f t="shared" si="3"/>
        <v>0.63377763883703897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55.081411000000003</v>
      </c>
      <c r="E24" s="21">
        <v>116.17812200000002</v>
      </c>
      <c r="F24" s="21">
        <f t="shared" si="0"/>
        <v>54.736541154126485</v>
      </c>
      <c r="G24" s="21">
        <v>38.056783364126488</v>
      </c>
      <c r="H24" s="21">
        <v>10.869053439999993</v>
      </c>
      <c r="I24" s="21">
        <v>5.8107043500000009</v>
      </c>
      <c r="J24" s="22">
        <f t="shared" si="1"/>
        <v>0.32757271944993638</v>
      </c>
      <c r="K24" s="22">
        <f t="shared" si="2"/>
        <v>0.42112779895104929</v>
      </c>
      <c r="L24" s="23">
        <f t="shared" si="3"/>
        <v>0.47114327733862388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23.865875000000003</v>
      </c>
      <c r="E25" s="21">
        <v>34.659200000000006</v>
      </c>
      <c r="F25" s="21">
        <f t="shared" si="0"/>
        <v>26.03064909126671</v>
      </c>
      <c r="G25" s="21">
        <v>21.350097151266709</v>
      </c>
      <c r="H25" s="21">
        <v>2.5497516700000009</v>
      </c>
      <c r="I25" s="21">
        <v>2.1308002699999999</v>
      </c>
      <c r="J25" s="22">
        <f t="shared" si="1"/>
        <v>0.61600086416497513</v>
      </c>
      <c r="K25" s="22">
        <f t="shared" si="2"/>
        <v>0.68956723817245358</v>
      </c>
      <c r="L25" s="23">
        <f t="shared" si="3"/>
        <v>0.75104587212822871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26.874912999999992</v>
      </c>
      <c r="E26" s="21">
        <v>49.547737000000019</v>
      </c>
      <c r="F26" s="21">
        <f t="shared" si="0"/>
        <v>38.246592712729075</v>
      </c>
      <c r="G26" s="21">
        <v>26.358321692729078</v>
      </c>
      <c r="H26" s="21">
        <v>3.9349009399999995</v>
      </c>
      <c r="I26" s="21">
        <v>7.9533700799999965</v>
      </c>
      <c r="J26" s="22">
        <f t="shared" si="1"/>
        <v>0.53197831603750279</v>
      </c>
      <c r="K26" s="22">
        <f t="shared" si="2"/>
        <v>0.61139467646583057</v>
      </c>
      <c r="L26" s="23">
        <f t="shared" si="3"/>
        <v>0.77191401723814468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5.8968490000000005</v>
      </c>
      <c r="E27" s="21">
        <v>9.5088819999999998</v>
      </c>
      <c r="F27" s="21">
        <f t="shared" si="0"/>
        <v>6.3245598244044565</v>
      </c>
      <c r="G27" s="21">
        <v>4.5856362644044566</v>
      </c>
      <c r="H27" s="21">
        <v>0.58698592999999999</v>
      </c>
      <c r="I27" s="21">
        <v>1.1519376300000002</v>
      </c>
      <c r="J27" s="22">
        <f t="shared" si="1"/>
        <v>0.48224767795041062</v>
      </c>
      <c r="K27" s="22">
        <f t="shared" si="2"/>
        <v>0.54397795602095567</v>
      </c>
      <c r="L27" s="23">
        <f t="shared" si="3"/>
        <v>0.6651212860149549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18.584658000000001</v>
      </c>
      <c r="E28" s="21">
        <v>23.721786999999996</v>
      </c>
      <c r="F28" s="21">
        <f t="shared" si="0"/>
        <v>17.103625537235104</v>
      </c>
      <c r="G28" s="21">
        <v>12.992979397235104</v>
      </c>
      <c r="H28" s="21">
        <v>2.0730045299999991</v>
      </c>
      <c r="I28" s="21">
        <v>2.037641610000001</v>
      </c>
      <c r="J28" s="22">
        <f t="shared" si="1"/>
        <v>0.54772346607930955</v>
      </c>
      <c r="K28" s="22">
        <f t="shared" si="2"/>
        <v>0.63511167717824568</v>
      </c>
      <c r="L28" s="23">
        <f t="shared" si="3"/>
        <v>0.72100915235581142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12.238859999999995</v>
      </c>
      <c r="E29" s="21">
        <v>25.302733000000003</v>
      </c>
      <c r="F29" s="21">
        <f t="shared" si="0"/>
        <v>10.467771310206901</v>
      </c>
      <c r="G29" s="21">
        <v>7.364088690206902</v>
      </c>
      <c r="H29" s="21">
        <v>1.4566551100000005</v>
      </c>
      <c r="I29" s="21">
        <v>1.6470275099999998</v>
      </c>
      <c r="J29" s="22">
        <f t="shared" si="1"/>
        <v>0.29103926007545911</v>
      </c>
      <c r="K29" s="22">
        <f t="shared" si="2"/>
        <v>0.34860834203984609</v>
      </c>
      <c r="L29" s="23">
        <f t="shared" si="3"/>
        <v>0.4137012120472085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58.248138999999995</v>
      </c>
      <c r="E30" s="21">
        <v>80.102888000000007</v>
      </c>
      <c r="F30" s="21">
        <f t="shared" si="0"/>
        <v>59.042732143895002</v>
      </c>
      <c r="G30" s="21">
        <v>45.835188383895002</v>
      </c>
      <c r="H30" s="21">
        <v>7.0135199300000028</v>
      </c>
      <c r="I30" s="21">
        <v>6.1940238299999981</v>
      </c>
      <c r="J30" s="22">
        <f t="shared" si="1"/>
        <v>0.57220394330720004</v>
      </c>
      <c r="K30" s="22">
        <f t="shared" si="2"/>
        <v>0.65976033615535812</v>
      </c>
      <c r="L30" s="23">
        <f t="shared" si="3"/>
        <v>0.73708618525582992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57.257975999999999</v>
      </c>
      <c r="E31" s="21">
        <v>77.068761000000052</v>
      </c>
      <c r="F31" s="21">
        <f t="shared" si="0"/>
        <v>49.107451196111398</v>
      </c>
      <c r="G31" s="21">
        <v>37.402032996111402</v>
      </c>
      <c r="H31" s="21">
        <v>5.7170487099999994</v>
      </c>
      <c r="I31" s="21">
        <v>5.9883694900000002</v>
      </c>
      <c r="J31" s="22">
        <f t="shared" si="1"/>
        <v>0.4853073088343976</v>
      </c>
      <c r="K31" s="22">
        <f t="shared" si="2"/>
        <v>0.55948845091867216</v>
      </c>
      <c r="L31" s="23">
        <f t="shared" si="3"/>
        <v>0.6371900956875558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29.473309999999998</v>
      </c>
      <c r="E32" s="21">
        <v>45.642985999999965</v>
      </c>
      <c r="F32" s="21">
        <f t="shared" si="0"/>
        <v>32.686561811786156</v>
      </c>
      <c r="G32" s="21">
        <v>25.761452001786154</v>
      </c>
      <c r="H32" s="21">
        <v>3.1195154299999994</v>
      </c>
      <c r="I32" s="21">
        <v>3.8055943800000027</v>
      </c>
      <c r="J32" s="22">
        <f t="shared" si="1"/>
        <v>0.56441206545483624</v>
      </c>
      <c r="K32" s="22">
        <f t="shared" si="2"/>
        <v>0.63275806345768382</v>
      </c>
      <c r="L32" s="23">
        <f t="shared" si="3"/>
        <v>0.71613548271767713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15.825278000000001</v>
      </c>
      <c r="E33" s="21">
        <v>20.942253999999998</v>
      </c>
      <c r="F33" s="21">
        <f t="shared" si="0"/>
        <v>14.635116562981107</v>
      </c>
      <c r="G33" s="21">
        <v>11.244010012981107</v>
      </c>
      <c r="H33" s="21">
        <v>1.72558298</v>
      </c>
      <c r="I33" s="21">
        <v>1.6655235700000002</v>
      </c>
      <c r="J33" s="22">
        <f t="shared" si="1"/>
        <v>0.53690543591826878</v>
      </c>
      <c r="K33" s="22">
        <f t="shared" si="2"/>
        <v>0.61930263060418944</v>
      </c>
      <c r="L33" s="23">
        <f t="shared" si="3"/>
        <v>0.69883196732219499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13.515907</v>
      </c>
      <c r="E34" s="21">
        <v>16.775413999999998</v>
      </c>
      <c r="F34" s="21">
        <f t="shared" si="0"/>
        <v>13.467080643891544</v>
      </c>
      <c r="G34" s="21">
        <v>10.919800763891544</v>
      </c>
      <c r="H34" s="21">
        <v>1.0699339499999998</v>
      </c>
      <c r="I34" s="21">
        <v>1.4773459299999998</v>
      </c>
      <c r="J34" s="22">
        <f t="shared" si="1"/>
        <v>0.65094076151512836</v>
      </c>
      <c r="K34" s="22">
        <f t="shared" si="2"/>
        <v>0.71472064498029941</v>
      </c>
      <c r="L34" s="23">
        <f t="shared" si="3"/>
        <v>0.80278678331822662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21.349314999999994</v>
      </c>
      <c r="E35" s="21">
        <v>31.960301000000005</v>
      </c>
      <c r="F35" s="21">
        <f t="shared" si="0"/>
        <v>24.153832876379699</v>
      </c>
      <c r="G35" s="21">
        <v>19.072406496379699</v>
      </c>
      <c r="H35" s="21">
        <v>2.5773857000000007</v>
      </c>
      <c r="I35" s="21">
        <v>2.5040406799999988</v>
      </c>
      <c r="J35" s="22">
        <f t="shared" si="1"/>
        <v>0.59675303109253242</v>
      </c>
      <c r="K35" s="22">
        <f t="shared" si="2"/>
        <v>0.67739637985198253</v>
      </c>
      <c r="L35" s="23">
        <f t="shared" si="3"/>
        <v>0.75574484972402778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33.421311000000003</v>
      </c>
      <c r="E36" s="21">
        <v>48.650155000000012</v>
      </c>
      <c r="F36" s="21">
        <f t="shared" si="0"/>
        <v>36.034158306708093</v>
      </c>
      <c r="G36" s="21">
        <v>26.619818676708093</v>
      </c>
      <c r="H36" s="21">
        <v>4.0295426499999989</v>
      </c>
      <c r="I36" s="21">
        <v>5.3847969799999991</v>
      </c>
      <c r="J36" s="22">
        <f t="shared" si="1"/>
        <v>0.54716821923194459</v>
      </c>
      <c r="K36" s="22">
        <f t="shared" si="2"/>
        <v>0.62999514239385435</v>
      </c>
      <c r="L36" s="23">
        <f t="shared" si="3"/>
        <v>0.74067920866250236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22.499898000000009</v>
      </c>
      <c r="E37" s="21">
        <v>32.772102999999994</v>
      </c>
      <c r="F37" s="21">
        <f t="shared" si="0"/>
        <v>23.871257714308548</v>
      </c>
      <c r="G37" s="21">
        <v>17.981145814308547</v>
      </c>
      <c r="H37" s="21">
        <v>2.3650603100000005</v>
      </c>
      <c r="I37" s="21">
        <v>3.5250515900000008</v>
      </c>
      <c r="J37" s="22">
        <f t="shared" si="1"/>
        <v>0.54867232091601048</v>
      </c>
      <c r="K37" s="22">
        <f t="shared" si="2"/>
        <v>0.62083919742070115</v>
      </c>
      <c r="L37" s="23">
        <f t="shared" si="3"/>
        <v>0.72840176641421372</v>
      </c>
      <c r="M37" s="4"/>
    </row>
    <row r="38" spans="1:13" ht="15.75" thickBot="1" x14ac:dyDescent="0.3">
      <c r="A38" s="41" t="s">
        <v>232</v>
      </c>
      <c r="B38" s="58"/>
      <c r="C38" s="43"/>
      <c r="D38" s="44">
        <v>84.735671000000025</v>
      </c>
      <c r="E38" s="45">
        <v>144.49065300000004</v>
      </c>
      <c r="F38" s="45">
        <f t="shared" si="0"/>
        <v>63.517358349853474</v>
      </c>
      <c r="G38" s="45">
        <v>42.788339039853483</v>
      </c>
      <c r="H38" s="45">
        <v>9.0155792900000016</v>
      </c>
      <c r="I38" s="45">
        <v>11.713440019999988</v>
      </c>
      <c r="J38" s="46">
        <f t="shared" si="1"/>
        <v>0.2961322282892131</v>
      </c>
      <c r="K38" s="46">
        <f t="shared" si="2"/>
        <v>0.35852781653532617</v>
      </c>
      <c r="L38" s="47">
        <f t="shared" si="3"/>
        <v>0.43959492902183406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A26" sqref="A26:S2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506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4209.2621859999999</v>
      </c>
      <c r="I6" s="14">
        <v>4810.2690730000004</v>
      </c>
      <c r="J6" s="14">
        <v>3411.4657420545982</v>
      </c>
      <c r="K6" s="14">
        <v>2698.4982669245978</v>
      </c>
      <c r="L6" s="14">
        <v>369.16923270999985</v>
      </c>
      <c r="M6" s="14">
        <v>343.79824242000001</v>
      </c>
      <c r="N6" s="15">
        <v>0.56098696891432664</v>
      </c>
      <c r="O6" s="15">
        <v>0.63773303594457731</v>
      </c>
      <c r="P6" s="16">
        <v>0.709204763867187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3997.5320359999982</v>
      </c>
      <c r="I7" s="38">
        <f ca="1">SUM(I8:OFFSET(I6,MATCH("PROYECTOS",$A$8:$A$50,0),0))</f>
        <v>4235.1314519999987</v>
      </c>
      <c r="J7" s="38">
        <f ca="1">SUM(J8:OFFSET(J6,MATCH("PROYECTOS",$A$8:$A$50,0),0))</f>
        <v>3199.9181278078163</v>
      </c>
      <c r="K7" s="38">
        <f ca="1">SUM(K8:OFFSET(K6,MATCH("PROYECTOS",$A$8:$A$50,0),0))</f>
        <v>2518.6749646978164</v>
      </c>
      <c r="L7" s="38">
        <f ca="1">SUM(L8:OFFSET(L6,MATCH("PROYECTOS",$A$8:$A$50,0),0))</f>
        <v>349.76800437999998</v>
      </c>
      <c r="M7" s="38">
        <f ca="1">SUM(M8:OFFSET(M6,MATCH("PROYECTOS",$A$8:$A$50,0),0))</f>
        <v>331.47515873000003</v>
      </c>
      <c r="N7" s="39">
        <f ca="1">IFERROR(K7/I7,0)</f>
        <v>0.5947099855680742</v>
      </c>
      <c r="O7" s="39">
        <f ca="1">IFERROR(SUM(K7,L7)/I7,0)</f>
        <v>0.6772972696569366</v>
      </c>
      <c r="P7" s="40">
        <f ca="1">IFERROR(SUM(K7,L7,M7)/I7,0)</f>
        <v>0.75556524374153422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38.026313000000002</v>
      </c>
      <c r="I8" s="21">
        <v>44.660558999999992</v>
      </c>
      <c r="J8" s="21">
        <f t="shared" ref="J8:J26" si="0">SUM(K8,L8,M8)</f>
        <v>27.672697957983466</v>
      </c>
      <c r="K8" s="21">
        <v>20.854065057983462</v>
      </c>
      <c r="L8" s="21">
        <v>2.9882092600000001</v>
      </c>
      <c r="M8" s="21">
        <v>3.8304236400000011</v>
      </c>
      <c r="N8" s="22">
        <f t="shared" ref="N8:N27" si="1">IFERROR(K8/I8,0)</f>
        <v>0.46694590316219431</v>
      </c>
      <c r="O8" s="22">
        <f t="shared" ref="O8:O27" si="2">IFERROR(SUM(K8,L8)/I8,0)</f>
        <v>0.53385525958113211</v>
      </c>
      <c r="P8" s="23">
        <f t="shared" ref="P8:P27" si="3">IFERROR(SUM(K8,L8,M8)/I8,0)</f>
        <v>0.61962274045838683</v>
      </c>
      <c r="Q8" s="70">
        <v>220</v>
      </c>
      <c r="R8" s="21">
        <v>166</v>
      </c>
      <c r="S8" s="23">
        <f>IFERROR(R8/Q8,0)</f>
        <v>0.75454545454545452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4.2728619999999999</v>
      </c>
      <c r="I9" s="21">
        <v>2.2995619999999999</v>
      </c>
      <c r="J9" s="21">
        <f t="shared" si="0"/>
        <v>0.51915718905314834</v>
      </c>
      <c r="K9" s="21">
        <v>0.44385650905314833</v>
      </c>
      <c r="L9" s="21">
        <v>4.8161759999999998E-2</v>
      </c>
      <c r="M9" s="21">
        <v>2.7138919999999997E-2</v>
      </c>
      <c r="N9" s="22">
        <f t="shared" si="1"/>
        <v>0.19301784820463563</v>
      </c>
      <c r="O9" s="22">
        <f t="shared" si="2"/>
        <v>0.21396173230082441</v>
      </c>
      <c r="P9" s="23">
        <f t="shared" si="3"/>
        <v>0.22576351020461652</v>
      </c>
      <c r="Q9" s="70">
        <v>33</v>
      </c>
      <c r="R9" s="21">
        <v>31</v>
      </c>
      <c r="S9" s="23">
        <f t="shared" ref="S9:S26" si="4">IFERROR(R9/Q9,0)</f>
        <v>0.93939393939393945</v>
      </c>
    </row>
    <row r="10" spans="1:19" x14ac:dyDescent="0.25">
      <c r="A10" s="17"/>
      <c r="B10" s="19">
        <v>5003046</v>
      </c>
      <c r="C10" s="19" t="s">
        <v>514</v>
      </c>
      <c r="D10" s="68">
        <v>3000355</v>
      </c>
      <c r="E10" s="19" t="s">
        <v>507</v>
      </c>
      <c r="F10" s="69">
        <v>520</v>
      </c>
      <c r="G10" s="19" t="s">
        <v>532</v>
      </c>
      <c r="H10" s="20">
        <v>2186.2218019999991</v>
      </c>
      <c r="I10" s="21">
        <v>2264.691566</v>
      </c>
      <c r="J10" s="21">
        <f t="shared" si="0"/>
        <v>2154.8490546206012</v>
      </c>
      <c r="K10" s="21">
        <v>1971.8800798906013</v>
      </c>
      <c r="L10" s="21">
        <v>158.90953736000003</v>
      </c>
      <c r="M10" s="21">
        <v>24.059437370000001</v>
      </c>
      <c r="N10" s="22">
        <f t="shared" si="1"/>
        <v>0.87070579918899271</v>
      </c>
      <c r="O10" s="22">
        <f t="shared" si="2"/>
        <v>0.9408740904237558</v>
      </c>
      <c r="P10" s="23">
        <f t="shared" si="3"/>
        <v>0.95149780525150829</v>
      </c>
      <c r="Q10" s="70">
        <v>2944</v>
      </c>
      <c r="R10" s="21">
        <v>2878</v>
      </c>
      <c r="S10" s="23">
        <f t="shared" si="4"/>
        <v>0.97758152173913049</v>
      </c>
    </row>
    <row r="11" spans="1:19" ht="25.5" x14ac:dyDescent="0.25">
      <c r="A11" s="17"/>
      <c r="B11" s="19">
        <v>5003048</v>
      </c>
      <c r="C11" s="19" t="s">
        <v>515</v>
      </c>
      <c r="D11" s="68">
        <v>3000355</v>
      </c>
      <c r="E11" s="19" t="s">
        <v>507</v>
      </c>
      <c r="F11" s="69">
        <v>36</v>
      </c>
      <c r="G11" s="19" t="s">
        <v>533</v>
      </c>
      <c r="H11" s="20">
        <v>2.9060819999999996</v>
      </c>
      <c r="I11" s="21">
        <v>5.2599689999999999</v>
      </c>
      <c r="J11" s="21">
        <f t="shared" si="0"/>
        <v>3.7281974177813391</v>
      </c>
      <c r="K11" s="21">
        <v>2.4911115777813393</v>
      </c>
      <c r="L11" s="21">
        <v>0.49592754</v>
      </c>
      <c r="M11" s="21">
        <v>0.74115830000000005</v>
      </c>
      <c r="N11" s="22">
        <f t="shared" si="1"/>
        <v>0.47359814816044343</v>
      </c>
      <c r="O11" s="22">
        <f t="shared" si="2"/>
        <v>0.56788150610418786</v>
      </c>
      <c r="P11" s="23">
        <f t="shared" si="3"/>
        <v>0.70878695630741151</v>
      </c>
      <c r="Q11" s="70">
        <v>466.5</v>
      </c>
      <c r="R11" s="21">
        <v>51.005000000000003</v>
      </c>
      <c r="S11" s="23">
        <f t="shared" si="4"/>
        <v>0.10933547695605574</v>
      </c>
    </row>
    <row r="12" spans="1:19" ht="25.5" x14ac:dyDescent="0.25">
      <c r="A12" s="17"/>
      <c r="B12" s="19">
        <v>5004156</v>
      </c>
      <c r="C12" s="19" t="s">
        <v>516</v>
      </c>
      <c r="D12" s="68">
        <v>3000355</v>
      </c>
      <c r="E12" s="19" t="s">
        <v>507</v>
      </c>
      <c r="F12" s="69">
        <v>520</v>
      </c>
      <c r="G12" s="19" t="s">
        <v>532</v>
      </c>
      <c r="H12" s="20">
        <v>426.83314799999971</v>
      </c>
      <c r="I12" s="21">
        <v>552.33313099999964</v>
      </c>
      <c r="J12" s="21">
        <f t="shared" si="0"/>
        <v>360.79187588606248</v>
      </c>
      <c r="K12" s="21">
        <v>275.18743474606254</v>
      </c>
      <c r="L12" s="21">
        <v>41.225404509999983</v>
      </c>
      <c r="M12" s="21">
        <v>44.379036629999987</v>
      </c>
      <c r="N12" s="22">
        <f t="shared" si="1"/>
        <v>0.49822728223424773</v>
      </c>
      <c r="O12" s="22">
        <f t="shared" si="2"/>
        <v>0.57286594176090211</v>
      </c>
      <c r="P12" s="23">
        <f t="shared" si="3"/>
        <v>0.65321425718723125</v>
      </c>
      <c r="Q12" s="70">
        <v>2430252.8389999997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517</v>
      </c>
      <c r="D13" s="68">
        <v>3000520</v>
      </c>
      <c r="E13" s="19" t="s">
        <v>510</v>
      </c>
      <c r="F13" s="69">
        <v>42</v>
      </c>
      <c r="G13" s="19" t="s">
        <v>534</v>
      </c>
      <c r="H13" s="20">
        <v>3.2518719999999997</v>
      </c>
      <c r="I13" s="21">
        <v>3.1624019999999997</v>
      </c>
      <c r="J13" s="21">
        <f t="shared" si="0"/>
        <v>0.774318407426969</v>
      </c>
      <c r="K13" s="21">
        <v>0.60008328742696904</v>
      </c>
      <c r="L13" s="21">
        <v>6.9000000000000008E-4</v>
      </c>
      <c r="M13" s="21">
        <v>0.17354512000000002</v>
      </c>
      <c r="N13" s="22">
        <f t="shared" si="1"/>
        <v>0.18975553627494832</v>
      </c>
      <c r="O13" s="22">
        <f t="shared" si="2"/>
        <v>0.18997372485438888</v>
      </c>
      <c r="P13" s="23">
        <f t="shared" si="3"/>
        <v>0.24485135268285596</v>
      </c>
      <c r="Q13" s="70">
        <v>570</v>
      </c>
      <c r="R13" s="21">
        <v>332</v>
      </c>
      <c r="S13" s="23">
        <f t="shared" si="4"/>
        <v>0.58245614035087723</v>
      </c>
    </row>
    <row r="14" spans="1:19" ht="38.25" x14ac:dyDescent="0.25">
      <c r="A14" s="17"/>
      <c r="B14" s="19">
        <v>5004158</v>
      </c>
      <c r="C14" s="19" t="s">
        <v>518</v>
      </c>
      <c r="D14" s="68">
        <v>3000520</v>
      </c>
      <c r="E14" s="19" t="s">
        <v>510</v>
      </c>
      <c r="F14" s="69">
        <v>447</v>
      </c>
      <c r="G14" s="19" t="s">
        <v>535</v>
      </c>
      <c r="H14" s="20">
        <v>19.336497999999999</v>
      </c>
      <c r="I14" s="21">
        <v>19.321497999999998</v>
      </c>
      <c r="J14" s="21">
        <f t="shared" si="0"/>
        <v>6.8400691360164334</v>
      </c>
      <c r="K14" s="21">
        <v>2.7629522560164332</v>
      </c>
      <c r="L14" s="21">
        <v>0.178206</v>
      </c>
      <c r="M14" s="21">
        <v>3.8989108799999999</v>
      </c>
      <c r="N14" s="22">
        <f t="shared" si="1"/>
        <v>0.14299886354652386</v>
      </c>
      <c r="O14" s="22">
        <f t="shared" si="2"/>
        <v>0.15222206145799014</v>
      </c>
      <c r="P14" s="23">
        <f t="shared" si="3"/>
        <v>0.35401339668468945</v>
      </c>
      <c r="Q14" s="70">
        <v>98</v>
      </c>
      <c r="R14" s="21">
        <v>61</v>
      </c>
      <c r="S14" s="23">
        <f t="shared" si="4"/>
        <v>0.62244897959183676</v>
      </c>
    </row>
    <row r="15" spans="1:19" ht="38.25" x14ac:dyDescent="0.25">
      <c r="A15" s="17"/>
      <c r="B15" s="19">
        <v>5004159</v>
      </c>
      <c r="C15" s="19" t="s">
        <v>519</v>
      </c>
      <c r="D15" s="68">
        <v>3000520</v>
      </c>
      <c r="E15" s="19" t="s">
        <v>510</v>
      </c>
      <c r="F15" s="69">
        <v>447</v>
      </c>
      <c r="G15" s="19" t="s">
        <v>535</v>
      </c>
      <c r="H15" s="20">
        <v>7.4512149999999986</v>
      </c>
      <c r="I15" s="21">
        <v>7.3028849999999981</v>
      </c>
      <c r="J15" s="21">
        <f t="shared" si="0"/>
        <v>0.33273371589261536</v>
      </c>
      <c r="K15" s="21">
        <v>0.20684652589261532</v>
      </c>
      <c r="L15" s="21">
        <v>4.9739560000000009E-2</v>
      </c>
      <c r="M15" s="21">
        <v>7.6147630000000008E-2</v>
      </c>
      <c r="N15" s="22">
        <f t="shared" si="1"/>
        <v>2.8323946754277983E-2</v>
      </c>
      <c r="O15" s="22">
        <f t="shared" si="2"/>
        <v>3.513489338701286E-2</v>
      </c>
      <c r="P15" s="23">
        <f t="shared" si="3"/>
        <v>4.5561954747009636E-2</v>
      </c>
      <c r="Q15" s="70">
        <v>48</v>
      </c>
      <c r="R15" s="21">
        <v>43</v>
      </c>
      <c r="S15" s="23">
        <f t="shared" si="4"/>
        <v>0.89583333333333337</v>
      </c>
    </row>
    <row r="16" spans="1:19" ht="38.25" x14ac:dyDescent="0.25">
      <c r="A16" s="17"/>
      <c r="B16" s="19">
        <v>5004163</v>
      </c>
      <c r="C16" s="19" t="s">
        <v>520</v>
      </c>
      <c r="D16" s="68">
        <v>3000659</v>
      </c>
      <c r="E16" s="19" t="s">
        <v>511</v>
      </c>
      <c r="F16" s="69">
        <v>42</v>
      </c>
      <c r="G16" s="19" t="s">
        <v>534</v>
      </c>
      <c r="H16" s="20">
        <v>3.2060499999999998</v>
      </c>
      <c r="I16" s="21">
        <v>3.134331</v>
      </c>
      <c r="J16" s="21">
        <f t="shared" si="0"/>
        <v>0.8803678345190824</v>
      </c>
      <c r="K16" s="21">
        <v>0.70839834451908246</v>
      </c>
      <c r="L16" s="21">
        <v>7.032506999999999E-2</v>
      </c>
      <c r="M16" s="21">
        <v>0.10164442</v>
      </c>
      <c r="N16" s="22">
        <f t="shared" si="1"/>
        <v>0.22601261465974157</v>
      </c>
      <c r="O16" s="22">
        <f t="shared" si="2"/>
        <v>0.24844964189139004</v>
      </c>
      <c r="P16" s="23">
        <f t="shared" si="3"/>
        <v>0.28087902474852922</v>
      </c>
      <c r="Q16" s="70">
        <v>583</v>
      </c>
      <c r="R16" s="21">
        <v>389</v>
      </c>
      <c r="S16" s="23">
        <f t="shared" si="4"/>
        <v>0.66723842195540306</v>
      </c>
    </row>
    <row r="17" spans="1:19" ht="38.25" x14ac:dyDescent="0.25">
      <c r="A17" s="17"/>
      <c r="B17" s="19">
        <v>5004164</v>
      </c>
      <c r="C17" s="19" t="s">
        <v>521</v>
      </c>
      <c r="D17" s="68">
        <v>3000659</v>
      </c>
      <c r="E17" s="19" t="s">
        <v>511</v>
      </c>
      <c r="F17" s="69">
        <v>575</v>
      </c>
      <c r="G17" s="19" t="s">
        <v>536</v>
      </c>
      <c r="H17" s="20">
        <v>7.2836100000000012</v>
      </c>
      <c r="I17" s="21">
        <v>7.7453290000000017</v>
      </c>
      <c r="J17" s="21">
        <f t="shared" si="0"/>
        <v>3.2108337941419083</v>
      </c>
      <c r="K17" s="21">
        <v>2.3113071641419083</v>
      </c>
      <c r="L17" s="21">
        <v>0.30826381999999997</v>
      </c>
      <c r="M17" s="21">
        <v>0.59126281000000003</v>
      </c>
      <c r="N17" s="22">
        <f t="shared" si="1"/>
        <v>0.29841303889633453</v>
      </c>
      <c r="O17" s="22">
        <f t="shared" si="2"/>
        <v>0.33821300349435224</v>
      </c>
      <c r="P17" s="23">
        <f t="shared" si="3"/>
        <v>0.41455098862061346</v>
      </c>
      <c r="Q17" s="70">
        <v>55</v>
      </c>
      <c r="R17" s="21">
        <v>49</v>
      </c>
      <c r="S17" s="23">
        <f t="shared" si="4"/>
        <v>0.89090909090909087</v>
      </c>
    </row>
    <row r="18" spans="1:19" ht="25.5" x14ac:dyDescent="0.25">
      <c r="A18" s="17"/>
      <c r="B18" s="19">
        <v>5004165</v>
      </c>
      <c r="C18" s="19" t="s">
        <v>522</v>
      </c>
      <c r="D18" s="68">
        <v>3000356</v>
      </c>
      <c r="E18" s="19" t="s">
        <v>508</v>
      </c>
      <c r="F18" s="69">
        <v>524</v>
      </c>
      <c r="G18" s="19" t="s">
        <v>537</v>
      </c>
      <c r="H18" s="20">
        <v>4.9706549999999972</v>
      </c>
      <c r="I18" s="21">
        <v>4.9723359999999985</v>
      </c>
      <c r="J18" s="21">
        <f t="shared" si="0"/>
        <v>2.0386880012234876</v>
      </c>
      <c r="K18" s="21">
        <v>1.6064048512234876</v>
      </c>
      <c r="L18" s="21">
        <v>0.21978735999999999</v>
      </c>
      <c r="M18" s="21">
        <v>0.21249578999999999</v>
      </c>
      <c r="N18" s="22">
        <f t="shared" si="1"/>
        <v>0.32306844332794249</v>
      </c>
      <c r="O18" s="22">
        <f t="shared" si="2"/>
        <v>0.36727047633617038</v>
      </c>
      <c r="P18" s="23">
        <f t="shared" si="3"/>
        <v>0.41000608189460408</v>
      </c>
      <c r="Q18" s="70">
        <v>757</v>
      </c>
      <c r="R18" s="21">
        <v>757</v>
      </c>
      <c r="S18" s="23">
        <f t="shared" si="4"/>
        <v>1</v>
      </c>
    </row>
    <row r="19" spans="1:19" ht="38.25" x14ac:dyDescent="0.25">
      <c r="A19" s="17"/>
      <c r="B19" s="19">
        <v>5004166</v>
      </c>
      <c r="C19" s="19" t="s">
        <v>523</v>
      </c>
      <c r="D19" s="68">
        <v>3000356</v>
      </c>
      <c r="E19" s="19" t="s">
        <v>508</v>
      </c>
      <c r="F19" s="69">
        <v>86</v>
      </c>
      <c r="G19" s="19" t="s">
        <v>500</v>
      </c>
      <c r="H19" s="20">
        <v>18.049923</v>
      </c>
      <c r="I19" s="21">
        <v>18.128423000000002</v>
      </c>
      <c r="J19" s="21">
        <f t="shared" si="0"/>
        <v>14.050546415545737</v>
      </c>
      <c r="K19" s="21">
        <v>10.894329445545736</v>
      </c>
      <c r="L19" s="21">
        <v>1.62551702</v>
      </c>
      <c r="M19" s="21">
        <v>1.53069995</v>
      </c>
      <c r="N19" s="22">
        <f t="shared" si="1"/>
        <v>0.60095295909333846</v>
      </c>
      <c r="O19" s="22">
        <f t="shared" si="2"/>
        <v>0.69061972271640704</v>
      </c>
      <c r="P19" s="23">
        <f t="shared" si="3"/>
        <v>0.77505618748777738</v>
      </c>
      <c r="Q19" s="70">
        <v>1070</v>
      </c>
      <c r="R19" s="21">
        <v>1070</v>
      </c>
      <c r="S19" s="23">
        <f t="shared" si="4"/>
        <v>1</v>
      </c>
    </row>
    <row r="20" spans="1:19" ht="38.25" x14ac:dyDescent="0.25">
      <c r="A20" s="17"/>
      <c r="B20" s="19">
        <v>5004167</v>
      </c>
      <c r="C20" s="19" t="s">
        <v>524</v>
      </c>
      <c r="D20" s="68">
        <v>3000356</v>
      </c>
      <c r="E20" s="19" t="s">
        <v>508</v>
      </c>
      <c r="F20" s="69">
        <v>1</v>
      </c>
      <c r="G20" s="19" t="s">
        <v>531</v>
      </c>
      <c r="H20" s="20">
        <v>11.155019000000003</v>
      </c>
      <c r="I20" s="21">
        <v>23.506031000000011</v>
      </c>
      <c r="J20" s="21">
        <f t="shared" si="0"/>
        <v>17.981083367721983</v>
      </c>
      <c r="K20" s="21">
        <v>13.332960007721985</v>
      </c>
      <c r="L20" s="21">
        <v>2.5391731199999996</v>
      </c>
      <c r="M20" s="21">
        <v>2.1089502399999982</v>
      </c>
      <c r="N20" s="22">
        <f t="shared" si="1"/>
        <v>0.56721443138239624</v>
      </c>
      <c r="O20" s="22">
        <f t="shared" si="2"/>
        <v>0.67523662874953139</v>
      </c>
      <c r="P20" s="23">
        <f t="shared" si="3"/>
        <v>0.76495616668428512</v>
      </c>
      <c r="Q20" s="70">
        <v>23611.21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525</v>
      </c>
      <c r="D21" s="68">
        <v>3000356</v>
      </c>
      <c r="E21" s="19" t="s">
        <v>508</v>
      </c>
      <c r="F21" s="69">
        <v>447</v>
      </c>
      <c r="G21" s="19" t="s">
        <v>535</v>
      </c>
      <c r="H21" s="20">
        <v>6.3941439999999998</v>
      </c>
      <c r="I21" s="21">
        <v>6.711943999999999</v>
      </c>
      <c r="J21" s="21">
        <f t="shared" si="0"/>
        <v>1.7532442586917383</v>
      </c>
      <c r="K21" s="21">
        <v>1.0835740586917382</v>
      </c>
      <c r="L21" s="21">
        <v>0.25938166000000007</v>
      </c>
      <c r="M21" s="21">
        <v>0.41028854000000003</v>
      </c>
      <c r="N21" s="22">
        <f t="shared" si="1"/>
        <v>0.16143967510630874</v>
      </c>
      <c r="O21" s="22">
        <f t="shared" si="2"/>
        <v>0.20008446415699213</v>
      </c>
      <c r="P21" s="23">
        <f t="shared" si="3"/>
        <v>0.26121258739520747</v>
      </c>
      <c r="Q21" s="70">
        <v>351</v>
      </c>
      <c r="R21" s="21">
        <v>177</v>
      </c>
      <c r="S21" s="23">
        <f t="shared" si="4"/>
        <v>0.50427350427350426</v>
      </c>
    </row>
    <row r="22" spans="1:19" ht="38.25" x14ac:dyDescent="0.25">
      <c r="A22" s="17"/>
      <c r="B22" s="19">
        <v>5004186</v>
      </c>
      <c r="C22" s="19" t="s">
        <v>526</v>
      </c>
      <c r="D22" s="68">
        <v>3000520</v>
      </c>
      <c r="E22" s="19" t="s">
        <v>510</v>
      </c>
      <c r="F22" s="69">
        <v>447</v>
      </c>
      <c r="G22" s="19" t="s">
        <v>535</v>
      </c>
      <c r="H22" s="20">
        <v>33.933535999999997</v>
      </c>
      <c r="I22" s="21">
        <v>36.304352000000002</v>
      </c>
      <c r="J22" s="21">
        <f t="shared" si="0"/>
        <v>10.609815590320739</v>
      </c>
      <c r="K22" s="21">
        <v>5.9144577903207392</v>
      </c>
      <c r="L22" s="21">
        <v>2.2895539599999992</v>
      </c>
      <c r="M22" s="21">
        <v>2.4058038399999999</v>
      </c>
      <c r="N22" s="22">
        <f t="shared" si="1"/>
        <v>0.16291318986552189</v>
      </c>
      <c r="O22" s="22">
        <f t="shared" si="2"/>
        <v>0.22597874079451241</v>
      </c>
      <c r="P22" s="23">
        <f t="shared" si="3"/>
        <v>0.29224638385835228</v>
      </c>
      <c r="Q22" s="70">
        <v>466</v>
      </c>
      <c r="R22" s="21">
        <v>163</v>
      </c>
      <c r="S22" s="23">
        <f t="shared" si="4"/>
        <v>0.34978540772532191</v>
      </c>
    </row>
    <row r="23" spans="1:19" ht="25.5" x14ac:dyDescent="0.25">
      <c r="A23" s="17"/>
      <c r="B23" s="19">
        <v>5004964</v>
      </c>
      <c r="C23" s="19" t="s">
        <v>527</v>
      </c>
      <c r="D23" s="68">
        <v>3000355</v>
      </c>
      <c r="E23" s="19" t="s">
        <v>507</v>
      </c>
      <c r="F23" s="69">
        <v>421</v>
      </c>
      <c r="G23" s="19" t="s">
        <v>538</v>
      </c>
      <c r="H23" s="20">
        <v>24.019642999999999</v>
      </c>
      <c r="I23" s="21">
        <v>25.192039000000005</v>
      </c>
      <c r="J23" s="21">
        <f t="shared" si="0"/>
        <v>2.6885489057311154</v>
      </c>
      <c r="K23" s="21">
        <v>1.5062871557311155</v>
      </c>
      <c r="L23" s="21">
        <v>0.70566285999999989</v>
      </c>
      <c r="M23" s="21">
        <v>0.47659888999999994</v>
      </c>
      <c r="N23" s="22">
        <f t="shared" si="1"/>
        <v>5.9792188942352588E-2</v>
      </c>
      <c r="O23" s="22">
        <f t="shared" si="2"/>
        <v>8.7803532525934674E-2</v>
      </c>
      <c r="P23" s="23">
        <f t="shared" si="3"/>
        <v>0.10672216352678379</v>
      </c>
      <c r="Q23" s="70">
        <v>241</v>
      </c>
      <c r="R23" s="21">
        <v>172</v>
      </c>
      <c r="S23" s="23">
        <f t="shared" si="4"/>
        <v>0.7136929460580913</v>
      </c>
    </row>
    <row r="24" spans="1:19" ht="38.25" x14ac:dyDescent="0.25">
      <c r="A24" s="17"/>
      <c r="B24" s="19">
        <v>5004965</v>
      </c>
      <c r="C24" s="19" t="s">
        <v>528</v>
      </c>
      <c r="D24" s="68">
        <v>3000422</v>
      </c>
      <c r="E24" s="19" t="s">
        <v>509</v>
      </c>
      <c r="F24" s="69">
        <v>82</v>
      </c>
      <c r="G24" s="19" t="s">
        <v>539</v>
      </c>
      <c r="H24" s="20">
        <v>14.486383999999997</v>
      </c>
      <c r="I24" s="21">
        <v>14.539271999999997</v>
      </c>
      <c r="J24" s="21">
        <f t="shared" si="0"/>
        <v>7.6954265772610091</v>
      </c>
      <c r="K24" s="21">
        <v>5.0755021872610087</v>
      </c>
      <c r="L24" s="21">
        <v>1.8717694300000001</v>
      </c>
      <c r="M24" s="21">
        <v>0.74815495999999992</v>
      </c>
      <c r="N24" s="22">
        <f t="shared" si="1"/>
        <v>0.34908915571983312</v>
      </c>
      <c r="O24" s="22">
        <f t="shared" si="2"/>
        <v>0.47782802448850331</v>
      </c>
      <c r="P24" s="23">
        <f t="shared" si="3"/>
        <v>0.5292855500097261</v>
      </c>
      <c r="Q24" s="70">
        <v>79260</v>
      </c>
      <c r="R24" s="21">
        <v>59369</v>
      </c>
      <c r="S24" s="23">
        <f t="shared" si="4"/>
        <v>0.74904113045672471</v>
      </c>
    </row>
    <row r="25" spans="1:19" ht="38.25" x14ac:dyDescent="0.25">
      <c r="A25" s="17"/>
      <c r="B25" s="19">
        <v>5004966</v>
      </c>
      <c r="C25" s="19" t="s">
        <v>529</v>
      </c>
      <c r="D25" s="68">
        <v>3000422</v>
      </c>
      <c r="E25" s="19" t="s">
        <v>509</v>
      </c>
      <c r="F25" s="69">
        <v>82</v>
      </c>
      <c r="G25" s="19" t="s">
        <v>539</v>
      </c>
      <c r="H25" s="20">
        <v>1176.7833009999999</v>
      </c>
      <c r="I25" s="21">
        <v>1186.015844</v>
      </c>
      <c r="J25" s="21">
        <f t="shared" si="0"/>
        <v>581.51443747875055</v>
      </c>
      <c r="K25" s="21">
        <v>200.2220705687505</v>
      </c>
      <c r="L25" s="21">
        <v>135.71247049000002</v>
      </c>
      <c r="M25" s="21">
        <v>245.57989642000004</v>
      </c>
      <c r="N25" s="22">
        <f t="shared" si="1"/>
        <v>0.16881905210766349</v>
      </c>
      <c r="O25" s="22">
        <f t="shared" si="2"/>
        <v>0.28324625067888254</v>
      </c>
      <c r="P25" s="23">
        <f t="shared" si="3"/>
        <v>0.49030916443537037</v>
      </c>
      <c r="Q25" s="70">
        <v>70333</v>
      </c>
      <c r="R25" s="21">
        <v>67782</v>
      </c>
      <c r="S25" s="23">
        <f t="shared" si="4"/>
        <v>0.96372968592268204</v>
      </c>
    </row>
    <row r="26" spans="1:19" ht="38.25" x14ac:dyDescent="0.25">
      <c r="A26" s="17"/>
      <c r="B26" s="19">
        <v>5004967</v>
      </c>
      <c r="C26" s="19" t="s">
        <v>530</v>
      </c>
      <c r="D26" s="68">
        <v>3000659</v>
      </c>
      <c r="E26" s="19" t="s">
        <v>511</v>
      </c>
      <c r="F26" s="69">
        <v>421</v>
      </c>
      <c r="G26" s="19" t="s">
        <v>538</v>
      </c>
      <c r="H26" s="20">
        <v>8.9499790000000026</v>
      </c>
      <c r="I26" s="21">
        <v>9.8499790000000012</v>
      </c>
      <c r="J26" s="21">
        <f t="shared" si="0"/>
        <v>1.9870312530915024</v>
      </c>
      <c r="K26" s="21">
        <v>1.5932432730915025</v>
      </c>
      <c r="L26" s="21">
        <v>0.27022360000000001</v>
      </c>
      <c r="M26" s="21">
        <v>0.12356437999999999</v>
      </c>
      <c r="N26" s="22">
        <f t="shared" si="1"/>
        <v>0.16175093095036064</v>
      </c>
      <c r="O26" s="22">
        <f t="shared" si="2"/>
        <v>0.18918485745923949</v>
      </c>
      <c r="P26" s="23">
        <f t="shared" si="3"/>
        <v>0.20172949131074311</v>
      </c>
      <c r="Q26" s="70">
        <v>364</v>
      </c>
      <c r="R26" s="21">
        <v>293</v>
      </c>
      <c r="S26" s="23">
        <f t="shared" si="4"/>
        <v>0.80494505494505497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211.73015000000169</v>
      </c>
      <c r="I27" s="45">
        <f t="shared" ref="I27:M27" ca="1" si="5">OFFSET(I27,-MATCH("PROYECTOS",$A$8:$A$50,0)-1,0)-(OFFSET(I27,-MATCH("PROYECTOS",$A$8:$A$50,0),0))</f>
        <v>575.13762100000167</v>
      </c>
      <c r="J27" s="45">
        <f t="shared" ca="1" si="5"/>
        <v>211.5476142467819</v>
      </c>
      <c r="K27" s="45">
        <f t="shared" ca="1" si="5"/>
        <v>179.82330222678138</v>
      </c>
      <c r="L27" s="45">
        <f t="shared" ca="1" si="5"/>
        <v>19.401228329999867</v>
      </c>
      <c r="M27" s="45">
        <f t="shared" ca="1" si="5"/>
        <v>12.323083689999976</v>
      </c>
      <c r="N27" s="46">
        <f t="shared" ca="1" si="1"/>
        <v>0.31266134514747879</v>
      </c>
      <c r="O27" s="46">
        <f t="shared" ca="1" si="2"/>
        <v>0.34639453807661919</v>
      </c>
      <c r="P27" s="47">
        <f t="shared" ca="1" si="3"/>
        <v>0.36782085977780371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2039</v>
      </c>
      <c r="N2" s="72" t="s">
        <v>2054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310.36976900000008</v>
      </c>
      <c r="E6" s="14">
        <f ca="1">SUM(E7:OFFSET(E7,50,0))</f>
        <v>370.35008700000009</v>
      </c>
      <c r="F6" s="14">
        <f ca="1">SUM(F7:OFFSET(F7,50,0))</f>
        <v>174.23589813360908</v>
      </c>
      <c r="G6" s="14">
        <f ca="1">SUM(G7:OFFSET(G7,50,0))</f>
        <v>115.52630997360907</v>
      </c>
      <c r="H6" s="14">
        <f ca="1">SUM(H7:OFFSET(H7,50,0))</f>
        <v>15.945622879999995</v>
      </c>
      <c r="I6" s="14">
        <f ca="1">SUM(I7:OFFSET(I7,50,0))</f>
        <v>42.763965280000008</v>
      </c>
      <c r="J6" s="15">
        <f ca="1">IFERROR(G6/E6,0)</f>
        <v>0.3119381202510938</v>
      </c>
      <c r="K6" s="15">
        <f ca="1">IFERROR(SUM(G6,H6)/E6,0)</f>
        <v>0.35499365996803195</v>
      </c>
      <c r="L6" s="16">
        <f ca="1">IFERROR(SUM(G6,H6,I6)/E6,0)</f>
        <v>0.47046268989700291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20.884978999999994</v>
      </c>
      <c r="E7" s="21">
        <v>57.408979000000009</v>
      </c>
      <c r="F7" s="21">
        <f t="shared" ref="F7:F32" si="0">SUM(G7,H7,I7)</f>
        <v>1.5415888296183771</v>
      </c>
      <c r="G7" s="21">
        <v>1.0637882596183772</v>
      </c>
      <c r="H7" s="21">
        <v>0.15679936999999999</v>
      </c>
      <c r="I7" s="21">
        <v>0.32100119999999999</v>
      </c>
      <c r="J7" s="22">
        <f t="shared" ref="J7:J32" si="1">IFERROR(G7/E7,0)</f>
        <v>1.8529997887932775E-2</v>
      </c>
      <c r="K7" s="22">
        <f t="shared" ref="K7:K32" si="2">IFERROR(SUM(G7,H7)/E7,0)</f>
        <v>2.1261266980873793E-2</v>
      </c>
      <c r="L7" s="23">
        <f t="shared" ref="L7:L32" si="3">IFERROR(SUM(G7,H7,I7)/E7,0)</f>
        <v>2.6852747714227364E-2</v>
      </c>
      <c r="M7" s="4"/>
      <c r="N7" t="s">
        <v>251</v>
      </c>
      <c r="O7" s="5">
        <v>7.5491351610573243E-2</v>
      </c>
      <c r="P7" s="71">
        <v>0.96151403730048834</v>
      </c>
    </row>
    <row r="8" spans="1:16" x14ac:dyDescent="0.25">
      <c r="A8" s="17"/>
      <c r="B8" s="55">
        <v>2</v>
      </c>
      <c r="C8" s="19" t="s">
        <v>250</v>
      </c>
      <c r="D8" s="20">
        <v>13.064291000000001</v>
      </c>
      <c r="E8" s="21">
        <v>4.9276280000000003</v>
      </c>
      <c r="F8" s="21">
        <f t="shared" si="0"/>
        <v>1.0705010325272379</v>
      </c>
      <c r="G8" s="21">
        <v>0.78147870252723806</v>
      </c>
      <c r="H8" s="21">
        <v>0.24299922999999998</v>
      </c>
      <c r="I8" s="21">
        <v>4.6023099999999997E-2</v>
      </c>
      <c r="J8" s="22">
        <f t="shared" si="1"/>
        <v>0.15859125374870789</v>
      </c>
      <c r="K8" s="22">
        <f t="shared" si="2"/>
        <v>0.20790488497249343</v>
      </c>
      <c r="L8" s="23">
        <f t="shared" si="3"/>
        <v>0.21724469309112576</v>
      </c>
      <c r="M8" s="4"/>
      <c r="N8" t="s">
        <v>273</v>
      </c>
      <c r="O8" s="5">
        <v>42.049519767924224</v>
      </c>
      <c r="P8" s="71">
        <v>0.92640821589880995</v>
      </c>
    </row>
    <row r="9" spans="1:16" x14ac:dyDescent="0.25">
      <c r="A9" s="17"/>
      <c r="B9" s="55">
        <v>3</v>
      </c>
      <c r="C9" s="19" t="s">
        <v>251</v>
      </c>
      <c r="D9" s="20">
        <v>7.2538999999999992E-2</v>
      </c>
      <c r="E9" s="21">
        <v>7.8512999999999999E-2</v>
      </c>
      <c r="F9" s="21">
        <f t="shared" si="0"/>
        <v>7.5491351610573243E-2</v>
      </c>
      <c r="G9" s="21">
        <v>6.0066101610573241E-2</v>
      </c>
      <c r="H9" s="21">
        <v>1.3310499999999999E-2</v>
      </c>
      <c r="I9" s="21">
        <v>2.1147499999999999E-3</v>
      </c>
      <c r="J9" s="22">
        <f t="shared" si="1"/>
        <v>0.76504657331363268</v>
      </c>
      <c r="K9" s="22">
        <f t="shared" si="2"/>
        <v>0.93457900743282318</v>
      </c>
      <c r="L9" s="23">
        <f t="shared" si="3"/>
        <v>0.96151403730048834</v>
      </c>
      <c r="M9" s="4"/>
      <c r="N9" t="s">
        <v>257</v>
      </c>
      <c r="O9" s="5">
        <v>5.9487999400789589E-2</v>
      </c>
      <c r="P9" s="71">
        <v>0.92049638536795719</v>
      </c>
    </row>
    <row r="10" spans="1:16" x14ac:dyDescent="0.25">
      <c r="A10" s="17"/>
      <c r="B10" s="55">
        <v>4</v>
      </c>
      <c r="C10" s="19" t="s">
        <v>252</v>
      </c>
      <c r="D10" s="20">
        <v>27.932458</v>
      </c>
      <c r="E10" s="21">
        <v>23.096831999999992</v>
      </c>
      <c r="F10" s="21">
        <f t="shared" si="0"/>
        <v>7.2545007440133844</v>
      </c>
      <c r="G10" s="21">
        <v>5.1009924240133842</v>
      </c>
      <c r="H10" s="21">
        <v>1.1714613700000001</v>
      </c>
      <c r="I10" s="21">
        <v>0.98204694999999997</v>
      </c>
      <c r="J10" s="22">
        <f t="shared" si="1"/>
        <v>0.22085247119662929</v>
      </c>
      <c r="K10" s="22">
        <f t="shared" si="2"/>
        <v>0.27157204044318228</v>
      </c>
      <c r="L10" s="23">
        <f t="shared" si="3"/>
        <v>0.31409072655563269</v>
      </c>
      <c r="M10" s="4"/>
      <c r="N10" t="s">
        <v>258</v>
      </c>
      <c r="O10" s="5">
        <v>2.635540343273914</v>
      </c>
      <c r="P10" s="71">
        <v>0.86837058981210269</v>
      </c>
    </row>
    <row r="11" spans="1:16" x14ac:dyDescent="0.25">
      <c r="A11" s="17"/>
      <c r="B11" s="55">
        <v>5</v>
      </c>
      <c r="C11" s="19" t="s">
        <v>253</v>
      </c>
      <c r="D11" s="20">
        <v>3.6734939999999998</v>
      </c>
      <c r="E11" s="21">
        <v>3.8145080000000005</v>
      </c>
      <c r="F11" s="21">
        <f t="shared" si="0"/>
        <v>2.2136416532076812</v>
      </c>
      <c r="G11" s="21">
        <v>1.6811012832076813</v>
      </c>
      <c r="H11" s="21">
        <v>0.19842655000000001</v>
      </c>
      <c r="I11" s="21">
        <v>0.33411381999999995</v>
      </c>
      <c r="J11" s="22">
        <f t="shared" si="1"/>
        <v>0.44071248066793439</v>
      </c>
      <c r="K11" s="22">
        <f t="shared" si="2"/>
        <v>0.49273139110146869</v>
      </c>
      <c r="L11" s="23">
        <f t="shared" si="3"/>
        <v>0.58032167010992797</v>
      </c>
      <c r="M11" s="4"/>
      <c r="N11" t="s">
        <v>264</v>
      </c>
      <c r="O11" s="5">
        <v>0.59014050175098243</v>
      </c>
      <c r="P11" s="71">
        <v>0.75440454804154944</v>
      </c>
    </row>
    <row r="12" spans="1:16" x14ac:dyDescent="0.25">
      <c r="A12" s="17"/>
      <c r="B12" s="55">
        <v>6</v>
      </c>
      <c r="C12" s="19" t="s">
        <v>254</v>
      </c>
      <c r="D12" s="20">
        <v>2.424593999999999</v>
      </c>
      <c r="E12" s="21">
        <v>2.1485729999999998</v>
      </c>
      <c r="F12" s="21">
        <f t="shared" si="0"/>
        <v>1.5118224499325064</v>
      </c>
      <c r="G12" s="21">
        <v>0.85990142993250629</v>
      </c>
      <c r="H12" s="21">
        <v>0.47400864000000004</v>
      </c>
      <c r="I12" s="21">
        <v>0.17791238000000001</v>
      </c>
      <c r="J12" s="22">
        <f t="shared" si="1"/>
        <v>0.40021978770677391</v>
      </c>
      <c r="K12" s="22">
        <f t="shared" si="2"/>
        <v>0.6208353497565624</v>
      </c>
      <c r="L12" s="23">
        <f t="shared" si="3"/>
        <v>0.70364025329021007</v>
      </c>
      <c r="M12" s="4"/>
      <c r="N12" t="s">
        <v>267</v>
      </c>
      <c r="O12" s="5">
        <v>0.87524433115168754</v>
      </c>
      <c r="P12" s="71">
        <v>0.73460433182398532</v>
      </c>
    </row>
    <row r="13" spans="1:16" x14ac:dyDescent="0.25">
      <c r="A13" s="17"/>
      <c r="B13" s="55">
        <v>7</v>
      </c>
      <c r="C13" s="19" t="s">
        <v>255</v>
      </c>
      <c r="D13" s="20">
        <v>0.32816299999999998</v>
      </c>
      <c r="E13" s="21">
        <v>0.56681899999999996</v>
      </c>
      <c r="F13" s="21">
        <f t="shared" si="0"/>
        <v>0.1163836700726199</v>
      </c>
      <c r="G13" s="21">
        <v>9.3998040072619915E-2</v>
      </c>
      <c r="H13" s="21">
        <v>4.1856300000000001E-3</v>
      </c>
      <c r="I13" s="21">
        <v>1.8200000000000001E-2</v>
      </c>
      <c r="J13" s="22">
        <f t="shared" si="1"/>
        <v>0.16583431408019125</v>
      </c>
      <c r="K13" s="22">
        <f t="shared" si="2"/>
        <v>0.17321873485648842</v>
      </c>
      <c r="L13" s="23">
        <f t="shared" si="3"/>
        <v>0.20532775025646618</v>
      </c>
      <c r="M13" s="4"/>
      <c r="N13" t="s">
        <v>254</v>
      </c>
      <c r="O13" s="5">
        <v>1.5118224499325064</v>
      </c>
      <c r="P13" s="71">
        <v>0.70364025329021007</v>
      </c>
    </row>
    <row r="14" spans="1:16" x14ac:dyDescent="0.25">
      <c r="A14" s="17"/>
      <c r="B14" s="55">
        <v>8</v>
      </c>
      <c r="C14" s="19" t="s">
        <v>256</v>
      </c>
      <c r="D14" s="20">
        <v>15.409877000000002</v>
      </c>
      <c r="E14" s="21">
        <v>17.367404000000004</v>
      </c>
      <c r="F14" s="21">
        <f t="shared" si="0"/>
        <v>7.4463627173976263</v>
      </c>
      <c r="G14" s="21">
        <v>5.1612883073976263</v>
      </c>
      <c r="H14" s="21">
        <v>0.90700444999999996</v>
      </c>
      <c r="I14" s="21">
        <v>1.3780699599999999</v>
      </c>
      <c r="J14" s="22">
        <f t="shared" si="1"/>
        <v>0.29718248665129371</v>
      </c>
      <c r="K14" s="22">
        <f t="shared" si="2"/>
        <v>0.34940701312629246</v>
      </c>
      <c r="L14" s="23">
        <f t="shared" si="3"/>
        <v>0.42875508149621122</v>
      </c>
      <c r="M14" s="4"/>
      <c r="N14" t="s">
        <v>268</v>
      </c>
      <c r="O14" s="5">
        <v>0.82261688414714795</v>
      </c>
      <c r="P14" s="71">
        <v>0.62795373737564697</v>
      </c>
    </row>
    <row r="15" spans="1:16" x14ac:dyDescent="0.25">
      <c r="A15" s="17"/>
      <c r="B15" s="55">
        <v>9</v>
      </c>
      <c r="C15" s="19" t="s">
        <v>257</v>
      </c>
      <c r="D15" s="20">
        <v>0.2</v>
      </c>
      <c r="E15" s="21">
        <v>6.4625999999999989E-2</v>
      </c>
      <c r="F15" s="21">
        <f t="shared" si="0"/>
        <v>5.9487999400789589E-2</v>
      </c>
      <c r="G15" s="21">
        <v>4.3666719400789589E-2</v>
      </c>
      <c r="H15" s="21">
        <v>1.1333280000000001E-2</v>
      </c>
      <c r="I15" s="21">
        <v>4.4879999999999998E-3</v>
      </c>
      <c r="J15" s="22">
        <f t="shared" si="1"/>
        <v>0.67568346177683281</v>
      </c>
      <c r="K15" s="22">
        <f t="shared" si="2"/>
        <v>0.85105065145281467</v>
      </c>
      <c r="L15" s="23">
        <f t="shared" si="3"/>
        <v>0.92049638536795719</v>
      </c>
      <c r="M15" s="4"/>
      <c r="N15" t="s">
        <v>253</v>
      </c>
      <c r="O15" s="5">
        <v>2.2136416532076812</v>
      </c>
      <c r="P15" s="71">
        <v>0.58032167010992797</v>
      </c>
    </row>
    <row r="16" spans="1:16" x14ac:dyDescent="0.25">
      <c r="A16" s="17"/>
      <c r="B16" s="55">
        <v>10</v>
      </c>
      <c r="C16" s="19" t="s">
        <v>258</v>
      </c>
      <c r="D16" s="20">
        <v>2.8040640000000008</v>
      </c>
      <c r="E16" s="21">
        <v>3.0350410000000001</v>
      </c>
      <c r="F16" s="21">
        <f t="shared" si="0"/>
        <v>2.635540343273914</v>
      </c>
      <c r="G16" s="21">
        <v>1.9586929032739135</v>
      </c>
      <c r="H16" s="21">
        <v>0.10017516999999999</v>
      </c>
      <c r="I16" s="21">
        <v>0.57667227000000021</v>
      </c>
      <c r="J16" s="22">
        <f t="shared" si="1"/>
        <v>0.6453596189553662</v>
      </c>
      <c r="K16" s="22">
        <f t="shared" si="2"/>
        <v>0.67836581887161107</v>
      </c>
      <c r="L16" s="23">
        <f t="shared" si="3"/>
        <v>0.86837058981210269</v>
      </c>
      <c r="M16" s="4"/>
      <c r="N16" t="s">
        <v>461</v>
      </c>
      <c r="O16" s="5">
        <v>42.930898202361028</v>
      </c>
      <c r="P16" s="71">
        <v>0.54639801741929594</v>
      </c>
    </row>
    <row r="17" spans="1:16" x14ac:dyDescent="0.25">
      <c r="A17" s="17"/>
      <c r="B17" s="55">
        <v>11</v>
      </c>
      <c r="C17" s="19" t="s">
        <v>259</v>
      </c>
      <c r="D17" s="20">
        <v>13.198547</v>
      </c>
      <c r="E17" s="21">
        <v>0.48105399999999998</v>
      </c>
      <c r="F17" s="21">
        <f t="shared" si="0"/>
        <v>0.26048882729057482</v>
      </c>
      <c r="G17" s="21">
        <v>0.24557662729057483</v>
      </c>
      <c r="H17" s="21">
        <v>1.15E-2</v>
      </c>
      <c r="I17" s="21">
        <v>3.4121999999999998E-3</v>
      </c>
      <c r="J17" s="22">
        <f t="shared" si="1"/>
        <v>0.51049700717710456</v>
      </c>
      <c r="K17" s="22">
        <f t="shared" si="2"/>
        <v>0.53440284726990084</v>
      </c>
      <c r="L17" s="23">
        <f t="shared" si="3"/>
        <v>0.54149602184073897</v>
      </c>
      <c r="M17" s="4"/>
      <c r="N17" t="s">
        <v>270</v>
      </c>
      <c r="O17" s="5">
        <v>2.7349601001517438</v>
      </c>
      <c r="P17" s="71">
        <v>0.54156113663989647</v>
      </c>
    </row>
    <row r="18" spans="1:16" x14ac:dyDescent="0.25">
      <c r="A18" s="17"/>
      <c r="B18" s="55">
        <v>12</v>
      </c>
      <c r="C18" s="19" t="s">
        <v>260</v>
      </c>
      <c r="D18" s="20">
        <v>2.4122460000000001</v>
      </c>
      <c r="E18" s="21">
        <v>1.2514750000000001</v>
      </c>
      <c r="F18" s="21">
        <f t="shared" si="0"/>
        <v>0.38268270107642349</v>
      </c>
      <c r="G18" s="21">
        <v>0.42511117107642349</v>
      </c>
      <c r="H18" s="21">
        <v>3.3281720000000001E-2</v>
      </c>
      <c r="I18" s="21">
        <v>-7.5710190000000011E-2</v>
      </c>
      <c r="J18" s="22">
        <f t="shared" si="1"/>
        <v>0.3396881048973599</v>
      </c>
      <c r="K18" s="22">
        <f t="shared" si="2"/>
        <v>0.36628209998315864</v>
      </c>
      <c r="L18" s="23">
        <f t="shared" si="3"/>
        <v>0.30578533416682191</v>
      </c>
      <c r="M18" s="4"/>
      <c r="N18" t="s">
        <v>259</v>
      </c>
      <c r="O18" s="5">
        <v>0.26048882729057482</v>
      </c>
      <c r="P18" s="71">
        <v>0.54149602184073897</v>
      </c>
    </row>
    <row r="19" spans="1:16" x14ac:dyDescent="0.25">
      <c r="A19" s="17"/>
      <c r="B19" s="55">
        <v>13</v>
      </c>
      <c r="C19" s="19" t="s">
        <v>261</v>
      </c>
      <c r="D19" s="20">
        <v>2.2871190000000001</v>
      </c>
      <c r="E19" s="21">
        <v>4.3611390000000005</v>
      </c>
      <c r="F19" s="21">
        <f t="shared" si="0"/>
        <v>1.6297810897447256</v>
      </c>
      <c r="G19" s="21">
        <v>1.1851705497447256</v>
      </c>
      <c r="H19" s="21">
        <v>0.16206606000000001</v>
      </c>
      <c r="I19" s="21">
        <v>0.28254448000000004</v>
      </c>
      <c r="J19" s="22">
        <f t="shared" si="1"/>
        <v>0.27175711430998312</v>
      </c>
      <c r="K19" s="22">
        <f t="shared" si="2"/>
        <v>0.30891852099754796</v>
      </c>
      <c r="L19" s="23">
        <f t="shared" si="3"/>
        <v>0.37370537599116316</v>
      </c>
      <c r="M19" s="4"/>
      <c r="N19" t="s">
        <v>263</v>
      </c>
      <c r="O19" s="5">
        <v>51.882490687825637</v>
      </c>
      <c r="P19" s="71">
        <v>0.52664963008979704</v>
      </c>
    </row>
    <row r="20" spans="1:16" x14ac:dyDescent="0.25">
      <c r="A20" s="17"/>
      <c r="B20" s="55">
        <v>14</v>
      </c>
      <c r="C20" s="19" t="s">
        <v>262</v>
      </c>
      <c r="D20" s="20">
        <v>14.919269</v>
      </c>
      <c r="E20" s="21">
        <v>6.0404149999999994</v>
      </c>
      <c r="F20" s="21">
        <f t="shared" si="0"/>
        <v>1.51753820470215</v>
      </c>
      <c r="G20" s="21">
        <v>0.75620419470214983</v>
      </c>
      <c r="H20" s="21">
        <v>3.0322269999999998E-2</v>
      </c>
      <c r="I20" s="21">
        <v>0.73101174000000013</v>
      </c>
      <c r="J20" s="22">
        <f t="shared" si="1"/>
        <v>0.12519076830021611</v>
      </c>
      <c r="K20" s="22">
        <f t="shared" si="2"/>
        <v>0.13021066676745718</v>
      </c>
      <c r="L20" s="23">
        <f t="shared" si="3"/>
        <v>0.25123078541824528</v>
      </c>
      <c r="M20" s="4"/>
      <c r="N20" t="s">
        <v>269</v>
      </c>
      <c r="O20" s="5">
        <v>3.0828461777005218</v>
      </c>
      <c r="P20" s="71">
        <v>0.48548689894778441</v>
      </c>
    </row>
    <row r="21" spans="1:16" x14ac:dyDescent="0.25">
      <c r="A21" s="17"/>
      <c r="B21" s="55">
        <v>15</v>
      </c>
      <c r="C21" s="19" t="s">
        <v>263</v>
      </c>
      <c r="D21" s="20">
        <v>99.067025000000001</v>
      </c>
      <c r="E21" s="21">
        <v>98.514245000000003</v>
      </c>
      <c r="F21" s="21">
        <f t="shared" si="0"/>
        <v>51.882490687825637</v>
      </c>
      <c r="G21" s="21">
        <v>40.04686352782565</v>
      </c>
      <c r="H21" s="21">
        <v>6.8802599799999946</v>
      </c>
      <c r="I21" s="21">
        <v>4.9553671799999996</v>
      </c>
      <c r="J21" s="22">
        <f t="shared" si="1"/>
        <v>0.40650835346528463</v>
      </c>
      <c r="K21" s="22">
        <f t="shared" si="2"/>
        <v>0.47634860834416015</v>
      </c>
      <c r="L21" s="23">
        <f t="shared" si="3"/>
        <v>0.52664963008979704</v>
      </c>
      <c r="M21" s="4"/>
      <c r="N21" t="s">
        <v>271</v>
      </c>
      <c r="O21" s="5">
        <v>0.39532011205554107</v>
      </c>
      <c r="P21" s="71">
        <v>0.47597732577147156</v>
      </c>
    </row>
    <row r="22" spans="1:16" x14ac:dyDescent="0.25">
      <c r="A22" s="17"/>
      <c r="B22" s="55">
        <v>16</v>
      </c>
      <c r="C22" s="19" t="s">
        <v>264</v>
      </c>
      <c r="D22" s="20">
        <v>1.2391400000000001</v>
      </c>
      <c r="E22" s="21">
        <v>0.78225999999999996</v>
      </c>
      <c r="F22" s="21">
        <f t="shared" si="0"/>
        <v>0.59014050175098243</v>
      </c>
      <c r="G22" s="21">
        <v>0.45964050175098237</v>
      </c>
      <c r="H22" s="21">
        <v>3.3300000000000003E-2</v>
      </c>
      <c r="I22" s="21">
        <v>9.7200000000000009E-2</v>
      </c>
      <c r="J22" s="22">
        <f t="shared" si="1"/>
        <v>0.58758021853473574</v>
      </c>
      <c r="K22" s="22">
        <f t="shared" si="2"/>
        <v>0.63014918537440545</v>
      </c>
      <c r="L22" s="23">
        <f t="shared" si="3"/>
        <v>0.75440454804154944</v>
      </c>
      <c r="M22" s="4"/>
      <c r="N22" t="s">
        <v>265</v>
      </c>
      <c r="O22" s="5">
        <v>1.0929999873042107E-2</v>
      </c>
      <c r="P22" s="71">
        <v>0.43045053060184729</v>
      </c>
    </row>
    <row r="23" spans="1:16" x14ac:dyDescent="0.25">
      <c r="A23" s="17"/>
      <c r="B23" s="55">
        <v>17</v>
      </c>
      <c r="C23" s="19" t="s">
        <v>265</v>
      </c>
      <c r="D23" s="20">
        <v>0.13848099999999999</v>
      </c>
      <c r="E23" s="21">
        <v>2.5392000000000001E-2</v>
      </c>
      <c r="F23" s="21">
        <f t="shared" si="0"/>
        <v>1.0929999873042107E-2</v>
      </c>
      <c r="G23" s="21">
        <v>1.0929999873042107E-2</v>
      </c>
      <c r="H23" s="21">
        <v>0</v>
      </c>
      <c r="I23" s="21">
        <v>0</v>
      </c>
      <c r="J23" s="22">
        <f t="shared" si="1"/>
        <v>0.43045053060184729</v>
      </c>
      <c r="K23" s="22">
        <f t="shared" si="2"/>
        <v>0.43045053060184729</v>
      </c>
      <c r="L23" s="23">
        <f t="shared" si="3"/>
        <v>0.43045053060184729</v>
      </c>
      <c r="M23" s="4"/>
      <c r="N23" t="s">
        <v>256</v>
      </c>
      <c r="O23" s="5">
        <v>7.4463627173976263</v>
      </c>
      <c r="P23" s="71">
        <v>0.42875508149621122</v>
      </c>
    </row>
    <row r="24" spans="1:16" x14ac:dyDescent="0.25">
      <c r="A24" s="17"/>
      <c r="B24" s="55">
        <v>18</v>
      </c>
      <c r="C24" s="19" t="s">
        <v>266</v>
      </c>
      <c r="D24" s="20">
        <v>2.8659189999999999</v>
      </c>
      <c r="E24" s="21">
        <v>4.5007339999999996</v>
      </c>
      <c r="F24" s="21">
        <f t="shared" si="0"/>
        <v>0.63845632116928486</v>
      </c>
      <c r="G24" s="21">
        <v>0.32610375116928481</v>
      </c>
      <c r="H24" s="21">
        <v>0.16175755</v>
      </c>
      <c r="I24" s="21">
        <v>0.15059502</v>
      </c>
      <c r="J24" s="22">
        <f t="shared" si="1"/>
        <v>7.2455681933054655E-2</v>
      </c>
      <c r="K24" s="22">
        <f t="shared" si="2"/>
        <v>0.10839594189954013</v>
      </c>
      <c r="L24" s="23">
        <f t="shared" si="3"/>
        <v>0.14185604418507847</v>
      </c>
      <c r="M24" s="4"/>
      <c r="N24" t="s">
        <v>261</v>
      </c>
      <c r="O24" s="5">
        <v>1.6297810897447256</v>
      </c>
      <c r="P24" s="71">
        <v>0.37370537599116316</v>
      </c>
    </row>
    <row r="25" spans="1:16" x14ac:dyDescent="0.25">
      <c r="A25" s="17"/>
      <c r="B25" s="55">
        <v>19</v>
      </c>
      <c r="C25" s="19" t="s">
        <v>267</v>
      </c>
      <c r="D25" s="20">
        <v>0.88800799999999991</v>
      </c>
      <c r="E25" s="21">
        <v>1.1914500000000003</v>
      </c>
      <c r="F25" s="21">
        <f t="shared" si="0"/>
        <v>0.87524433115168754</v>
      </c>
      <c r="G25" s="21">
        <v>0.52532597115168755</v>
      </c>
      <c r="H25" s="21">
        <v>0.23068533999999999</v>
      </c>
      <c r="I25" s="21">
        <v>0.11923302000000001</v>
      </c>
      <c r="J25" s="22">
        <f t="shared" si="1"/>
        <v>0.44091314881168947</v>
      </c>
      <c r="K25" s="22">
        <f t="shared" si="2"/>
        <v>0.63453045545485531</v>
      </c>
      <c r="L25" s="23">
        <f t="shared" si="3"/>
        <v>0.73460433182398532</v>
      </c>
      <c r="M25" s="4"/>
      <c r="N25" t="s">
        <v>252</v>
      </c>
      <c r="O25" s="5">
        <v>7.2545007440133844</v>
      </c>
      <c r="P25" s="71">
        <v>0.31409072655563269</v>
      </c>
    </row>
    <row r="26" spans="1:16" x14ac:dyDescent="0.25">
      <c r="A26" s="17"/>
      <c r="B26" s="55">
        <v>20</v>
      </c>
      <c r="C26" s="19" t="s">
        <v>268</v>
      </c>
      <c r="D26" s="20">
        <v>1.8847790000000002</v>
      </c>
      <c r="E26" s="21">
        <v>1.3099959999999999</v>
      </c>
      <c r="F26" s="21">
        <f t="shared" si="0"/>
        <v>0.82261688414714795</v>
      </c>
      <c r="G26" s="21">
        <v>0.59179762414714787</v>
      </c>
      <c r="H26" s="21">
        <v>0.11315315000000001</v>
      </c>
      <c r="I26" s="21">
        <v>0.11766610999999999</v>
      </c>
      <c r="J26" s="22">
        <f t="shared" si="1"/>
        <v>0.4517552909681769</v>
      </c>
      <c r="K26" s="22">
        <f t="shared" si="2"/>
        <v>0.53813200509554837</v>
      </c>
      <c r="L26" s="23">
        <f t="shared" si="3"/>
        <v>0.62795373737564697</v>
      </c>
      <c r="M26" s="4"/>
      <c r="N26" t="s">
        <v>260</v>
      </c>
      <c r="O26" s="5">
        <v>0.38268270107642349</v>
      </c>
      <c r="P26" s="71">
        <v>0.30578533416682191</v>
      </c>
    </row>
    <row r="27" spans="1:16" x14ac:dyDescent="0.25">
      <c r="A27" s="17"/>
      <c r="B27" s="55">
        <v>21</v>
      </c>
      <c r="C27" s="19" t="s">
        <v>269</v>
      </c>
      <c r="D27" s="20">
        <v>14.811586</v>
      </c>
      <c r="E27" s="21">
        <v>6.3500090000000009</v>
      </c>
      <c r="F27" s="21">
        <f t="shared" si="0"/>
        <v>3.0828461777005218</v>
      </c>
      <c r="G27" s="21">
        <v>1.7853280177005217</v>
      </c>
      <c r="H27" s="21">
        <v>0.45518053000000003</v>
      </c>
      <c r="I27" s="21">
        <v>0.84233763000000006</v>
      </c>
      <c r="J27" s="22">
        <f t="shared" si="1"/>
        <v>0.28115362005006944</v>
      </c>
      <c r="K27" s="22">
        <f t="shared" si="2"/>
        <v>0.35283549168206235</v>
      </c>
      <c r="L27" s="23">
        <f t="shared" si="3"/>
        <v>0.48548689894778441</v>
      </c>
      <c r="M27" s="4"/>
      <c r="N27" t="s">
        <v>262</v>
      </c>
      <c r="O27" s="5">
        <v>1.51753820470215</v>
      </c>
      <c r="P27" s="71">
        <v>0.25123078541824528</v>
      </c>
    </row>
    <row r="28" spans="1:16" x14ac:dyDescent="0.25">
      <c r="A28" s="17"/>
      <c r="B28" s="55">
        <v>22</v>
      </c>
      <c r="C28" s="19" t="s">
        <v>270</v>
      </c>
      <c r="D28" s="20">
        <v>2.2700719999999994</v>
      </c>
      <c r="E28" s="21">
        <v>5.0501410000000009</v>
      </c>
      <c r="F28" s="21">
        <f t="shared" si="0"/>
        <v>2.7349601001517438</v>
      </c>
      <c r="G28" s="21">
        <v>2.2769964701517438</v>
      </c>
      <c r="H28" s="21">
        <v>0.19135664999999999</v>
      </c>
      <c r="I28" s="21">
        <v>0.26660698000000005</v>
      </c>
      <c r="J28" s="22">
        <f t="shared" si="1"/>
        <v>0.4508778012637159</v>
      </c>
      <c r="K28" s="22">
        <f t="shared" si="2"/>
        <v>0.48876914924786125</v>
      </c>
      <c r="L28" s="23">
        <f t="shared" si="3"/>
        <v>0.54156113663989647</v>
      </c>
      <c r="M28" s="4"/>
      <c r="N28" t="s">
        <v>250</v>
      </c>
      <c r="O28" s="5">
        <v>1.0705010325272379</v>
      </c>
      <c r="P28" s="71">
        <v>0.21724469309112576</v>
      </c>
    </row>
    <row r="29" spans="1:16" x14ac:dyDescent="0.25">
      <c r="A29" s="17"/>
      <c r="B29" s="55">
        <v>23</v>
      </c>
      <c r="C29" s="19" t="s">
        <v>271</v>
      </c>
      <c r="D29" s="20">
        <v>0.24529999999999999</v>
      </c>
      <c r="E29" s="21">
        <v>0.83054399999999995</v>
      </c>
      <c r="F29" s="21">
        <f t="shared" si="0"/>
        <v>0.39532011205554107</v>
      </c>
      <c r="G29" s="21">
        <v>0.26916290205554105</v>
      </c>
      <c r="H29" s="21">
        <v>0.10277057999999999</v>
      </c>
      <c r="I29" s="21">
        <v>2.3386629999999999E-2</v>
      </c>
      <c r="J29" s="22">
        <f t="shared" si="1"/>
        <v>0.32408024385889378</v>
      </c>
      <c r="K29" s="22">
        <f t="shared" si="2"/>
        <v>0.44781911862049584</v>
      </c>
      <c r="L29" s="23">
        <f t="shared" si="3"/>
        <v>0.47597732577147156</v>
      </c>
      <c r="M29" s="4"/>
      <c r="N29" t="s">
        <v>255</v>
      </c>
      <c r="O29" s="5">
        <v>0.1163836700726199</v>
      </c>
      <c r="P29" s="71">
        <v>0.20532775025646618</v>
      </c>
    </row>
    <row r="30" spans="1:16" x14ac:dyDescent="0.25">
      <c r="A30" s="17"/>
      <c r="B30" s="55">
        <v>24</v>
      </c>
      <c r="C30" s="19" t="s">
        <v>272</v>
      </c>
      <c r="D30" s="20">
        <v>4.0353349999999999</v>
      </c>
      <c r="E30" s="21">
        <v>3.1917279999999999</v>
      </c>
      <c r="F30" s="21">
        <f t="shared" si="0"/>
        <v>0.50666343362964839</v>
      </c>
      <c r="G30" s="21">
        <v>0.39881824362964835</v>
      </c>
      <c r="H30" s="21">
        <v>5.3772020000000004E-2</v>
      </c>
      <c r="I30" s="21">
        <v>5.4073170000000004E-2</v>
      </c>
      <c r="J30" s="22">
        <f t="shared" si="1"/>
        <v>0.12495370646547838</v>
      </c>
      <c r="K30" s="22">
        <f t="shared" si="2"/>
        <v>0.14180101300287756</v>
      </c>
      <c r="L30" s="23">
        <f t="shared" si="3"/>
        <v>0.15874267281850096</v>
      </c>
      <c r="M30" s="4"/>
      <c r="N30" t="s">
        <v>272</v>
      </c>
      <c r="O30" s="5">
        <v>0.50666343362964839</v>
      </c>
      <c r="P30" s="71">
        <v>0.15874267281850096</v>
      </c>
    </row>
    <row r="31" spans="1:16" x14ac:dyDescent="0.25">
      <c r="A31" s="17"/>
      <c r="B31" s="55">
        <v>25</v>
      </c>
      <c r="C31" s="19" t="s">
        <v>273</v>
      </c>
      <c r="D31" s="20">
        <v>8.3124839999999995</v>
      </c>
      <c r="E31" s="21">
        <v>45.389839000000002</v>
      </c>
      <c r="F31" s="21">
        <f t="shared" si="0"/>
        <v>42.049519767924224</v>
      </c>
      <c r="G31" s="21">
        <v>16.367370107924216</v>
      </c>
      <c r="H31" s="21">
        <v>1.0561603799999999</v>
      </c>
      <c r="I31" s="21">
        <v>24.625989280000002</v>
      </c>
      <c r="J31" s="22">
        <f t="shared" si="1"/>
        <v>0.36059546516400326</v>
      </c>
      <c r="K31" s="22">
        <f t="shared" si="2"/>
        <v>0.38386411742778415</v>
      </c>
      <c r="L31" s="23">
        <f t="shared" si="3"/>
        <v>0.92640821589880995</v>
      </c>
      <c r="M31" s="4"/>
      <c r="N31" t="s">
        <v>266</v>
      </c>
      <c r="O31" s="5">
        <v>0.63845632116928486</v>
      </c>
      <c r="P31" s="71">
        <v>0.14185604418507847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55.000000000000007</v>
      </c>
      <c r="E32" s="28">
        <v>78.570743000000007</v>
      </c>
      <c r="F32" s="28">
        <f t="shared" si="0"/>
        <v>42.930898202361028</v>
      </c>
      <c r="G32" s="28">
        <v>33.050936142361024</v>
      </c>
      <c r="H32" s="28">
        <v>3.1503524599999997</v>
      </c>
      <c r="I32" s="28">
        <v>6.7296096000000007</v>
      </c>
      <c r="J32" s="29">
        <f t="shared" si="1"/>
        <v>0.42065194855496046</v>
      </c>
      <c r="K32" s="29">
        <f t="shared" si="2"/>
        <v>0.46074769335401372</v>
      </c>
      <c r="L32" s="30">
        <f t="shared" si="3"/>
        <v>0.54639801741929594</v>
      </c>
      <c r="M32" s="4"/>
      <c r="N32" t="s">
        <v>249</v>
      </c>
      <c r="O32" s="5">
        <v>1.5415888296183771</v>
      </c>
      <c r="P32" s="71">
        <v>2.6852747714227364E-2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7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2040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310.36976900000008</v>
      </c>
      <c r="E6" s="14">
        <v>370.35008700000009</v>
      </c>
      <c r="F6" s="14">
        <v>174.23589813360908</v>
      </c>
      <c r="G6" s="14">
        <v>115.52630997360907</v>
      </c>
      <c r="H6" s="14">
        <v>15.945622879999995</v>
      </c>
      <c r="I6" s="14">
        <v>42.763965280000008</v>
      </c>
      <c r="J6" s="15">
        <v>0.3119381202510938</v>
      </c>
      <c r="K6" s="15">
        <v>0.35499365996803195</v>
      </c>
      <c r="L6" s="16">
        <v>0.47046268989700291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147.886257</v>
      </c>
      <c r="E7" s="38">
        <f ca="1">SUM(E8:OFFSET(E6,MATCH("PROYECTOS",$A$8:$A$50,0),0))</f>
        <v>187.075309</v>
      </c>
      <c r="F7" s="38">
        <f ca="1">SUM(F8:OFFSET(F6,MATCH("PROYECTOS",$A$8:$A$50,0),0))</f>
        <v>100.45390538042406</v>
      </c>
      <c r="G7" s="38">
        <f ca="1">SUM(G8:OFFSET(G6,MATCH("PROYECTOS",$A$8:$A$50,0),0))</f>
        <v>75.741803110424058</v>
      </c>
      <c r="H7" s="38">
        <f ca="1">SUM(H8:OFFSET(H6,MATCH("PROYECTOS",$A$8:$A$50,0),0))</f>
        <v>11.419689819999999</v>
      </c>
      <c r="I7" s="38">
        <f ca="1">SUM(I8:OFFSET(I6,MATCH("PROYECTOS",$A$8:$A$50,0),0))</f>
        <v>13.292412450000002</v>
      </c>
      <c r="J7" s="39">
        <f ca="1">IFERROR(G7/E7,0)</f>
        <v>0.40487332890319616</v>
      </c>
      <c r="K7" s="39">
        <f ca="1">IFERROR(SUM(G7,H7)/E7,0)</f>
        <v>0.46591660543735386</v>
      </c>
      <c r="L7" s="40">
        <f ca="1">IFERROR(SUM(G7,H7,I7)/E7,0)</f>
        <v>0.53697041003109636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13.288573999999999</v>
      </c>
      <c r="E8" s="21">
        <v>20.788602000000001</v>
      </c>
      <c r="F8" s="21">
        <f t="shared" ref="F8:F10" si="0">SUM(G8,H8,I8)</f>
        <v>14.912831851358902</v>
      </c>
      <c r="G8" s="21">
        <v>12.015808881358902</v>
      </c>
      <c r="H8" s="21">
        <v>2.98126428</v>
      </c>
      <c r="I8" s="21">
        <v>-8.4241310000000125E-2</v>
      </c>
      <c r="J8" s="22">
        <f t="shared" ref="J8:J11" si="1">IFERROR(G8/E8,0)</f>
        <v>0.57799985209966986</v>
      </c>
      <c r="K8" s="22">
        <f t="shared" ref="K8:K11" si="2">IFERROR(SUM(G8,H8)/E8,0)</f>
        <v>0.72140845071539206</v>
      </c>
      <c r="L8" s="23">
        <f t="shared" ref="L8:L11" si="3">IFERROR(SUM(G8,H8,I8)/E8,0)</f>
        <v>0.71735616716116368</v>
      </c>
      <c r="M8" s="4"/>
    </row>
    <row r="9" spans="1:13" ht="51" x14ac:dyDescent="0.25">
      <c r="A9" s="17"/>
      <c r="B9" s="19">
        <v>3000664</v>
      </c>
      <c r="C9" s="19" t="s">
        <v>2042</v>
      </c>
      <c r="D9" s="20">
        <v>41.058328000000003</v>
      </c>
      <c r="E9" s="21">
        <v>42.463457999999989</v>
      </c>
      <c r="F9" s="21">
        <f t="shared" si="0"/>
        <v>16.872895204458349</v>
      </c>
      <c r="G9" s="21">
        <v>12.732734404458348</v>
      </c>
      <c r="H9" s="21">
        <v>1.9409464100000002</v>
      </c>
      <c r="I9" s="21">
        <v>2.1992143900000003</v>
      </c>
      <c r="J9" s="22">
        <f t="shared" si="1"/>
        <v>0.29985156659776396</v>
      </c>
      <c r="K9" s="22">
        <f t="shared" si="2"/>
        <v>0.34556019470807942</v>
      </c>
      <c r="L9" s="23">
        <f t="shared" si="3"/>
        <v>0.39735094594647363</v>
      </c>
      <c r="M9" s="4"/>
    </row>
    <row r="10" spans="1:13" ht="25.5" x14ac:dyDescent="0.25">
      <c r="A10" s="17"/>
      <c r="B10" s="19">
        <v>3000665</v>
      </c>
      <c r="C10" s="19" t="s">
        <v>2043</v>
      </c>
      <c r="D10" s="20">
        <v>93.539354999999986</v>
      </c>
      <c r="E10" s="21">
        <v>123.82324900000003</v>
      </c>
      <c r="F10" s="21">
        <f t="shared" si="0"/>
        <v>68.668178324606814</v>
      </c>
      <c r="G10" s="21">
        <v>50.99325982460681</v>
      </c>
      <c r="H10" s="21">
        <v>6.4974791299999985</v>
      </c>
      <c r="I10" s="21">
        <v>11.177439370000002</v>
      </c>
      <c r="J10" s="22">
        <f t="shared" si="1"/>
        <v>0.41182298345770912</v>
      </c>
      <c r="K10" s="22">
        <f t="shared" si="2"/>
        <v>0.46429680547799868</v>
      </c>
      <c r="L10" s="23">
        <f t="shared" si="3"/>
        <v>0.55456611645367826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162.48351200000008</v>
      </c>
      <c r="E11" s="45">
        <f t="shared" ref="E11:I11" ca="1" si="4">OFFSET(E11,-MATCH("PROYECTOS",$A$8:$A$50,0)-1,0)-(OFFSET(E11,-MATCH("PROYECTOS",$A$8:$A$50,0),0))</f>
        <v>183.27477800000008</v>
      </c>
      <c r="F11" s="45">
        <f t="shared" ca="1" si="4"/>
        <v>73.781992753185023</v>
      </c>
      <c r="G11" s="45">
        <f t="shared" ca="1" si="4"/>
        <v>39.784506863185015</v>
      </c>
      <c r="H11" s="45">
        <f t="shared" ca="1" si="4"/>
        <v>4.5259330599999963</v>
      </c>
      <c r="I11" s="45">
        <f t="shared" ca="1" si="4"/>
        <v>29.471552830000007</v>
      </c>
      <c r="J11" s="46">
        <f t="shared" ca="1" si="1"/>
        <v>0.21707573348245987</v>
      </c>
      <c r="K11" s="46">
        <f t="shared" ca="1" si="2"/>
        <v>0.24177052842036451</v>
      </c>
      <c r="L11" s="47">
        <f t="shared" ca="1" si="3"/>
        <v>0.40257581298603451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2055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3000664</v>
      </c>
      <c r="C17" s="19" t="s">
        <v>2042</v>
      </c>
      <c r="D17" s="23">
        <v>0.39735094594647363</v>
      </c>
    </row>
    <row r="18" spans="1:4" ht="26.25" thickBot="1" x14ac:dyDescent="0.3">
      <c r="A18" s="24"/>
      <c r="B18" s="26">
        <v>3000665</v>
      </c>
      <c r="C18" s="26" t="s">
        <v>2043</v>
      </c>
      <c r="D18" s="30">
        <v>0.55456611645367826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2041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310.36976900000008</v>
      </c>
      <c r="I6" s="14">
        <v>370.35008700000009</v>
      </c>
      <c r="J6" s="14">
        <v>174.23589813360908</v>
      </c>
      <c r="K6" s="14">
        <v>115.52630997360907</v>
      </c>
      <c r="L6" s="14">
        <v>15.945622879999995</v>
      </c>
      <c r="M6" s="14">
        <v>42.763965280000008</v>
      </c>
      <c r="N6" s="15">
        <v>0.3119381202510938</v>
      </c>
      <c r="O6" s="15">
        <v>0.35499365996803195</v>
      </c>
      <c r="P6" s="16">
        <v>0.47046268989700291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147.88625700000003</v>
      </c>
      <c r="I7" s="37">
        <f ca="1">SUM(I8:OFFSET(I6,MATCH("PROYECTOS",$A$8:$A$18,0),0))</f>
        <v>187.075309</v>
      </c>
      <c r="J7" s="37">
        <f ca="1">SUM(J8:OFFSET(J6,MATCH("PROYECTOS",$A$8:$A$18,0),0))</f>
        <v>100.45390538042406</v>
      </c>
      <c r="K7" s="37">
        <f ca="1">SUM(K8:OFFSET(K6,MATCH("PROYECTOS",$A$8:$A$18,0),0))</f>
        <v>75.741803110424058</v>
      </c>
      <c r="L7" s="37">
        <f ca="1">SUM(L8:OFFSET(L6,MATCH("PROYECTOS",$A$8:$A$18,0),0))</f>
        <v>11.419689819999999</v>
      </c>
      <c r="M7" s="37">
        <f ca="1">SUM(M8:OFFSET(M6,MATCH("PROYECTOS",$A$8:$A$18,0),0))</f>
        <v>13.292412449999999</v>
      </c>
      <c r="N7" s="39">
        <f ca="1">IFERROR(K7/I7,0)</f>
        <v>0.40487332890319616</v>
      </c>
      <c r="O7" s="39">
        <f ca="1">IFERROR(SUM(K7,L7)/I7,0)</f>
        <v>0.46591660543735386</v>
      </c>
      <c r="P7" s="40">
        <f ca="1">IFERROR(SUM(K7,L7,M7)/I7,0)</f>
        <v>0.53697041003109636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13.288573999999999</v>
      </c>
      <c r="I8" s="21">
        <v>20.788602000000001</v>
      </c>
      <c r="J8" s="21">
        <f t="shared" ref="J8:J17" si="0">SUM(K8,L8,M8)</f>
        <v>14.912831851358902</v>
      </c>
      <c r="K8" s="21">
        <v>12.015808881358902</v>
      </c>
      <c r="L8" s="21">
        <v>2.9812642799999995</v>
      </c>
      <c r="M8" s="21">
        <v>-8.4241310000000152E-2</v>
      </c>
      <c r="N8" s="22">
        <f t="shared" ref="N8:N18" si="1">IFERROR(K8/I8,0)</f>
        <v>0.57799985209966986</v>
      </c>
      <c r="O8" s="22">
        <f t="shared" ref="O8:O18" si="2">IFERROR(SUM(K8,L8)/I8,0)</f>
        <v>0.72140845071539206</v>
      </c>
      <c r="P8" s="23">
        <f t="shared" ref="P8:P18" si="3">IFERROR(SUM(K8,L8,M8)/I8,0)</f>
        <v>0.71735616716116368</v>
      </c>
      <c r="Q8" s="70">
        <v>5894.6</v>
      </c>
      <c r="R8" s="21">
        <v>5705.6</v>
      </c>
      <c r="S8" s="23">
        <f>IFERROR(R8/Q8,0)</f>
        <v>0.96793675567468529</v>
      </c>
    </row>
    <row r="9" spans="1:19" ht="51" x14ac:dyDescent="0.25">
      <c r="A9" s="17"/>
      <c r="B9" s="19">
        <v>5005043</v>
      </c>
      <c r="C9" s="19" t="s">
        <v>2044</v>
      </c>
      <c r="D9" s="68">
        <v>3000664</v>
      </c>
      <c r="E9" s="19" t="s">
        <v>2042</v>
      </c>
      <c r="F9" s="69">
        <v>86</v>
      </c>
      <c r="G9" s="19" t="s">
        <v>500</v>
      </c>
      <c r="H9" s="20">
        <v>2.1708059999999998</v>
      </c>
      <c r="I9" s="21">
        <v>6.0568409999999995</v>
      </c>
      <c r="J9" s="21">
        <f t="shared" si="0"/>
        <v>2.2668990047185789</v>
      </c>
      <c r="K9" s="21">
        <v>0.58694972471857909</v>
      </c>
      <c r="L9" s="21">
        <v>0.73059319999999994</v>
      </c>
      <c r="M9" s="21">
        <v>0.94935607999999994</v>
      </c>
      <c r="N9" s="22">
        <f t="shared" si="1"/>
        <v>9.6906906540650345E-2</v>
      </c>
      <c r="O9" s="22">
        <f t="shared" si="2"/>
        <v>0.21752971965395479</v>
      </c>
      <c r="P9" s="23">
        <f t="shared" si="3"/>
        <v>0.37427084592753534</v>
      </c>
      <c r="Q9" s="70">
        <v>1631</v>
      </c>
      <c r="R9" s="21">
        <v>2134</v>
      </c>
      <c r="S9" s="23">
        <f t="shared" ref="S9:S17" si="4">IFERROR(R9/Q9,0)</f>
        <v>1.3083997547516861</v>
      </c>
    </row>
    <row r="10" spans="1:19" ht="51" x14ac:dyDescent="0.25">
      <c r="A10" s="17"/>
      <c r="B10" s="19">
        <v>5005044</v>
      </c>
      <c r="C10" s="19" t="s">
        <v>2045</v>
      </c>
      <c r="D10" s="68">
        <v>3000664</v>
      </c>
      <c r="E10" s="19" t="s">
        <v>2042</v>
      </c>
      <c r="F10" s="69">
        <v>86</v>
      </c>
      <c r="G10" s="19" t="s">
        <v>500</v>
      </c>
      <c r="H10" s="20">
        <v>2.9950970000000003</v>
      </c>
      <c r="I10" s="21">
        <v>6.4597029999999984</v>
      </c>
      <c r="J10" s="21">
        <f t="shared" si="0"/>
        <v>0.99803284740461984</v>
      </c>
      <c r="K10" s="21">
        <v>0.30415993740462</v>
      </c>
      <c r="L10" s="21">
        <v>0.54960888999999991</v>
      </c>
      <c r="M10" s="21">
        <v>0.14426401999999999</v>
      </c>
      <c r="N10" s="22">
        <f t="shared" si="1"/>
        <v>4.708574641970692E-2</v>
      </c>
      <c r="O10" s="22">
        <f t="shared" si="2"/>
        <v>0.1321684336578044</v>
      </c>
      <c r="P10" s="23">
        <f t="shared" si="3"/>
        <v>0.15450135205978047</v>
      </c>
      <c r="Q10" s="70">
        <v>263</v>
      </c>
      <c r="R10" s="21">
        <v>263</v>
      </c>
      <c r="S10" s="23">
        <f t="shared" si="4"/>
        <v>1</v>
      </c>
    </row>
    <row r="11" spans="1:19" ht="51" x14ac:dyDescent="0.25">
      <c r="A11" s="17"/>
      <c r="B11" s="19">
        <v>5005045</v>
      </c>
      <c r="C11" s="19" t="s">
        <v>2046</v>
      </c>
      <c r="D11" s="68">
        <v>3000664</v>
      </c>
      <c r="E11" s="19" t="s">
        <v>2042</v>
      </c>
      <c r="F11" s="69">
        <v>86</v>
      </c>
      <c r="G11" s="19" t="s">
        <v>500</v>
      </c>
      <c r="H11" s="20">
        <v>12.144771000000002</v>
      </c>
      <c r="I11" s="21">
        <v>12.144771</v>
      </c>
      <c r="J11" s="21">
        <f t="shared" si="0"/>
        <v>4.973361374791045</v>
      </c>
      <c r="K11" s="21">
        <v>3.6663353547910447</v>
      </c>
      <c r="L11" s="21">
        <v>0.53025665</v>
      </c>
      <c r="M11" s="21">
        <v>0.77676936999999979</v>
      </c>
      <c r="N11" s="22">
        <f t="shared" si="1"/>
        <v>0.30188591903388251</v>
      </c>
      <c r="O11" s="22">
        <f t="shared" si="2"/>
        <v>0.34554723220314693</v>
      </c>
      <c r="P11" s="23">
        <f t="shared" si="3"/>
        <v>0.40950639372212494</v>
      </c>
      <c r="Q11" s="70">
        <v>5048</v>
      </c>
      <c r="R11" s="21">
        <v>5192</v>
      </c>
      <c r="S11" s="23">
        <f t="shared" si="4"/>
        <v>1.0285261489698891</v>
      </c>
    </row>
    <row r="12" spans="1:19" ht="51" x14ac:dyDescent="0.25">
      <c r="A12" s="17"/>
      <c r="B12" s="19">
        <v>5005046</v>
      </c>
      <c r="C12" s="19" t="s">
        <v>2047</v>
      </c>
      <c r="D12" s="68">
        <v>3000664</v>
      </c>
      <c r="E12" s="19" t="s">
        <v>2042</v>
      </c>
      <c r="F12" s="69">
        <v>65</v>
      </c>
      <c r="G12" s="19" t="s">
        <v>1014</v>
      </c>
      <c r="H12" s="20">
        <v>9.726756</v>
      </c>
      <c r="I12" s="21">
        <v>9.7767559999999989</v>
      </c>
      <c r="J12" s="21">
        <f t="shared" si="0"/>
        <v>5.3760509449850167</v>
      </c>
      <c r="K12" s="21">
        <v>5.1108151249850167</v>
      </c>
      <c r="L12" s="21">
        <v>3.6661480000000017E-2</v>
      </c>
      <c r="M12" s="21">
        <v>0.22857434000000001</v>
      </c>
      <c r="N12" s="22">
        <f t="shared" si="1"/>
        <v>0.52275162896414895</v>
      </c>
      <c r="O12" s="22">
        <f t="shared" si="2"/>
        <v>0.52650149037012051</v>
      </c>
      <c r="P12" s="23">
        <f t="shared" si="3"/>
        <v>0.54988085465005132</v>
      </c>
      <c r="Q12" s="70">
        <v>6381</v>
      </c>
      <c r="R12" s="21">
        <v>121</v>
      </c>
      <c r="S12" s="23">
        <f t="shared" si="4"/>
        <v>1.8962545055633911E-2</v>
      </c>
    </row>
    <row r="13" spans="1:19" ht="51" x14ac:dyDescent="0.25">
      <c r="A13" s="17"/>
      <c r="B13" s="19">
        <v>5005047</v>
      </c>
      <c r="C13" s="19" t="s">
        <v>2048</v>
      </c>
      <c r="D13" s="68">
        <v>3000664</v>
      </c>
      <c r="E13" s="19" t="s">
        <v>2042</v>
      </c>
      <c r="F13" s="69">
        <v>603</v>
      </c>
      <c r="G13" s="19" t="s">
        <v>2053</v>
      </c>
      <c r="H13" s="20">
        <v>4.919999999999999</v>
      </c>
      <c r="I13" s="21">
        <v>1.5862670000000001</v>
      </c>
      <c r="J13" s="21">
        <f t="shared" si="0"/>
        <v>0.21262841301941515</v>
      </c>
      <c r="K13" s="21">
        <v>8.290632301941514E-2</v>
      </c>
      <c r="L13" s="21">
        <v>6.290359999999999E-2</v>
      </c>
      <c r="M13" s="21">
        <v>6.6818489999999994E-2</v>
      </c>
      <c r="N13" s="22">
        <f t="shared" si="1"/>
        <v>5.226504933874003E-2</v>
      </c>
      <c r="O13" s="22">
        <f t="shared" si="2"/>
        <v>9.1920164146020264E-2</v>
      </c>
      <c r="P13" s="23">
        <f t="shared" si="3"/>
        <v>0.13404326826405336</v>
      </c>
      <c r="Q13" s="70">
        <v>1</v>
      </c>
      <c r="R13" s="21">
        <v>1</v>
      </c>
      <c r="S13" s="23">
        <f t="shared" si="4"/>
        <v>1</v>
      </c>
    </row>
    <row r="14" spans="1:19" ht="51" x14ac:dyDescent="0.25">
      <c r="A14" s="17"/>
      <c r="B14" s="19">
        <v>5005048</v>
      </c>
      <c r="C14" s="19" t="s">
        <v>2049</v>
      </c>
      <c r="D14" s="68">
        <v>3000664</v>
      </c>
      <c r="E14" s="19" t="s">
        <v>2042</v>
      </c>
      <c r="F14" s="69">
        <v>46</v>
      </c>
      <c r="G14" s="19" t="s">
        <v>736</v>
      </c>
      <c r="H14" s="20">
        <v>0.49</v>
      </c>
      <c r="I14" s="21">
        <v>0.79825000000000013</v>
      </c>
      <c r="J14" s="21">
        <f t="shared" si="0"/>
        <v>0.32921759176293608</v>
      </c>
      <c r="K14" s="21">
        <v>0.26559891176293604</v>
      </c>
      <c r="L14" s="21">
        <v>3.0186589999999999E-2</v>
      </c>
      <c r="M14" s="21">
        <v>3.3432089999999998E-2</v>
      </c>
      <c r="N14" s="22">
        <f t="shared" si="1"/>
        <v>0.33272647887621171</v>
      </c>
      <c r="O14" s="22">
        <f t="shared" si="2"/>
        <v>0.37054243878851989</v>
      </c>
      <c r="P14" s="23">
        <f t="shared" si="3"/>
        <v>0.41242416757022993</v>
      </c>
      <c r="Q14" s="70">
        <v>2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5005049</v>
      </c>
      <c r="C15" s="19" t="s">
        <v>2050</v>
      </c>
      <c r="D15" s="68">
        <v>3000664</v>
      </c>
      <c r="E15" s="19" t="s">
        <v>2042</v>
      </c>
      <c r="F15" s="69">
        <v>14</v>
      </c>
      <c r="G15" s="19" t="s">
        <v>690</v>
      </c>
      <c r="H15" s="20">
        <v>8.6108980000000006</v>
      </c>
      <c r="I15" s="21">
        <v>5.6408699999999996</v>
      </c>
      <c r="J15" s="21">
        <f t="shared" si="0"/>
        <v>2.7167050277767366</v>
      </c>
      <c r="K15" s="21">
        <v>2.7159690277767368</v>
      </c>
      <c r="L15" s="21">
        <v>7.36E-4</v>
      </c>
      <c r="M15" s="21">
        <v>0</v>
      </c>
      <c r="N15" s="22">
        <f t="shared" si="1"/>
        <v>0.48148052122752999</v>
      </c>
      <c r="O15" s="22">
        <f t="shared" si="2"/>
        <v>0.48161099755476316</v>
      </c>
      <c r="P15" s="23">
        <f t="shared" si="3"/>
        <v>0.48161099755476316</v>
      </c>
      <c r="Q15" s="70">
        <v>8752.5</v>
      </c>
      <c r="R15" s="21">
        <v>1801</v>
      </c>
      <c r="S15" s="23">
        <f t="shared" si="4"/>
        <v>0.20576978006283919</v>
      </c>
    </row>
    <row r="16" spans="1:19" ht="25.5" x14ac:dyDescent="0.25">
      <c r="A16" s="17"/>
      <c r="B16" s="19">
        <v>5005050</v>
      </c>
      <c r="C16" s="19" t="s">
        <v>2051</v>
      </c>
      <c r="D16" s="68">
        <v>3000665</v>
      </c>
      <c r="E16" s="19" t="s">
        <v>2043</v>
      </c>
      <c r="F16" s="69">
        <v>14</v>
      </c>
      <c r="G16" s="19" t="s">
        <v>690</v>
      </c>
      <c r="H16" s="20">
        <v>38.529919000000014</v>
      </c>
      <c r="I16" s="21">
        <v>45.392202000000005</v>
      </c>
      <c r="J16" s="21">
        <f t="shared" si="0"/>
        <v>25.882354489291117</v>
      </c>
      <c r="K16" s="21">
        <v>18.088673049291117</v>
      </c>
      <c r="L16" s="21">
        <v>3.3467516699999993</v>
      </c>
      <c r="M16" s="21">
        <v>4.4469297699999988</v>
      </c>
      <c r="N16" s="22">
        <f t="shared" si="1"/>
        <v>0.39849736854121143</v>
      </c>
      <c r="O16" s="22">
        <f t="shared" si="2"/>
        <v>0.4722270296402698</v>
      </c>
      <c r="P16" s="23">
        <f t="shared" si="3"/>
        <v>0.57019385156267843</v>
      </c>
      <c r="Q16" s="70">
        <v>75572.320000000007</v>
      </c>
      <c r="R16" s="21">
        <v>378.6</v>
      </c>
      <c r="S16" s="23">
        <f t="shared" si="4"/>
        <v>5.0097707732143192E-3</v>
      </c>
    </row>
    <row r="17" spans="1:19" ht="25.5" x14ac:dyDescent="0.25">
      <c r="A17" s="17"/>
      <c r="B17" s="19">
        <v>5005051</v>
      </c>
      <c r="C17" s="19" t="s">
        <v>2052</v>
      </c>
      <c r="D17" s="68">
        <v>3000665</v>
      </c>
      <c r="E17" s="19" t="s">
        <v>2043</v>
      </c>
      <c r="F17" s="69">
        <v>14</v>
      </c>
      <c r="G17" s="19" t="s">
        <v>690</v>
      </c>
      <c r="H17" s="20">
        <v>55.009436000000008</v>
      </c>
      <c r="I17" s="21">
        <v>78.431047000000007</v>
      </c>
      <c r="J17" s="21">
        <f t="shared" si="0"/>
        <v>42.785823835315689</v>
      </c>
      <c r="K17" s="21">
        <v>32.904586775315693</v>
      </c>
      <c r="L17" s="21">
        <v>3.1507274599999997</v>
      </c>
      <c r="M17" s="21">
        <v>6.7305096000000004</v>
      </c>
      <c r="N17" s="22">
        <f t="shared" si="1"/>
        <v>0.41953522277110095</v>
      </c>
      <c r="O17" s="22">
        <f t="shared" si="2"/>
        <v>0.45970716462978861</v>
      </c>
      <c r="P17" s="23">
        <f t="shared" si="3"/>
        <v>0.54552151822371675</v>
      </c>
      <c r="Q17" s="70">
        <v>259</v>
      </c>
      <c r="R17" s="21">
        <v>259</v>
      </c>
      <c r="S17" s="23">
        <f t="shared" si="4"/>
        <v>1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162.48351200000005</v>
      </c>
      <c r="I18" s="44">
        <f t="shared" ref="I18:M18" ca="1" si="5">OFFSET(I18,-MATCH("PROYECTOS",$A$8:$A$18,0)-1,0)-(OFFSET(I18,-MATCH("PROYECTOS",$A$8:$A$18,0),0))</f>
        <v>183.27477800000008</v>
      </c>
      <c r="J18" s="44">
        <f t="shared" ca="1" si="5"/>
        <v>73.781992753185023</v>
      </c>
      <c r="K18" s="44">
        <f t="shared" ca="1" si="5"/>
        <v>39.784506863185015</v>
      </c>
      <c r="L18" s="44">
        <f t="shared" ca="1" si="5"/>
        <v>4.5259330599999963</v>
      </c>
      <c r="M18" s="44">
        <f t="shared" ca="1" si="5"/>
        <v>29.471552830000007</v>
      </c>
      <c r="N18" s="46">
        <f t="shared" ca="1" si="1"/>
        <v>0.21707573348245987</v>
      </c>
      <c r="O18" s="46">
        <f t="shared" ca="1" si="2"/>
        <v>0.24177052842036451</v>
      </c>
      <c r="P18" s="47">
        <f t="shared" ca="1" si="3"/>
        <v>0.40257581298603451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29.988216000000001</v>
      </c>
      <c r="E6" s="14">
        <v>45.821303999999998</v>
      </c>
      <c r="F6" s="14">
        <v>14.441373365765722</v>
      </c>
      <c r="G6" s="14">
        <v>8.5068838357657217</v>
      </c>
      <c r="H6" s="14">
        <v>2.2626639299999995</v>
      </c>
      <c r="I6" s="14">
        <v>3.6718255999999996</v>
      </c>
      <c r="J6" s="15">
        <v>0.18565346450563089</v>
      </c>
      <c r="K6" s="15">
        <v>0.23503363775430142</v>
      </c>
      <c r="L6" s="16">
        <v>0.31516722801615865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29.988215999999998</v>
      </c>
      <c r="E7" s="38">
        <f ca="1">SUM(E8:OFFSET(E6,MATCH("GOBIERNOS REGIONALES",$A$8:$A$50,0),0))</f>
        <v>45.821303999999991</v>
      </c>
      <c r="F7" s="38">
        <f ca="1">SUM(F8:OFFSET(F6,MATCH("GOBIERNOS REGIONALES",$A$8:$A$50,0),0))</f>
        <v>14.441373365765722</v>
      </c>
      <c r="G7" s="38">
        <f ca="1">SUM(G8:OFFSET(G6,MATCH("GOBIERNOS REGIONALES",$A$8:$A$50,0),0))</f>
        <v>8.5068838357657217</v>
      </c>
      <c r="H7" s="38">
        <f ca="1">SUM(H8:OFFSET(H6,MATCH("GOBIERNOS REGIONALES",$A$8:$A$50,0),0))</f>
        <v>2.2626639299999995</v>
      </c>
      <c r="I7" s="38">
        <f ca="1">SUM(I8:OFFSET(I6,MATCH("GOBIERNOS REGIONALES",$A$8:$A$50,0),0))</f>
        <v>3.6718256000000005</v>
      </c>
      <c r="J7" s="39">
        <f ca="1">IFERROR(G7/E7,0)</f>
        <v>0.18565346450563092</v>
      </c>
      <c r="K7" s="39">
        <f ca="1">IFERROR(SUM(G7,H7)/E7,0)</f>
        <v>0.23503363775430144</v>
      </c>
      <c r="L7" s="40">
        <f ca="1">IFERROR(SUM(G7,H7,I7)/E7,0)</f>
        <v>0.31516722801615871</v>
      </c>
      <c r="M7" s="4"/>
    </row>
    <row r="8" spans="1:13" x14ac:dyDescent="0.25">
      <c r="A8" s="17"/>
      <c r="B8" s="18">
        <v>1</v>
      </c>
      <c r="C8" s="19" t="s">
        <v>100</v>
      </c>
      <c r="D8" s="20">
        <v>1.5750000000000002</v>
      </c>
      <c r="E8" s="21">
        <v>1.5750000000000002</v>
      </c>
      <c r="F8" s="21">
        <f t="shared" ref="F8:F14" si="0">SUM(G8,H8,I8)</f>
        <v>0.37689700093476841</v>
      </c>
      <c r="G8" s="21">
        <v>0.23205196093476843</v>
      </c>
      <c r="H8" s="21">
        <v>7.0643890000000001E-2</v>
      </c>
      <c r="I8" s="21">
        <v>7.4201149999999994E-2</v>
      </c>
      <c r="J8" s="22">
        <f t="shared" ref="J8:J14" si="1">IFERROR(G8/E8,0)</f>
        <v>0.14733457837128153</v>
      </c>
      <c r="K8" s="22">
        <f t="shared" ref="K8:K14" si="2">IFERROR(SUM(G8,H8)/E8,0)</f>
        <v>0.192187841863345</v>
      </c>
      <c r="L8" s="23">
        <f t="shared" ref="L8:L14" si="3">IFERROR(SUM(G8,H8,I8)/E8,0)</f>
        <v>0.23929968313318625</v>
      </c>
      <c r="M8" s="4"/>
    </row>
    <row r="9" spans="1:13" x14ac:dyDescent="0.25">
      <c r="A9" s="17"/>
      <c r="B9" s="18">
        <v>7</v>
      </c>
      <c r="C9" s="19" t="s">
        <v>107</v>
      </c>
      <c r="D9" s="20">
        <v>26.013865999999997</v>
      </c>
      <c r="E9" s="21">
        <v>30.957731999999996</v>
      </c>
      <c r="F9" s="21">
        <f t="shared" si="0"/>
        <v>10.71138307207076</v>
      </c>
      <c r="G9" s="21">
        <v>6.6856128120707581</v>
      </c>
      <c r="H9" s="21">
        <v>1.01943125</v>
      </c>
      <c r="I9" s="21">
        <v>3.0063390100000005</v>
      </c>
      <c r="J9" s="22">
        <f t="shared" si="1"/>
        <v>0.21595938656199876</v>
      </c>
      <c r="K9" s="22">
        <f t="shared" si="2"/>
        <v>0.24888916481578041</v>
      </c>
      <c r="L9" s="23">
        <f t="shared" si="3"/>
        <v>0.34600025195872752</v>
      </c>
      <c r="M9" s="4"/>
    </row>
    <row r="10" spans="1:13" x14ac:dyDescent="0.25">
      <c r="A10" s="17"/>
      <c r="B10" s="18">
        <v>26</v>
      </c>
      <c r="C10" s="19" t="s">
        <v>119</v>
      </c>
      <c r="D10" s="20">
        <v>0.19800000000000001</v>
      </c>
      <c r="E10" s="21">
        <v>11.087222000000001</v>
      </c>
      <c r="F10" s="21">
        <f t="shared" si="0"/>
        <v>2.4642089895687236</v>
      </c>
      <c r="G10" s="21">
        <v>0.99710272956872359</v>
      </c>
      <c r="H10" s="21">
        <v>1.02659462</v>
      </c>
      <c r="I10" s="21">
        <v>0.44051163999999998</v>
      </c>
      <c r="J10" s="22">
        <f t="shared" si="1"/>
        <v>8.9932602555331129E-2</v>
      </c>
      <c r="K10" s="22">
        <f t="shared" si="2"/>
        <v>0.18252519427938968</v>
      </c>
      <c r="L10" s="23">
        <f t="shared" si="3"/>
        <v>0.22225666533679253</v>
      </c>
      <c r="M10" s="4"/>
    </row>
    <row r="11" spans="1:13" ht="25.5" x14ac:dyDescent="0.25">
      <c r="A11" s="17"/>
      <c r="B11" s="18">
        <v>50</v>
      </c>
      <c r="C11" s="19" t="s">
        <v>128</v>
      </c>
      <c r="D11" s="20">
        <v>1</v>
      </c>
      <c r="E11" s="21">
        <v>0.99999999999999989</v>
      </c>
      <c r="F11" s="21">
        <f t="shared" si="0"/>
        <v>0.45351928023913202</v>
      </c>
      <c r="G11" s="21">
        <v>0.377684450239132</v>
      </c>
      <c r="H11" s="21">
        <v>4.9075789999999987E-2</v>
      </c>
      <c r="I11" s="21">
        <v>2.6759040000000005E-2</v>
      </c>
      <c r="J11" s="22">
        <f t="shared" si="1"/>
        <v>0.37768445023913205</v>
      </c>
      <c r="K11" s="22">
        <f t="shared" si="2"/>
        <v>0.42676024023913206</v>
      </c>
      <c r="L11" s="23">
        <f t="shared" si="3"/>
        <v>0.45351928023913207</v>
      </c>
      <c r="M11" s="4"/>
    </row>
    <row r="12" spans="1:13" ht="38.25" x14ac:dyDescent="0.25">
      <c r="A12" s="17"/>
      <c r="B12" s="18">
        <v>72</v>
      </c>
      <c r="C12" s="19" t="s">
        <v>138</v>
      </c>
      <c r="D12" s="20">
        <v>1.2013499999999999</v>
      </c>
      <c r="E12" s="21">
        <v>1.2013499999999999</v>
      </c>
      <c r="F12" s="21">
        <f t="shared" si="0"/>
        <v>0.43536502295233992</v>
      </c>
      <c r="G12" s="21">
        <v>0.21443188295233995</v>
      </c>
      <c r="H12" s="21">
        <v>9.6918379999999998E-2</v>
      </c>
      <c r="I12" s="21">
        <v>0.12401476</v>
      </c>
      <c r="J12" s="22">
        <f t="shared" si="1"/>
        <v>0.17849243180783284</v>
      </c>
      <c r="K12" s="22">
        <f t="shared" si="2"/>
        <v>0.2591669895969867</v>
      </c>
      <c r="L12" s="23">
        <f t="shared" si="3"/>
        <v>0.36239648974265615</v>
      </c>
      <c r="M12" s="4"/>
    </row>
    <row r="13" spans="1:13" ht="15.75" thickBot="1" x14ac:dyDescent="0.3">
      <c r="A13" s="41" t="s">
        <v>205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 x14ac:dyDescent="0.25">
      <c r="A14" t="s">
        <v>232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2057</v>
      </c>
      <c r="N2" s="72" t="s">
        <v>2072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29.988216000000001</v>
      </c>
      <c r="E6" s="14">
        <f ca="1">SUM(E7:OFFSET(E7,50,0))</f>
        <v>45.821303999999998</v>
      </c>
      <c r="F6" s="14">
        <f ca="1">SUM(F7:OFFSET(F7,50,0))</f>
        <v>14.441373365765722</v>
      </c>
      <c r="G6" s="14">
        <f ca="1">SUM(G7:OFFSET(G7,50,0))</f>
        <v>8.5068838357657217</v>
      </c>
      <c r="H6" s="14">
        <f ca="1">SUM(H7:OFFSET(H7,50,0))</f>
        <v>2.2626639299999995</v>
      </c>
      <c r="I6" s="14">
        <f ca="1">SUM(I7:OFFSET(I7,50,0))</f>
        <v>3.6718255999999996</v>
      </c>
      <c r="J6" s="15">
        <f ca="1">IFERROR(G6/E6,0)</f>
        <v>0.18565346450563089</v>
      </c>
      <c r="K6" s="15">
        <f ca="1">IFERROR(SUM(G6,H6)/E6,0)</f>
        <v>0.23503363775430142</v>
      </c>
      <c r="L6" s="16">
        <f ca="1">IFERROR(SUM(G6,H6,I6)/E6,0)</f>
        <v>0.31516722801615865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1.1975E-2</v>
      </c>
      <c r="E7" s="21">
        <v>3.6764999999999999E-2</v>
      </c>
      <c r="F7" s="21">
        <f t="shared" ref="F7:F20" si="0">SUM(G7,H7,I7)</f>
        <v>9.2417599051604054E-3</v>
      </c>
      <c r="G7" s="21">
        <v>7.1162599051604047E-3</v>
      </c>
      <c r="H7" s="21">
        <v>1.9147000000000001E-3</v>
      </c>
      <c r="I7" s="21">
        <v>2.1079999999999997E-4</v>
      </c>
      <c r="J7" s="22">
        <f t="shared" ref="J7:J20" si="1">IFERROR(G7/E7,0)</f>
        <v>0.19356072093459553</v>
      </c>
      <c r="K7" s="22">
        <f t="shared" ref="K7:K20" si="2">IFERROR(SUM(G7,H7)/E7,0)</f>
        <v>0.24564014429920863</v>
      </c>
      <c r="L7" s="23">
        <f t="shared" ref="L7:L20" si="3">IFERROR(SUM(G7,H7,I7)/E7,0)</f>
        <v>0.25137385842949561</v>
      </c>
      <c r="M7" s="4"/>
      <c r="N7" t="s">
        <v>253</v>
      </c>
      <c r="O7" s="5">
        <v>0.7986560136446953</v>
      </c>
      <c r="P7" s="71">
        <v>0.97195571819970217</v>
      </c>
    </row>
    <row r="8" spans="1:16" x14ac:dyDescent="0.25">
      <c r="A8" s="17"/>
      <c r="B8" s="55">
        <v>4</v>
      </c>
      <c r="C8" s="19" t="s">
        <v>252</v>
      </c>
      <c r="D8" s="20">
        <v>5.6488740000000002</v>
      </c>
      <c r="E8" s="21">
        <v>3.9656639999999999</v>
      </c>
      <c r="F8" s="21">
        <f t="shared" si="0"/>
        <v>1.4336862723174377</v>
      </c>
      <c r="G8" s="21">
        <v>1.1598249723174376</v>
      </c>
      <c r="H8" s="21">
        <v>3.8980000000000655E-4</v>
      </c>
      <c r="I8" s="21">
        <v>0.27347149999999998</v>
      </c>
      <c r="J8" s="22">
        <f t="shared" si="1"/>
        <v>0.2924667779008604</v>
      </c>
      <c r="K8" s="22">
        <f t="shared" si="2"/>
        <v>0.29256507165444112</v>
      </c>
      <c r="L8" s="23">
        <f t="shared" si="3"/>
        <v>0.36152489780209263</v>
      </c>
      <c r="M8" s="4"/>
      <c r="N8" t="s">
        <v>259</v>
      </c>
      <c r="O8" s="5">
        <v>7.7032299938148939E-3</v>
      </c>
      <c r="P8" s="71">
        <v>0.75670235695627641</v>
      </c>
    </row>
    <row r="9" spans="1:16" x14ac:dyDescent="0.25">
      <c r="A9" s="17"/>
      <c r="B9" s="55">
        <v>5</v>
      </c>
      <c r="C9" s="19" t="s">
        <v>253</v>
      </c>
      <c r="D9" s="20">
        <v>0.82169999999999999</v>
      </c>
      <c r="E9" s="21">
        <v>0.82169999999999999</v>
      </c>
      <c r="F9" s="21">
        <f t="shared" si="0"/>
        <v>0.7986560136446953</v>
      </c>
      <c r="G9" s="21">
        <v>0.39125501364469528</v>
      </c>
      <c r="H9" s="21">
        <v>1.0999999999999999E-2</v>
      </c>
      <c r="I9" s="21">
        <v>0.396401</v>
      </c>
      <c r="J9" s="22">
        <f t="shared" si="1"/>
        <v>0.47615311384288095</v>
      </c>
      <c r="K9" s="22">
        <f t="shared" si="2"/>
        <v>0.48953999469964138</v>
      </c>
      <c r="L9" s="23">
        <f t="shared" si="3"/>
        <v>0.97195571819970217</v>
      </c>
      <c r="M9" s="4"/>
      <c r="N9" t="s">
        <v>261</v>
      </c>
      <c r="O9" s="5">
        <v>0.42800499877851783</v>
      </c>
      <c r="P9" s="71">
        <v>0.62796463892971099</v>
      </c>
    </row>
    <row r="10" spans="1:16" x14ac:dyDescent="0.25">
      <c r="A10" s="17"/>
      <c r="B10" s="55">
        <v>7</v>
      </c>
      <c r="C10" s="19" t="s">
        <v>255</v>
      </c>
      <c r="D10" s="20">
        <v>8.508538999999999</v>
      </c>
      <c r="E10" s="21">
        <v>12.919096</v>
      </c>
      <c r="F10" s="21">
        <f t="shared" si="0"/>
        <v>2.0105741353574178</v>
      </c>
      <c r="G10" s="21">
        <v>0.86956022535741795</v>
      </c>
      <c r="H10" s="21">
        <v>0.61070489999999999</v>
      </c>
      <c r="I10" s="21">
        <v>0.53030901000000008</v>
      </c>
      <c r="J10" s="22">
        <f t="shared" si="1"/>
        <v>6.7308132500711965E-2</v>
      </c>
      <c r="K10" s="22">
        <f t="shared" si="2"/>
        <v>0.11457962115595534</v>
      </c>
      <c r="L10" s="23">
        <f t="shared" si="3"/>
        <v>0.15562808228667221</v>
      </c>
      <c r="M10" s="4"/>
      <c r="N10" t="s">
        <v>258</v>
      </c>
      <c r="O10" s="5">
        <v>0.11799424977887273</v>
      </c>
      <c r="P10" s="71">
        <v>0.48980593515513798</v>
      </c>
    </row>
    <row r="11" spans="1:16" x14ac:dyDescent="0.25">
      <c r="A11" s="17"/>
      <c r="B11" s="55">
        <v>8</v>
      </c>
      <c r="C11" s="19" t="s">
        <v>256</v>
      </c>
      <c r="D11" s="20">
        <v>5.9943610000000005</v>
      </c>
      <c r="E11" s="21">
        <v>5.3098990000000006</v>
      </c>
      <c r="F11" s="21">
        <f t="shared" si="0"/>
        <v>2.5334874586009981</v>
      </c>
      <c r="G11" s="21">
        <v>1.6464099586009979</v>
      </c>
      <c r="H11" s="21">
        <v>0</v>
      </c>
      <c r="I11" s="21">
        <v>0.88707749999999996</v>
      </c>
      <c r="J11" s="22">
        <f t="shared" si="1"/>
        <v>0.31006427026220229</v>
      </c>
      <c r="K11" s="22">
        <f t="shared" si="2"/>
        <v>0.31006427026220229</v>
      </c>
      <c r="L11" s="23">
        <f t="shared" si="3"/>
        <v>0.47712535748815521</v>
      </c>
      <c r="M11" s="4"/>
      <c r="N11" t="s">
        <v>256</v>
      </c>
      <c r="O11" s="5">
        <v>2.5334874586009981</v>
      </c>
      <c r="P11" s="71">
        <v>0.47712535748815521</v>
      </c>
    </row>
    <row r="12" spans="1:16" x14ac:dyDescent="0.25">
      <c r="A12" s="17"/>
      <c r="B12" s="55">
        <v>10</v>
      </c>
      <c r="C12" s="19" t="s">
        <v>258</v>
      </c>
      <c r="D12" s="20">
        <v>3.1134999999999999E-2</v>
      </c>
      <c r="E12" s="21">
        <v>0.24089999999999998</v>
      </c>
      <c r="F12" s="21">
        <f t="shared" si="0"/>
        <v>0.11799424977887273</v>
      </c>
      <c r="G12" s="21">
        <v>0.10215264977887273</v>
      </c>
      <c r="H12" s="21">
        <v>1.6650999999999999E-2</v>
      </c>
      <c r="I12" s="21">
        <v>-8.0940000000000005E-4</v>
      </c>
      <c r="J12" s="22">
        <f t="shared" si="1"/>
        <v>0.4240458687375373</v>
      </c>
      <c r="K12" s="22">
        <f t="shared" si="2"/>
        <v>0.493165835528737</v>
      </c>
      <c r="L12" s="23">
        <f t="shared" si="3"/>
        <v>0.48980593515513798</v>
      </c>
      <c r="M12" s="4"/>
      <c r="N12" t="s">
        <v>263</v>
      </c>
      <c r="O12" s="5">
        <v>6.4558603638459067</v>
      </c>
      <c r="P12" s="71">
        <v>0.40706338111697721</v>
      </c>
    </row>
    <row r="13" spans="1:16" x14ac:dyDescent="0.25">
      <c r="A13" s="17"/>
      <c r="B13" s="55">
        <v>11</v>
      </c>
      <c r="C13" s="19" t="s">
        <v>259</v>
      </c>
      <c r="D13" s="20">
        <v>2.1992000000000001E-2</v>
      </c>
      <c r="E13" s="21">
        <v>1.018E-2</v>
      </c>
      <c r="F13" s="21">
        <f t="shared" si="0"/>
        <v>7.7032299938148939E-3</v>
      </c>
      <c r="G13" s="21">
        <v>3.6882299938148936E-3</v>
      </c>
      <c r="H13" s="21">
        <v>0</v>
      </c>
      <c r="I13" s="21">
        <v>4.0150000000000003E-3</v>
      </c>
      <c r="J13" s="22">
        <f t="shared" si="1"/>
        <v>0.3623015711016595</v>
      </c>
      <c r="K13" s="22">
        <f t="shared" si="2"/>
        <v>0.3623015711016595</v>
      </c>
      <c r="L13" s="23">
        <f t="shared" si="3"/>
        <v>0.75670235695627641</v>
      </c>
      <c r="M13" s="4"/>
      <c r="N13" t="s">
        <v>252</v>
      </c>
      <c r="O13" s="5">
        <v>1.4336862723174377</v>
      </c>
      <c r="P13" s="71">
        <v>0.36152489780209263</v>
      </c>
    </row>
    <row r="14" spans="1:16" x14ac:dyDescent="0.25">
      <c r="A14" s="17"/>
      <c r="B14" s="55">
        <v>13</v>
      </c>
      <c r="C14" s="19" t="s">
        <v>261</v>
      </c>
      <c r="D14" s="20">
        <v>0.78520000000000001</v>
      </c>
      <c r="E14" s="21">
        <v>0.68157500000000004</v>
      </c>
      <c r="F14" s="21">
        <f t="shared" si="0"/>
        <v>0.42800499877851783</v>
      </c>
      <c r="G14" s="21">
        <v>0.40084251877851784</v>
      </c>
      <c r="H14" s="21">
        <v>0</v>
      </c>
      <c r="I14" s="21">
        <v>2.7162479999999999E-2</v>
      </c>
      <c r="J14" s="22">
        <f t="shared" si="1"/>
        <v>0.58811212086493458</v>
      </c>
      <c r="K14" s="22">
        <f t="shared" si="2"/>
        <v>0.58811212086493458</v>
      </c>
      <c r="L14" s="23">
        <f t="shared" si="3"/>
        <v>0.62796463892971099</v>
      </c>
      <c r="M14" s="4"/>
      <c r="N14" t="s">
        <v>268</v>
      </c>
      <c r="O14" s="5">
        <v>5.8215000000000003E-2</v>
      </c>
      <c r="P14" s="71">
        <v>0.25474236954381357</v>
      </c>
    </row>
    <row r="15" spans="1:16" x14ac:dyDescent="0.25">
      <c r="A15" s="17"/>
      <c r="B15" s="55">
        <v>15</v>
      </c>
      <c r="C15" s="19" t="s">
        <v>263</v>
      </c>
      <c r="D15" s="20">
        <v>7.5785009999999993</v>
      </c>
      <c r="E15" s="21">
        <v>15.859595000000002</v>
      </c>
      <c r="F15" s="21">
        <f t="shared" si="0"/>
        <v>6.4558603638459067</v>
      </c>
      <c r="G15" s="21">
        <v>3.7298740038459073</v>
      </c>
      <c r="H15" s="21">
        <v>1.3311460099999999</v>
      </c>
      <c r="I15" s="21">
        <v>1.39484035</v>
      </c>
      <c r="J15" s="22">
        <f t="shared" si="1"/>
        <v>0.23518091123045115</v>
      </c>
      <c r="K15" s="22">
        <f t="shared" si="2"/>
        <v>0.31911407661077762</v>
      </c>
      <c r="L15" s="23">
        <f t="shared" si="3"/>
        <v>0.40706338111697721</v>
      </c>
      <c r="M15" s="4"/>
      <c r="N15" t="s">
        <v>250</v>
      </c>
      <c r="O15" s="5">
        <v>9.2417599051604054E-3</v>
      </c>
      <c r="P15" s="71">
        <v>0.25137385842949561</v>
      </c>
    </row>
    <row r="16" spans="1:16" x14ac:dyDescent="0.25">
      <c r="A16" s="17"/>
      <c r="B16" s="55">
        <v>16</v>
      </c>
      <c r="C16" s="19" t="s">
        <v>264</v>
      </c>
      <c r="D16" s="20">
        <v>3.5802E-2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255</v>
      </c>
      <c r="O16" s="5">
        <v>2.0105741353574178</v>
      </c>
      <c r="P16" s="71">
        <v>0.15562808228667221</v>
      </c>
    </row>
    <row r="17" spans="1:16" x14ac:dyDescent="0.25">
      <c r="A17" s="17"/>
      <c r="B17" s="55">
        <v>17</v>
      </c>
      <c r="C17" s="19" t="s">
        <v>265</v>
      </c>
      <c r="D17" s="20">
        <v>0.26867000000000002</v>
      </c>
      <c r="E17" s="21">
        <v>5.7474049999999997</v>
      </c>
      <c r="F17" s="21">
        <f t="shared" si="0"/>
        <v>0.58794988354290001</v>
      </c>
      <c r="G17" s="21">
        <v>0.19616000354290009</v>
      </c>
      <c r="H17" s="21">
        <v>0.27285751999999996</v>
      </c>
      <c r="I17" s="21">
        <v>0.11893235999999999</v>
      </c>
      <c r="J17" s="22">
        <f t="shared" si="1"/>
        <v>3.4130186326333377E-2</v>
      </c>
      <c r="K17" s="22">
        <f t="shared" si="2"/>
        <v>8.1605093697573086E-2</v>
      </c>
      <c r="L17" s="23">
        <f t="shared" si="3"/>
        <v>0.10229832133682941</v>
      </c>
      <c r="M17" s="4"/>
      <c r="N17" t="s">
        <v>265</v>
      </c>
      <c r="O17" s="5">
        <v>0.58794988354290001</v>
      </c>
      <c r="P17" s="71">
        <v>0.10229832133682941</v>
      </c>
    </row>
    <row r="18" spans="1:16" x14ac:dyDescent="0.25">
      <c r="A18" s="17"/>
      <c r="B18" s="55">
        <v>20</v>
      </c>
      <c r="C18" s="19" t="s">
        <v>268</v>
      </c>
      <c r="D18" s="20">
        <v>0.22852500000000001</v>
      </c>
      <c r="E18" s="21">
        <v>0.22852500000000001</v>
      </c>
      <c r="F18" s="21">
        <f t="shared" si="0"/>
        <v>5.8215000000000003E-2</v>
      </c>
      <c r="G18" s="21">
        <v>0</v>
      </c>
      <c r="H18" s="21">
        <v>1.7999999999999999E-2</v>
      </c>
      <c r="I18" s="21">
        <v>4.0215000000000001E-2</v>
      </c>
      <c r="J18" s="22">
        <f t="shared" si="1"/>
        <v>0</v>
      </c>
      <c r="K18" s="22">
        <f t="shared" si="2"/>
        <v>7.8765999343616666E-2</v>
      </c>
      <c r="L18" s="23">
        <f t="shared" si="3"/>
        <v>0.25474236954381357</v>
      </c>
      <c r="M18" s="4"/>
      <c r="N18" t="s">
        <v>264</v>
      </c>
      <c r="O18" s="5">
        <v>0</v>
      </c>
      <c r="P18" s="71">
        <v>0</v>
      </c>
    </row>
    <row r="19" spans="1:16" x14ac:dyDescent="0.25">
      <c r="A19" s="17"/>
      <c r="B19" s="55">
        <v>21</v>
      </c>
      <c r="C19" s="19" t="s">
        <v>269</v>
      </c>
      <c r="D19" s="20">
        <v>2.6391999999999999E-2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269</v>
      </c>
      <c r="O19" s="5">
        <v>0</v>
      </c>
      <c r="P19" s="71">
        <v>0</v>
      </c>
    </row>
    <row r="20" spans="1:16" ht="15.75" thickBot="1" x14ac:dyDescent="0.3">
      <c r="A20" s="24"/>
      <c r="B20" s="56">
        <v>22</v>
      </c>
      <c r="C20" s="26" t="s">
        <v>270</v>
      </c>
      <c r="D20" s="27">
        <v>2.6550000000000001E-2</v>
      </c>
      <c r="E20" s="28">
        <v>0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270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4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29.988216000000001</v>
      </c>
      <c r="E6" s="14">
        <v>45.821303999999998</v>
      </c>
      <c r="F6" s="14">
        <v>14.441373365765722</v>
      </c>
      <c r="G6" s="14">
        <v>8.5068838357657217</v>
      </c>
      <c r="H6" s="14">
        <v>2.2626639299999995</v>
      </c>
      <c r="I6" s="14">
        <v>3.6718255999999996</v>
      </c>
      <c r="J6" s="15">
        <v>0.18565346450563089</v>
      </c>
      <c r="K6" s="15">
        <v>0.23503363775430142</v>
      </c>
      <c r="L6" s="16">
        <v>0.31516722801615865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29.988216000000001</v>
      </c>
      <c r="E7" s="38">
        <f ca="1">SUM(E8:OFFSET(E6,MATCH("PROYECTOS",$A$8:$A$50,0),0))</f>
        <v>45.821304000000005</v>
      </c>
      <c r="F7" s="38">
        <f ca="1">SUM(F8:OFFSET(F6,MATCH("PROYECTOS",$A$8:$A$50,0),0))</f>
        <v>14.441373365765724</v>
      </c>
      <c r="G7" s="38">
        <f ca="1">SUM(G8:OFFSET(G6,MATCH("PROYECTOS",$A$8:$A$50,0),0))</f>
        <v>8.5068838357657217</v>
      </c>
      <c r="H7" s="38">
        <f ca="1">SUM(H8:OFFSET(H6,MATCH("PROYECTOS",$A$8:$A$50,0),0))</f>
        <v>2.2626639300000004</v>
      </c>
      <c r="I7" s="38">
        <f ca="1">SUM(I8:OFFSET(I6,MATCH("PROYECTOS",$A$8:$A$50,0),0))</f>
        <v>3.6718256</v>
      </c>
      <c r="J7" s="39">
        <f ca="1">IFERROR(G7/E7,0)</f>
        <v>0.18565346450563086</v>
      </c>
      <c r="K7" s="39">
        <f ca="1">IFERROR(SUM(G7,H7)/E7,0)</f>
        <v>0.23503363775430139</v>
      </c>
      <c r="L7" s="40">
        <f ca="1">IFERROR(SUM(G7,H7,I7)/E7,0)</f>
        <v>0.3151672280161586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2.0418000000000003</v>
      </c>
      <c r="E8" s="21">
        <v>2.0418000000000003</v>
      </c>
      <c r="F8" s="21">
        <f t="shared" ref="F8:F11" si="0">SUM(G8,H8,I8)</f>
        <v>0.61323323901760296</v>
      </c>
      <c r="G8" s="21">
        <v>0.43843277901760302</v>
      </c>
      <c r="H8" s="21">
        <v>8.5667889999999997E-2</v>
      </c>
      <c r="I8" s="21">
        <v>8.9132569999999994E-2</v>
      </c>
      <c r="J8" s="22">
        <f t="shared" ref="J8:J12" si="1">IFERROR(G8/E8,0)</f>
        <v>0.21472856255147565</v>
      </c>
      <c r="K8" s="22">
        <f t="shared" ref="K8:K12" si="2">IFERROR(SUM(G8,H8)/E8,0)</f>
        <v>0.25668560535684343</v>
      </c>
      <c r="L8" s="23">
        <f t="shared" ref="L8:L12" si="3">IFERROR(SUM(G8,H8,I8)/E8,0)</f>
        <v>0.30033952346831366</v>
      </c>
      <c r="M8" s="4"/>
    </row>
    <row r="9" spans="1:13" x14ac:dyDescent="0.25">
      <c r="A9" s="17"/>
      <c r="B9" s="19">
        <v>3000677</v>
      </c>
      <c r="C9" s="19" t="s">
        <v>2060</v>
      </c>
      <c r="D9" s="20">
        <v>0.23</v>
      </c>
      <c r="E9" s="21">
        <v>0.22999999999999998</v>
      </c>
      <c r="F9" s="21">
        <f t="shared" si="0"/>
        <v>9.8979270461707777E-2</v>
      </c>
      <c r="G9" s="21">
        <v>6.9474460461707785E-2</v>
      </c>
      <c r="H9" s="21">
        <v>2.3539789999999994E-2</v>
      </c>
      <c r="I9" s="21">
        <v>5.9650199999999997E-3</v>
      </c>
      <c r="J9" s="22">
        <f t="shared" si="1"/>
        <v>0.30206287157264256</v>
      </c>
      <c r="K9" s="22">
        <f t="shared" si="2"/>
        <v>0.40440978461612082</v>
      </c>
      <c r="L9" s="23">
        <f t="shared" si="3"/>
        <v>0.43034465418133822</v>
      </c>
      <c r="M9" s="4"/>
    </row>
    <row r="10" spans="1:13" x14ac:dyDescent="0.25">
      <c r="A10" s="17"/>
      <c r="B10" s="19">
        <v>3000678</v>
      </c>
      <c r="C10" s="19" t="s">
        <v>2061</v>
      </c>
      <c r="D10" s="20">
        <v>1.5415209999999999</v>
      </c>
      <c r="E10" s="21">
        <v>1.5415209999999999</v>
      </c>
      <c r="F10" s="21">
        <f t="shared" si="0"/>
        <v>0.57607289522297267</v>
      </c>
      <c r="G10" s="21">
        <v>0.33876515522297268</v>
      </c>
      <c r="H10" s="21">
        <v>0.10743037999999999</v>
      </c>
      <c r="I10" s="21">
        <v>0.12987736</v>
      </c>
      <c r="J10" s="22">
        <f t="shared" si="1"/>
        <v>0.21976032452556449</v>
      </c>
      <c r="K10" s="22">
        <f t="shared" si="2"/>
        <v>0.289451480208815</v>
      </c>
      <c r="L10" s="23">
        <f t="shared" si="3"/>
        <v>0.37370421500775708</v>
      </c>
      <c r="M10" s="4"/>
    </row>
    <row r="11" spans="1:13" ht="25.5" x14ac:dyDescent="0.25">
      <c r="A11" s="17"/>
      <c r="B11" s="19">
        <v>3000679</v>
      </c>
      <c r="C11" s="19" t="s">
        <v>2062</v>
      </c>
      <c r="D11" s="20">
        <v>26.174894999999999</v>
      </c>
      <c r="E11" s="21">
        <v>42.007983000000003</v>
      </c>
      <c r="F11" s="21">
        <f t="shared" si="0"/>
        <v>13.15308796106344</v>
      </c>
      <c r="G11" s="21">
        <v>7.6602114410634385</v>
      </c>
      <c r="H11" s="21">
        <v>2.0460258700000002</v>
      </c>
      <c r="I11" s="21">
        <v>3.44685065</v>
      </c>
      <c r="J11" s="22">
        <f t="shared" si="1"/>
        <v>0.18235132691477804</v>
      </c>
      <c r="K11" s="22">
        <f t="shared" si="2"/>
        <v>0.23105697103008824</v>
      </c>
      <c r="L11" s="23">
        <f t="shared" si="3"/>
        <v>0.31310924785566208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2073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0.30033952346831366</v>
      </c>
    </row>
    <row r="19" spans="1:4" x14ac:dyDescent="0.25">
      <c r="A19" s="17"/>
      <c r="B19" s="19">
        <v>3000677</v>
      </c>
      <c r="C19" s="19" t="s">
        <v>2060</v>
      </c>
      <c r="D19" s="23">
        <v>0.43034465418133822</v>
      </c>
    </row>
    <row r="20" spans="1:4" x14ac:dyDescent="0.25">
      <c r="A20" s="17"/>
      <c r="B20" s="19">
        <v>3000678</v>
      </c>
      <c r="C20" s="19" t="s">
        <v>2061</v>
      </c>
      <c r="D20" s="23">
        <v>0.37370421500775708</v>
      </c>
    </row>
    <row r="21" spans="1:4" ht="26.25" thickBot="1" x14ac:dyDescent="0.3">
      <c r="A21" s="24"/>
      <c r="B21" s="26">
        <v>3000679</v>
      </c>
      <c r="C21" s="26" t="s">
        <v>2062</v>
      </c>
      <c r="D21" s="30">
        <v>0.31310924785566208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2059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29.988216000000001</v>
      </c>
      <c r="I6" s="14">
        <v>45.821303999999998</v>
      </c>
      <c r="J6" s="14">
        <v>14.441373365765722</v>
      </c>
      <c r="K6" s="14">
        <v>8.5068838357657217</v>
      </c>
      <c r="L6" s="14">
        <v>2.2626639299999995</v>
      </c>
      <c r="M6" s="14">
        <v>3.6718255999999996</v>
      </c>
      <c r="N6" s="15">
        <v>0.18565346450563089</v>
      </c>
      <c r="O6" s="15">
        <v>0.23503363775430142</v>
      </c>
      <c r="P6" s="16">
        <v>0.31516722801615865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SUM(H8:OFFSET(H6,MATCH("PROYECTOS",$A$8:$A$18,0),0))</f>
        <v>29.988215999999998</v>
      </c>
      <c r="I7" s="37">
        <f ca="1">SUM(I8:OFFSET(I6,MATCH("PROYECTOS",$A$8:$A$18,0),0))</f>
        <v>45.821304000000005</v>
      </c>
      <c r="J7" s="37">
        <f ca="1">SUM(J8:OFFSET(J6,MATCH("PROYECTOS",$A$8:$A$18,0),0))</f>
        <v>14.441373365765724</v>
      </c>
      <c r="K7" s="37">
        <f ca="1">SUM(K8:OFFSET(K6,MATCH("PROYECTOS",$A$8:$A$18,0),0))</f>
        <v>8.5068838357657217</v>
      </c>
      <c r="L7" s="37">
        <f ca="1">SUM(L8:OFFSET(L6,MATCH("PROYECTOS",$A$8:$A$18,0),0))</f>
        <v>2.26266393</v>
      </c>
      <c r="M7" s="37">
        <f ca="1">SUM(M8:OFFSET(M6,MATCH("PROYECTOS",$A$8:$A$18,0),0))</f>
        <v>3.6718256</v>
      </c>
      <c r="N7" s="39">
        <f ca="1">IFERROR(K7/I7,0)</f>
        <v>0.18565346450563086</v>
      </c>
      <c r="O7" s="39">
        <f ca="1">IFERROR(SUM(K7,L7)/I7,0)</f>
        <v>0.23503363775430139</v>
      </c>
      <c r="P7" s="40">
        <f ca="1">IFERROR(SUM(K7,L7,M7)/I7,0)</f>
        <v>0.3151672280161586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0.54100000000000004</v>
      </c>
      <c r="I8" s="21">
        <v>0.54100000000000015</v>
      </c>
      <c r="J8" s="21">
        <f t="shared" ref="J8:J17" si="0">SUM(K8,L8,M8)</f>
        <v>0.17911088894453081</v>
      </c>
      <c r="K8" s="21">
        <v>0.11940180894453079</v>
      </c>
      <c r="L8" s="21">
        <v>2.0237729999999999E-2</v>
      </c>
      <c r="M8" s="21">
        <v>3.9471350000000002E-2</v>
      </c>
      <c r="N8" s="22">
        <f t="shared" ref="N8:N18" si="1">IFERROR(K8/I8,0)</f>
        <v>0.22070574666271858</v>
      </c>
      <c r="O8" s="22">
        <f t="shared" ref="O8:O18" si="2">IFERROR(SUM(K8,L8)/I8,0)</f>
        <v>0.25811375035957623</v>
      </c>
      <c r="P8" s="23">
        <f t="shared" ref="P8:P18" si="3">IFERROR(SUM(K8,L8,M8)/I8,0)</f>
        <v>0.33107373187528794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201</v>
      </c>
      <c r="G9" s="19" t="s">
        <v>625</v>
      </c>
      <c r="H9" s="20">
        <v>1.5007999999999999</v>
      </c>
      <c r="I9" s="21">
        <v>1.5007999999999997</v>
      </c>
      <c r="J9" s="21">
        <f t="shared" si="0"/>
        <v>0.43412235007307226</v>
      </c>
      <c r="K9" s="21">
        <v>0.31903097007307224</v>
      </c>
      <c r="L9" s="21">
        <v>6.5430160000000001E-2</v>
      </c>
      <c r="M9" s="21">
        <v>4.9661219999999992E-2</v>
      </c>
      <c r="N9" s="22">
        <f t="shared" si="1"/>
        <v>0.2125739406137209</v>
      </c>
      <c r="O9" s="22">
        <f t="shared" si="2"/>
        <v>0.25617079562438189</v>
      </c>
      <c r="P9" s="23">
        <f t="shared" si="3"/>
        <v>0.28926062771393413</v>
      </c>
      <c r="Q9" s="70">
        <v>32</v>
      </c>
      <c r="R9" s="21">
        <v>31</v>
      </c>
      <c r="S9" s="23">
        <f t="shared" ref="S9:S17" si="4">IFERROR(R9/Q9,0)</f>
        <v>0.96875</v>
      </c>
    </row>
    <row r="10" spans="1:19" ht="51" x14ac:dyDescent="0.25">
      <c r="A10" s="17"/>
      <c r="B10" s="19">
        <v>5005123</v>
      </c>
      <c r="C10" s="19" t="s">
        <v>2063</v>
      </c>
      <c r="D10" s="68">
        <v>3000677</v>
      </c>
      <c r="E10" s="19" t="s">
        <v>2060</v>
      </c>
      <c r="F10" s="69">
        <v>227</v>
      </c>
      <c r="G10" s="19" t="s">
        <v>774</v>
      </c>
      <c r="H10" s="20">
        <v>0.23</v>
      </c>
      <c r="I10" s="21">
        <v>0.23</v>
      </c>
      <c r="J10" s="21">
        <f t="shared" si="0"/>
        <v>9.8979270461707777E-2</v>
      </c>
      <c r="K10" s="21">
        <v>6.9474460461707785E-2</v>
      </c>
      <c r="L10" s="21">
        <v>2.3539789999999994E-2</v>
      </c>
      <c r="M10" s="21">
        <v>5.9650199999999997E-3</v>
      </c>
      <c r="N10" s="22">
        <f t="shared" si="1"/>
        <v>0.30206287157264256</v>
      </c>
      <c r="O10" s="22">
        <f t="shared" si="2"/>
        <v>0.40440978461612076</v>
      </c>
      <c r="P10" s="23">
        <f t="shared" si="3"/>
        <v>0.43034465418133816</v>
      </c>
      <c r="Q10" s="70">
        <v>39</v>
      </c>
      <c r="R10" s="21">
        <v>33</v>
      </c>
      <c r="S10" s="23">
        <f t="shared" si="4"/>
        <v>0.84615384615384615</v>
      </c>
    </row>
    <row r="11" spans="1:19" ht="25.5" x14ac:dyDescent="0.25">
      <c r="A11" s="17"/>
      <c r="B11" s="19">
        <v>5005124</v>
      </c>
      <c r="C11" s="19" t="s">
        <v>2064</v>
      </c>
      <c r="D11" s="68">
        <v>3000678</v>
      </c>
      <c r="E11" s="19" t="s">
        <v>2061</v>
      </c>
      <c r="F11" s="69">
        <v>59</v>
      </c>
      <c r="G11" s="19" t="s">
        <v>577</v>
      </c>
      <c r="H11" s="20">
        <v>0.31</v>
      </c>
      <c r="I11" s="21">
        <v>0.31</v>
      </c>
      <c r="J11" s="21">
        <f t="shared" si="0"/>
        <v>0.11820377169458959</v>
      </c>
      <c r="K11" s="21">
        <v>0.1018291716945896</v>
      </c>
      <c r="L11" s="21">
        <v>1.0511999999999999E-2</v>
      </c>
      <c r="M11" s="21">
        <v>5.8626000000000008E-3</v>
      </c>
      <c r="N11" s="22">
        <f t="shared" si="1"/>
        <v>0.32848119901480516</v>
      </c>
      <c r="O11" s="22">
        <f t="shared" si="2"/>
        <v>0.36239087643416001</v>
      </c>
      <c r="P11" s="23">
        <f t="shared" si="3"/>
        <v>0.38130248933738581</v>
      </c>
      <c r="Q11" s="70">
        <v>490</v>
      </c>
      <c r="R11" s="21">
        <v>466</v>
      </c>
      <c r="S11" s="23">
        <f t="shared" si="4"/>
        <v>0.95102040816326527</v>
      </c>
    </row>
    <row r="12" spans="1:19" ht="38.25" x14ac:dyDescent="0.25">
      <c r="A12" s="17"/>
      <c r="B12" s="19">
        <v>5005128</v>
      </c>
      <c r="C12" s="19" t="s">
        <v>2065</v>
      </c>
      <c r="D12" s="68">
        <v>3000678</v>
      </c>
      <c r="E12" s="19" t="s">
        <v>2061</v>
      </c>
      <c r="F12" s="69">
        <v>60</v>
      </c>
      <c r="G12" s="19" t="s">
        <v>309</v>
      </c>
      <c r="H12" s="20">
        <v>3.0171E-2</v>
      </c>
      <c r="I12" s="21">
        <v>3.0171E-2</v>
      </c>
      <c r="J12" s="21">
        <f t="shared" si="0"/>
        <v>2.2504100576043129E-2</v>
      </c>
      <c r="K12" s="21">
        <v>2.2504100576043129E-2</v>
      </c>
      <c r="L12" s="21">
        <v>0</v>
      </c>
      <c r="M12" s="21">
        <v>0</v>
      </c>
      <c r="N12" s="22">
        <f t="shared" si="1"/>
        <v>0.74588514056687316</v>
      </c>
      <c r="O12" s="22">
        <f t="shared" si="2"/>
        <v>0.74588514056687316</v>
      </c>
      <c r="P12" s="23">
        <f t="shared" si="3"/>
        <v>0.74588514056687316</v>
      </c>
      <c r="Q12" s="70">
        <v>3</v>
      </c>
      <c r="R12" s="21">
        <v>3</v>
      </c>
      <c r="S12" s="23">
        <f t="shared" si="4"/>
        <v>1</v>
      </c>
    </row>
    <row r="13" spans="1:19" ht="25.5" x14ac:dyDescent="0.25">
      <c r="A13" s="17"/>
      <c r="B13" s="19">
        <v>5005131</v>
      </c>
      <c r="C13" s="19" t="s">
        <v>2066</v>
      </c>
      <c r="D13" s="68">
        <v>3000678</v>
      </c>
      <c r="E13" s="19" t="s">
        <v>2061</v>
      </c>
      <c r="F13" s="69">
        <v>1</v>
      </c>
      <c r="G13" s="19" t="s">
        <v>531</v>
      </c>
      <c r="H13" s="20">
        <v>1.2013499999999999</v>
      </c>
      <c r="I13" s="21">
        <v>1.2013499999999999</v>
      </c>
      <c r="J13" s="21">
        <f t="shared" si="0"/>
        <v>0.43536502295233992</v>
      </c>
      <c r="K13" s="21">
        <v>0.21443188295233995</v>
      </c>
      <c r="L13" s="21">
        <v>9.6918379999999998E-2</v>
      </c>
      <c r="M13" s="21">
        <v>0.12401476</v>
      </c>
      <c r="N13" s="22">
        <f t="shared" si="1"/>
        <v>0.17849243180783284</v>
      </c>
      <c r="O13" s="22">
        <f t="shared" si="2"/>
        <v>0.2591669895969867</v>
      </c>
      <c r="P13" s="23">
        <f t="shared" si="3"/>
        <v>0.36239648974265615</v>
      </c>
      <c r="Q13" s="70">
        <v>464</v>
      </c>
      <c r="R13" s="21">
        <v>78</v>
      </c>
      <c r="S13" s="23">
        <f t="shared" si="4"/>
        <v>0.16810344827586207</v>
      </c>
    </row>
    <row r="14" spans="1:19" ht="38.25" x14ac:dyDescent="0.25">
      <c r="A14" s="17"/>
      <c r="B14" s="19">
        <v>5005132</v>
      </c>
      <c r="C14" s="19" t="s">
        <v>2067</v>
      </c>
      <c r="D14" s="68">
        <v>3000679</v>
      </c>
      <c r="E14" s="19" t="s">
        <v>2062</v>
      </c>
      <c r="F14" s="69">
        <v>444</v>
      </c>
      <c r="G14" s="19" t="s">
        <v>2071</v>
      </c>
      <c r="H14" s="20">
        <v>0.15076400000000001</v>
      </c>
      <c r="I14" s="21">
        <v>0.87106600000000012</v>
      </c>
      <c r="J14" s="21">
        <f t="shared" si="0"/>
        <v>2.2630000000000001E-2</v>
      </c>
      <c r="K14" s="21">
        <v>0</v>
      </c>
      <c r="L14" s="21">
        <v>3.0000000000000001E-3</v>
      </c>
      <c r="M14" s="21">
        <v>1.9630000000000002E-2</v>
      </c>
      <c r="N14" s="22">
        <f t="shared" si="1"/>
        <v>0</v>
      </c>
      <c r="O14" s="22">
        <f t="shared" si="2"/>
        <v>3.4440559039154318E-3</v>
      </c>
      <c r="P14" s="23">
        <f t="shared" si="3"/>
        <v>2.5979661701868741E-2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5005133</v>
      </c>
      <c r="C15" s="19" t="s">
        <v>2068</v>
      </c>
      <c r="D15" s="68">
        <v>3000679</v>
      </c>
      <c r="E15" s="19" t="s">
        <v>2062</v>
      </c>
      <c r="F15" s="69">
        <v>444</v>
      </c>
      <c r="G15" s="19" t="s">
        <v>2071</v>
      </c>
      <c r="H15" s="20">
        <v>17.317591999999998</v>
      </c>
      <c r="I15" s="21">
        <v>25.704115000000002</v>
      </c>
      <c r="J15" s="21">
        <f t="shared" si="0"/>
        <v>11.529544527327754</v>
      </c>
      <c r="K15" s="21">
        <v>7.2512222573277541</v>
      </c>
      <c r="L15" s="21">
        <v>1.3099040500000001</v>
      </c>
      <c r="M15" s="21">
        <v>2.9684182200000002</v>
      </c>
      <c r="N15" s="22">
        <f t="shared" si="1"/>
        <v>0.28210355646664953</v>
      </c>
      <c r="O15" s="22">
        <f t="shared" si="2"/>
        <v>0.33306442596167007</v>
      </c>
      <c r="P15" s="23">
        <f t="shared" si="3"/>
        <v>0.44854858948957216</v>
      </c>
      <c r="Q15" s="70">
        <v>34</v>
      </c>
      <c r="R15" s="21">
        <v>22</v>
      </c>
      <c r="S15" s="23">
        <f t="shared" si="4"/>
        <v>0.6470588235294118</v>
      </c>
    </row>
    <row r="16" spans="1:19" ht="25.5" x14ac:dyDescent="0.25">
      <c r="A16" s="17"/>
      <c r="B16" s="19">
        <v>5005134</v>
      </c>
      <c r="C16" s="19" t="s">
        <v>2069</v>
      </c>
      <c r="D16" s="68">
        <v>3000679</v>
      </c>
      <c r="E16" s="19" t="s">
        <v>2062</v>
      </c>
      <c r="F16" s="69">
        <v>448</v>
      </c>
      <c r="G16" s="19" t="s">
        <v>575</v>
      </c>
      <c r="H16" s="20">
        <v>8.7065389999999994</v>
      </c>
      <c r="I16" s="21">
        <v>14.404802</v>
      </c>
      <c r="J16" s="21">
        <f t="shared" si="0"/>
        <v>1.3186343128744946</v>
      </c>
      <c r="K16" s="21">
        <v>0.26477750287449453</v>
      </c>
      <c r="L16" s="21">
        <v>0.72619472000000007</v>
      </c>
      <c r="M16" s="21">
        <v>0.32766209000000002</v>
      </c>
      <c r="N16" s="22">
        <f t="shared" si="1"/>
        <v>1.8381196969905905E-2</v>
      </c>
      <c r="O16" s="22">
        <f t="shared" si="2"/>
        <v>6.8794574397794198E-2</v>
      </c>
      <c r="P16" s="23">
        <f t="shared" si="3"/>
        <v>9.1541300801947473E-2</v>
      </c>
      <c r="Q16" s="70">
        <v>271</v>
      </c>
      <c r="R16" s="21">
        <v>4.54</v>
      </c>
      <c r="S16" s="23">
        <f t="shared" si="4"/>
        <v>1.6752767527675277E-2</v>
      </c>
    </row>
    <row r="17" spans="1:19" ht="63.75" x14ac:dyDescent="0.25">
      <c r="A17" s="17"/>
      <c r="B17" s="19">
        <v>5005135</v>
      </c>
      <c r="C17" s="19" t="s">
        <v>2070</v>
      </c>
      <c r="D17" s="68">
        <v>3000679</v>
      </c>
      <c r="E17" s="19" t="s">
        <v>2062</v>
      </c>
      <c r="F17" s="69">
        <v>533</v>
      </c>
      <c r="G17" s="19" t="s">
        <v>907</v>
      </c>
      <c r="H17" s="20">
        <v>0</v>
      </c>
      <c r="I17" s="21">
        <v>1.028</v>
      </c>
      <c r="J17" s="21">
        <f t="shared" si="0"/>
        <v>0.28227912086119</v>
      </c>
      <c r="K17" s="21">
        <v>0.14421168086118996</v>
      </c>
      <c r="L17" s="21">
        <v>6.9270999999999994E-3</v>
      </c>
      <c r="M17" s="21">
        <v>0.13114034000000002</v>
      </c>
      <c r="N17" s="22">
        <f t="shared" si="1"/>
        <v>0.14028373624629373</v>
      </c>
      <c r="O17" s="22">
        <f t="shared" si="2"/>
        <v>0.14702216037080734</v>
      </c>
      <c r="P17" s="23">
        <f t="shared" si="3"/>
        <v>0.27459058449532103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ca="1">OFFSET(H18,-MATCH("PROYECTOS",$A$8:$A$18,0)-1,0)-(OFFSET(H18,-MATCH("PROYECTOS",$A$8:$A$18,0),0))</f>
        <v>0</v>
      </c>
      <c r="I18" s="44">
        <f t="shared" ref="I18:M18" ca="1" si="5">OFFSET(I18,-MATCH("PROYECTOS",$A$8:$A$18,0)-1,0)-(OFFSET(I18,-MATCH("PROYECTOS",$A$8:$A$18,0),0))</f>
        <v>0</v>
      </c>
      <c r="J18" s="44">
        <f t="shared" ca="1" si="5"/>
        <v>0</v>
      </c>
      <c r="K18" s="44">
        <f t="shared" ca="1" si="5"/>
        <v>0</v>
      </c>
      <c r="L18" s="44">
        <f t="shared" ca="1" si="5"/>
        <v>0</v>
      </c>
      <c r="M18" s="44">
        <f t="shared" ca="1" si="5"/>
        <v>0</v>
      </c>
      <c r="N18" s="46">
        <f t="shared" ca="1" si="1"/>
        <v>0</v>
      </c>
      <c r="O18" s="46">
        <f t="shared" ca="1" si="2"/>
        <v>0</v>
      </c>
      <c r="P18" s="47">
        <f t="shared" ca="1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topLeftCell="A12"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48.876339000000016</v>
      </c>
      <c r="E6" s="14">
        <v>52.20845700000001</v>
      </c>
      <c r="F6" s="14">
        <v>31.176032998706685</v>
      </c>
      <c r="G6" s="14">
        <v>23.288778628706684</v>
      </c>
      <c r="H6" s="14">
        <v>3.6033895200000003</v>
      </c>
      <c r="I6" s="14">
        <v>4.2838648499999996</v>
      </c>
      <c r="J6" s="15">
        <v>0.44607291551839351</v>
      </c>
      <c r="K6" s="15">
        <v>0.51509218417825831</v>
      </c>
      <c r="L6" s="16">
        <v>0.59714526707247217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41.771623000000005</v>
      </c>
      <c r="E7" s="38">
        <f ca="1">SUM(E8:OFFSET(E6,MATCH("GOBIERNOS REGIONALES",$A$8:$A$50,0),0))</f>
        <v>36.021063999999974</v>
      </c>
      <c r="F7" s="38">
        <f ca="1">SUM(F8:OFFSET(F6,MATCH("GOBIERNOS REGIONALES",$A$8:$A$50,0),0))</f>
        <v>24.388126264159933</v>
      </c>
      <c r="G7" s="38">
        <f ca="1">SUM(G8:OFFSET(G6,MATCH("GOBIERNOS REGIONALES",$A$8:$A$50,0),0))</f>
        <v>18.86454231415993</v>
      </c>
      <c r="H7" s="38">
        <f ca="1">SUM(H8:OFFSET(H6,MATCH("GOBIERNOS REGIONALES",$A$8:$A$50,0),0))</f>
        <v>2.5840774200000007</v>
      </c>
      <c r="I7" s="38">
        <f ca="1">SUM(I8:OFFSET(I6,MATCH("GOBIERNOS REGIONALES",$A$8:$A$50,0),0))</f>
        <v>2.9395065299999996</v>
      </c>
      <c r="J7" s="39">
        <f ca="1">IFERROR(G7/E7,0)</f>
        <v>0.52370863653999622</v>
      </c>
      <c r="K7" s="39">
        <f ca="1">IFERROR(SUM(G7,H7)/E7,0)</f>
        <v>0.59544659019955504</v>
      </c>
      <c r="L7" s="40">
        <f ca="1">IFERROR(SUM(G7,H7,I7)/E7,0)</f>
        <v>0.67705180125051123</v>
      </c>
      <c r="M7" s="4"/>
    </row>
    <row r="8" spans="1:13" x14ac:dyDescent="0.25">
      <c r="A8" s="17"/>
      <c r="B8" s="18">
        <v>11</v>
      </c>
      <c r="C8" s="19" t="s">
        <v>111</v>
      </c>
      <c r="D8" s="20">
        <v>11.033753000000001</v>
      </c>
      <c r="E8" s="21">
        <v>0.87099400000000005</v>
      </c>
      <c r="F8" s="21">
        <f t="shared" ref="F8:F36" si="0">SUM(G8,H8,I8)</f>
        <v>0.30072954461280349</v>
      </c>
      <c r="G8" s="21">
        <v>0.23690254461280347</v>
      </c>
      <c r="H8" s="21">
        <v>2.3068469999999997E-2</v>
      </c>
      <c r="I8" s="21">
        <v>4.0758530000000001E-2</v>
      </c>
      <c r="J8" s="22">
        <f t="shared" ref="J8:J36" si="1">IFERROR(G8/E8,0)</f>
        <v>0.27199101786327284</v>
      </c>
      <c r="K8" s="22">
        <f t="shared" ref="K8:K36" si="2">IFERROR(SUM(G8,H8)/E8,0)</f>
        <v>0.29847624049396831</v>
      </c>
      <c r="L8" s="23">
        <f t="shared" ref="L8:L36" si="3">IFERROR(SUM(G8,H8,I8)/E8,0)</f>
        <v>0.34527166043945595</v>
      </c>
      <c r="M8" s="4"/>
    </row>
    <row r="9" spans="1:13" ht="25.5" x14ac:dyDescent="0.25">
      <c r="A9" s="17"/>
      <c r="B9" s="18">
        <v>137</v>
      </c>
      <c r="C9" s="19" t="s">
        <v>146</v>
      </c>
      <c r="D9" s="20">
        <v>30.737870000000001</v>
      </c>
      <c r="E9" s="21">
        <v>35.150069999999971</v>
      </c>
      <c r="F9" s="21">
        <f t="shared" si="0"/>
        <v>24.087396719547129</v>
      </c>
      <c r="G9" s="21">
        <v>18.627639769547127</v>
      </c>
      <c r="H9" s="21">
        <v>2.5610089500000006</v>
      </c>
      <c r="I9" s="21">
        <v>2.8987479999999994</v>
      </c>
      <c r="J9" s="22">
        <f t="shared" si="1"/>
        <v>0.52994602200072838</v>
      </c>
      <c r="K9" s="22">
        <f t="shared" si="2"/>
        <v>0.60280530649148478</v>
      </c>
      <c r="L9" s="23">
        <f t="shared" si="3"/>
        <v>0.68527307967088402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7.0172659999999984</v>
      </c>
      <c r="E10" s="38">
        <f ca="1">SUM(E11:OFFSET(E9,(MATCH("GOBIERNOS LOCALES",$A$8:$A$50,0)-MATCH("GOBIERNOS REGIONALES",$A$8:$A$50,0)),0))</f>
        <v>16.116993000000001</v>
      </c>
      <c r="F10" s="38">
        <f ca="1">SUM(F11:OFFSET(F9,(MATCH("GOBIERNOS LOCALES",$A$8:$A$50,0)-MATCH("GOBIERNOS REGIONALES",$A$8:$A$50,0)),0))</f>
        <v>6.7762650346618694</v>
      </c>
      <c r="G10" s="38">
        <f ca="1">SUM(G11:OFFSET(G9,(MATCH("GOBIERNOS LOCALES",$A$8:$A$50,0)-MATCH("GOBIERNOS REGIONALES",$A$8:$A$50,0)),0))</f>
        <v>4.4161556146618679</v>
      </c>
      <c r="H10" s="38">
        <f ca="1">SUM(H11:OFFSET(H9,(MATCH("GOBIERNOS LOCALES",$A$8:$A$50,0)-MATCH("GOBIERNOS REGIONALES",$A$8:$A$50,0)),0))</f>
        <v>1.0177910999999999</v>
      </c>
      <c r="I10" s="38">
        <f ca="1">SUM(I11:OFFSET(I9,(MATCH("GOBIERNOS LOCALES",$A$8:$A$50,0)-MATCH("GOBIERNOS REGIONALES",$A$8:$A$50,0)),0))</f>
        <v>1.34231832</v>
      </c>
      <c r="J10" s="39">
        <f t="shared" ca="1" si="1"/>
        <v>0.27400617563473956</v>
      </c>
      <c r="K10" s="39">
        <f t="shared" ca="1" si="2"/>
        <v>0.33715636128041176</v>
      </c>
      <c r="L10" s="40">
        <f t="shared" ca="1" si="3"/>
        <v>0.42044226455033318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1.2999999999999999E-3</v>
      </c>
      <c r="E11" s="21">
        <v>1.027023</v>
      </c>
      <c r="F11" s="21">
        <f t="shared" si="0"/>
        <v>6.6055629548963601E-2</v>
      </c>
      <c r="G11" s="21">
        <v>2.8666609548963606E-2</v>
      </c>
      <c r="H11" s="21">
        <v>1.7062279999999999E-2</v>
      </c>
      <c r="I11" s="21">
        <v>2.0326739999999999E-2</v>
      </c>
      <c r="J11" s="22">
        <f t="shared" si="1"/>
        <v>2.7912334532881548E-2</v>
      </c>
      <c r="K11" s="22">
        <f t="shared" si="2"/>
        <v>4.4525672306232292E-2</v>
      </c>
      <c r="L11" s="23">
        <f t="shared" si="3"/>
        <v>6.4317575700800864E-2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0.262683</v>
      </c>
      <c r="E12" s="21">
        <v>0.70131599999999994</v>
      </c>
      <c r="F12" s="21">
        <f t="shared" si="0"/>
        <v>0.26667277911048465</v>
      </c>
      <c r="G12" s="21">
        <v>0.13753644911048468</v>
      </c>
      <c r="H12" s="21">
        <v>6.1144309999999993E-2</v>
      </c>
      <c r="I12" s="21">
        <v>6.799202E-2</v>
      </c>
      <c r="J12" s="22">
        <f t="shared" si="1"/>
        <v>0.19611195111830429</v>
      </c>
      <c r="K12" s="22">
        <f t="shared" si="2"/>
        <v>0.28329705740420108</v>
      </c>
      <c r="L12" s="23">
        <f t="shared" si="3"/>
        <v>0.38024625006485618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0.34768800000000011</v>
      </c>
      <c r="E13" s="21">
        <v>0.60872399999999993</v>
      </c>
      <c r="F13" s="21">
        <f t="shared" si="0"/>
        <v>0.38142773123810914</v>
      </c>
      <c r="G13" s="21">
        <v>0.32130180123810914</v>
      </c>
      <c r="H13" s="21">
        <v>5.3237180000000009E-2</v>
      </c>
      <c r="I13" s="21">
        <v>6.8887499999999999E-3</v>
      </c>
      <c r="J13" s="22">
        <f t="shared" si="1"/>
        <v>0.52782837745531497</v>
      </c>
      <c r="K13" s="22">
        <f t="shared" si="2"/>
        <v>0.61528538588606529</v>
      </c>
      <c r="L13" s="23">
        <f t="shared" si="3"/>
        <v>0.62660209099379882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0.35402599999999995</v>
      </c>
      <c r="E14" s="21">
        <v>1.1162469999999998</v>
      </c>
      <c r="F14" s="21">
        <f t="shared" si="0"/>
        <v>0.6252261054160223</v>
      </c>
      <c r="G14" s="21">
        <v>0.50499210541602224</v>
      </c>
      <c r="H14" s="21">
        <v>4.8668860000000001E-2</v>
      </c>
      <c r="I14" s="21">
        <v>7.1565139999999999E-2</v>
      </c>
      <c r="J14" s="22">
        <f t="shared" si="1"/>
        <v>0.45240175822736578</v>
      </c>
      <c r="K14" s="22">
        <f t="shared" si="2"/>
        <v>0.49600219791499767</v>
      </c>
      <c r="L14" s="23">
        <f t="shared" si="3"/>
        <v>0.56011447772403633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2E-3</v>
      </c>
      <c r="E15" s="21">
        <v>0.31320399999999998</v>
      </c>
      <c r="F15" s="21">
        <f t="shared" si="0"/>
        <v>3.4691949927461746E-2</v>
      </c>
      <c r="G15" s="21">
        <v>1.4286889927461743E-2</v>
      </c>
      <c r="H15" s="21">
        <v>1.2520170000000001E-2</v>
      </c>
      <c r="I15" s="21">
        <v>7.8848899999999986E-3</v>
      </c>
      <c r="J15" s="22">
        <f t="shared" si="1"/>
        <v>4.5615285652359942E-2</v>
      </c>
      <c r="K15" s="22">
        <f t="shared" si="2"/>
        <v>8.5589775122481657E-2</v>
      </c>
      <c r="L15" s="23">
        <f t="shared" si="3"/>
        <v>0.11076470903137171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0.12796299999999999</v>
      </c>
      <c r="E16" s="21">
        <v>0.31995499999999999</v>
      </c>
      <c r="F16" s="21">
        <f t="shared" si="0"/>
        <v>0.18919817865620728</v>
      </c>
      <c r="G16" s="21">
        <v>0.12266055865620729</v>
      </c>
      <c r="H16" s="21">
        <v>2.0989469999999996E-2</v>
      </c>
      <c r="I16" s="21">
        <v>4.5548149999999989E-2</v>
      </c>
      <c r="J16" s="22">
        <f t="shared" si="1"/>
        <v>0.38336815694771853</v>
      </c>
      <c r="K16" s="22">
        <f t="shared" si="2"/>
        <v>0.44896947588319391</v>
      </c>
      <c r="L16" s="23">
        <f t="shared" si="3"/>
        <v>0.59132746372523415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0.33987299999999998</v>
      </c>
      <c r="E17" s="21">
        <v>0.5243810000000001</v>
      </c>
      <c r="F17" s="21">
        <f t="shared" si="0"/>
        <v>0.27821495156428738</v>
      </c>
      <c r="G17" s="21">
        <v>0.22229075156428735</v>
      </c>
      <c r="H17" s="21">
        <v>3.0572900000000004E-2</v>
      </c>
      <c r="I17" s="21">
        <v>2.53513E-2</v>
      </c>
      <c r="J17" s="22">
        <f t="shared" si="1"/>
        <v>0.4239107663402894</v>
      </c>
      <c r="K17" s="22">
        <f t="shared" si="2"/>
        <v>0.48221360339960317</v>
      </c>
      <c r="L17" s="23">
        <f t="shared" si="3"/>
        <v>0.53055879515903004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3.2700000000000007E-2</v>
      </c>
      <c r="E18" s="21">
        <v>0.292516</v>
      </c>
      <c r="F18" s="21">
        <f t="shared" si="0"/>
        <v>0.17512963907643805</v>
      </c>
      <c r="G18" s="21">
        <v>0.10350039907643804</v>
      </c>
      <c r="H18" s="21">
        <v>1.9929000000000002E-2</v>
      </c>
      <c r="I18" s="21">
        <v>5.1700240000000008E-2</v>
      </c>
      <c r="J18" s="22">
        <f t="shared" si="1"/>
        <v>0.35382816350708352</v>
      </c>
      <c r="K18" s="22">
        <f t="shared" si="2"/>
        <v>0.42195777009270619</v>
      </c>
      <c r="L18" s="23">
        <f t="shared" si="3"/>
        <v>0.59870105934867857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0</v>
      </c>
      <c r="E19" s="21">
        <v>0.298647</v>
      </c>
      <c r="F19" s="21">
        <f t="shared" si="0"/>
        <v>9.9157339704109018E-2</v>
      </c>
      <c r="G19" s="21">
        <v>2.4959229704109021E-2</v>
      </c>
      <c r="H19" s="21">
        <v>1.9722589999999998E-2</v>
      </c>
      <c r="I19" s="21">
        <v>5.4475519999999999E-2</v>
      </c>
      <c r="J19" s="22">
        <f t="shared" si="1"/>
        <v>8.3574352677606073E-2</v>
      </c>
      <c r="K19" s="22">
        <f t="shared" si="2"/>
        <v>0.14961415887020135</v>
      </c>
      <c r="L19" s="23">
        <f t="shared" si="3"/>
        <v>0.33202188437891228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0.43633000000000005</v>
      </c>
      <c r="E20" s="21">
        <v>0.62708599999999992</v>
      </c>
      <c r="F20" s="21">
        <f t="shared" si="0"/>
        <v>0.32377302031253047</v>
      </c>
      <c r="G20" s="21">
        <v>0.22587504031253047</v>
      </c>
      <c r="H20" s="21">
        <v>3.1758969999999997E-2</v>
      </c>
      <c r="I20" s="21">
        <v>6.6139009999999998E-2</v>
      </c>
      <c r="J20" s="22">
        <f t="shared" si="1"/>
        <v>0.36019786809549326</v>
      </c>
      <c r="K20" s="22">
        <f t="shared" si="2"/>
        <v>0.41084318628151562</v>
      </c>
      <c r="L20" s="23">
        <f t="shared" si="3"/>
        <v>0.51631358428115204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0.24338900000000002</v>
      </c>
      <c r="E21" s="21">
        <v>0.40202299999999996</v>
      </c>
      <c r="F21" s="21">
        <f t="shared" si="0"/>
        <v>0.15003581870783461</v>
      </c>
      <c r="G21" s="21">
        <v>5.8187458707834594E-2</v>
      </c>
      <c r="H21" s="21">
        <v>9.1051199999999995E-3</v>
      </c>
      <c r="I21" s="21">
        <v>8.2743240000000023E-2</v>
      </c>
      <c r="J21" s="22">
        <f t="shared" si="1"/>
        <v>0.1447366412066837</v>
      </c>
      <c r="K21" s="22">
        <f t="shared" si="2"/>
        <v>0.167384897649723</v>
      </c>
      <c r="L21" s="23">
        <f t="shared" si="3"/>
        <v>0.37320207726382476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0.44681299999999996</v>
      </c>
      <c r="E22" s="21">
        <v>0.59882599999999997</v>
      </c>
      <c r="F22" s="21">
        <f t="shared" si="0"/>
        <v>0.35446744371250438</v>
      </c>
      <c r="G22" s="21">
        <v>0.29110348371250439</v>
      </c>
      <c r="H22" s="21">
        <v>3.2755809999999996E-2</v>
      </c>
      <c r="I22" s="21">
        <v>3.0608149999999997E-2</v>
      </c>
      <c r="J22" s="22">
        <f t="shared" si="1"/>
        <v>0.48612365480540992</v>
      </c>
      <c r="K22" s="22">
        <f t="shared" si="2"/>
        <v>0.5408237012295799</v>
      </c>
      <c r="L22" s="23">
        <f t="shared" si="3"/>
        <v>0.5919372968316412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0.53848799999999974</v>
      </c>
      <c r="E23" s="21">
        <v>0.6905009999999997</v>
      </c>
      <c r="F23" s="21">
        <f t="shared" si="0"/>
        <v>0.40301076903770477</v>
      </c>
      <c r="G23" s="21">
        <v>0.29707843903770481</v>
      </c>
      <c r="H23" s="21">
        <v>5.0414819999999999E-2</v>
      </c>
      <c r="I23" s="21">
        <v>5.5517509999999999E-2</v>
      </c>
      <c r="J23" s="22">
        <f t="shared" si="1"/>
        <v>0.43023607357223947</v>
      </c>
      <c r="K23" s="22">
        <f t="shared" si="2"/>
        <v>0.50324801707413158</v>
      </c>
      <c r="L23" s="23">
        <f t="shared" si="3"/>
        <v>0.58364979781014792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0</v>
      </c>
      <c r="E24" s="21">
        <v>0.24438800000000005</v>
      </c>
      <c r="F24" s="21">
        <f t="shared" si="0"/>
        <v>2.6810630000000002E-2</v>
      </c>
      <c r="G24" s="21">
        <v>0</v>
      </c>
      <c r="H24" s="21">
        <v>9.4899900000000002E-3</v>
      </c>
      <c r="I24" s="21">
        <v>1.7320640000000002E-2</v>
      </c>
      <c r="J24" s="22">
        <f t="shared" si="1"/>
        <v>0</v>
      </c>
      <c r="K24" s="22">
        <f t="shared" si="2"/>
        <v>3.8831652945316458E-2</v>
      </c>
      <c r="L24" s="23">
        <f t="shared" si="3"/>
        <v>0.10970518192382603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1.2689079999999999</v>
      </c>
      <c r="E25" s="21">
        <v>1.4832899999999998</v>
      </c>
      <c r="F25" s="21">
        <f t="shared" si="0"/>
        <v>0.59572805414730856</v>
      </c>
      <c r="G25" s="21">
        <v>0.40635664414730854</v>
      </c>
      <c r="H25" s="21">
        <v>0.10227032</v>
      </c>
      <c r="I25" s="21">
        <v>8.710109000000002E-2</v>
      </c>
      <c r="J25" s="22">
        <f t="shared" si="1"/>
        <v>0.27395630264298187</v>
      </c>
      <c r="K25" s="22">
        <f t="shared" si="2"/>
        <v>0.34290460000897238</v>
      </c>
      <c r="L25" s="23">
        <f t="shared" si="3"/>
        <v>0.40162615142508118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0</v>
      </c>
      <c r="E26" s="21">
        <v>0.22810499999999997</v>
      </c>
      <c r="F26" s="21">
        <f t="shared" si="0"/>
        <v>9.7218419945739723E-2</v>
      </c>
      <c r="G26" s="21">
        <v>2.0708229945739731E-2</v>
      </c>
      <c r="H26" s="21">
        <v>5.73509E-3</v>
      </c>
      <c r="I26" s="21">
        <v>7.0775099999999994E-2</v>
      </c>
      <c r="J26" s="22">
        <f t="shared" si="1"/>
        <v>9.0783761626179751E-2</v>
      </c>
      <c r="K26" s="22">
        <f t="shared" si="2"/>
        <v>0.11592608643273813</v>
      </c>
      <c r="L26" s="23">
        <f t="shared" si="3"/>
        <v>0.4262003022543992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2.5000000000000001E-3</v>
      </c>
      <c r="E27" s="21">
        <v>0.22105999999999998</v>
      </c>
      <c r="F27" s="21">
        <f t="shared" si="0"/>
        <v>4.3387850537356887E-2</v>
      </c>
      <c r="G27" s="21">
        <v>1.8767060537356883E-2</v>
      </c>
      <c r="H27" s="21">
        <v>7.0750000000000006E-3</v>
      </c>
      <c r="I27" s="21">
        <v>1.7545789999999999E-2</v>
      </c>
      <c r="J27" s="22">
        <f t="shared" si="1"/>
        <v>8.4895777333560504E-2</v>
      </c>
      <c r="K27" s="22">
        <f t="shared" si="2"/>
        <v>0.11690066288499451</v>
      </c>
      <c r="L27" s="23">
        <f t="shared" si="3"/>
        <v>0.19627182908421645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0</v>
      </c>
      <c r="E28" s="21">
        <v>0.63247200000000003</v>
      </c>
      <c r="F28" s="21">
        <f t="shared" si="0"/>
        <v>0.17010099931256134</v>
      </c>
      <c r="G28" s="21">
        <v>0.10521812931256136</v>
      </c>
      <c r="H28" s="21">
        <v>1.9952749999999998E-2</v>
      </c>
      <c r="I28" s="21">
        <v>4.4930119999999997E-2</v>
      </c>
      <c r="J28" s="22">
        <f t="shared" si="1"/>
        <v>0.16636013817617437</v>
      </c>
      <c r="K28" s="22">
        <f t="shared" si="2"/>
        <v>0.19790738453648754</v>
      </c>
      <c r="L28" s="23">
        <f t="shared" si="3"/>
        <v>0.2689462921877353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4.0000000000000001E-3</v>
      </c>
      <c r="E29" s="21">
        <v>0.53254800000000013</v>
      </c>
      <c r="F29" s="21">
        <f t="shared" si="0"/>
        <v>7.4425699622801988E-2</v>
      </c>
      <c r="G29" s="21">
        <v>1.9256969622801989E-2</v>
      </c>
      <c r="H29" s="21">
        <v>2.8283639999999999E-2</v>
      </c>
      <c r="I29" s="21">
        <v>2.688509E-2</v>
      </c>
      <c r="J29" s="22">
        <f t="shared" si="1"/>
        <v>3.6160063736605873E-2</v>
      </c>
      <c r="K29" s="22">
        <f t="shared" si="2"/>
        <v>8.9270093255071792E-2</v>
      </c>
      <c r="L29" s="23">
        <f t="shared" si="3"/>
        <v>0.13975397452023475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0</v>
      </c>
      <c r="E30" s="21">
        <v>0.299348</v>
      </c>
      <c r="F30" s="21">
        <f t="shared" si="0"/>
        <v>6.4396190168198739E-2</v>
      </c>
      <c r="G30" s="21">
        <v>3.0232270168198738E-2</v>
      </c>
      <c r="H30" s="21">
        <v>1.2155000000000001E-2</v>
      </c>
      <c r="I30" s="21">
        <v>2.2008920000000001E-2</v>
      </c>
      <c r="J30" s="22">
        <f t="shared" si="1"/>
        <v>0.10099372692718421</v>
      </c>
      <c r="K30" s="22">
        <f t="shared" si="2"/>
        <v>0.14159864160842478</v>
      </c>
      <c r="L30" s="23">
        <f t="shared" si="3"/>
        <v>0.21512149794953947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0.21735700000000002</v>
      </c>
      <c r="E31" s="21">
        <v>0.46383300000000005</v>
      </c>
      <c r="F31" s="21">
        <f t="shared" si="0"/>
        <v>0.13637601691133408</v>
      </c>
      <c r="G31" s="21">
        <v>0.1077707369113341</v>
      </c>
      <c r="H31" s="21">
        <v>1.3568479999999999E-2</v>
      </c>
      <c r="I31" s="21">
        <v>1.5036799999999999E-2</v>
      </c>
      <c r="J31" s="22">
        <f t="shared" si="1"/>
        <v>0.23234814450747163</v>
      </c>
      <c r="K31" s="22">
        <f t="shared" si="2"/>
        <v>0.2616010868380087</v>
      </c>
      <c r="L31" s="23">
        <f t="shared" si="3"/>
        <v>0.29401965127822743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0.67137199999999997</v>
      </c>
      <c r="E32" s="21">
        <v>0.87469600000000003</v>
      </c>
      <c r="F32" s="21">
        <f t="shared" si="0"/>
        <v>0.42496981977920806</v>
      </c>
      <c r="G32" s="21">
        <v>0.11526595977920806</v>
      </c>
      <c r="H32" s="21">
        <v>0.15812313</v>
      </c>
      <c r="I32" s="21">
        <v>0.15158073</v>
      </c>
      <c r="J32" s="22">
        <f t="shared" si="1"/>
        <v>0.13177830901159723</v>
      </c>
      <c r="K32" s="22">
        <f t="shared" si="2"/>
        <v>0.31255326396737615</v>
      </c>
      <c r="L32" s="23">
        <f t="shared" si="3"/>
        <v>0.48584859171553091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4.7135000000000003E-2</v>
      </c>
      <c r="E33" s="21">
        <v>4.7135000000000003E-2</v>
      </c>
      <c r="F33" s="21">
        <f t="shared" si="0"/>
        <v>2.4935999962684179E-2</v>
      </c>
      <c r="G33" s="21">
        <v>1.2883189962684177E-2</v>
      </c>
      <c r="H33" s="21">
        <v>4.4315500000000002E-3</v>
      </c>
      <c r="I33" s="21">
        <v>7.6212600000000004E-3</v>
      </c>
      <c r="J33" s="22">
        <f t="shared" si="1"/>
        <v>0.27332534131079189</v>
      </c>
      <c r="K33" s="22">
        <f t="shared" si="2"/>
        <v>0.3673435867759452</v>
      </c>
      <c r="L33" s="23">
        <f t="shared" si="3"/>
        <v>0.529033626024911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0.66489600000000004</v>
      </c>
      <c r="E34" s="21">
        <v>1.7577609999999997</v>
      </c>
      <c r="F34" s="21">
        <f t="shared" si="0"/>
        <v>0.80736619507341578</v>
      </c>
      <c r="G34" s="21">
        <v>0.48686522507341579</v>
      </c>
      <c r="H34" s="21">
        <v>0.11066019000000001</v>
      </c>
      <c r="I34" s="21">
        <v>0.20984077999999998</v>
      </c>
      <c r="J34" s="22">
        <f t="shared" si="1"/>
        <v>0.27698033183886539</v>
      </c>
      <c r="K34" s="22">
        <f t="shared" si="2"/>
        <v>0.33993552881956984</v>
      </c>
      <c r="L34" s="23">
        <f t="shared" si="3"/>
        <v>0.45931511455392166</v>
      </c>
      <c r="M34" s="4"/>
    </row>
    <row r="35" spans="1:13" x14ac:dyDescent="0.25">
      <c r="A35" s="17"/>
      <c r="B35" s="18">
        <v>464</v>
      </c>
      <c r="C35" s="19" t="s">
        <v>230</v>
      </c>
      <c r="D35" s="20">
        <v>1.0078449999999999</v>
      </c>
      <c r="E35" s="21">
        <v>1.8119080000000007</v>
      </c>
      <c r="F35" s="21">
        <f t="shared" si="0"/>
        <v>0.96348780318860139</v>
      </c>
      <c r="G35" s="21">
        <v>0.74039198318860144</v>
      </c>
      <c r="H35" s="21">
        <v>0.13816447999999998</v>
      </c>
      <c r="I35" s="21">
        <v>8.4931340000000008E-2</v>
      </c>
      <c r="J35" s="22">
        <f t="shared" si="1"/>
        <v>0.40862559422917782</v>
      </c>
      <c r="K35" s="22">
        <f t="shared" si="2"/>
        <v>0.48487917884826437</v>
      </c>
      <c r="L35" s="23">
        <f t="shared" si="3"/>
        <v>0.53175315920488286</v>
      </c>
      <c r="M35" s="4"/>
    </row>
    <row r="36" spans="1:13" ht="15.75" thickBot="1" x14ac:dyDescent="0.3">
      <c r="A36" s="41" t="s">
        <v>232</v>
      </c>
      <c r="B36" s="58"/>
      <c r="C36" s="43"/>
      <c r="D36" s="44">
        <v>8.745E-2</v>
      </c>
      <c r="E36" s="45">
        <v>7.0400000000000004E-2</v>
      </c>
      <c r="F36" s="45">
        <f t="shared" si="0"/>
        <v>1.1641699884885689E-2</v>
      </c>
      <c r="G36" s="45">
        <v>8.0806998848856892E-3</v>
      </c>
      <c r="H36" s="45">
        <v>1.521E-3</v>
      </c>
      <c r="I36" s="45">
        <v>2.0399999999999997E-3</v>
      </c>
      <c r="J36" s="46">
        <f t="shared" si="1"/>
        <v>0.11478266881939898</v>
      </c>
      <c r="K36" s="46">
        <f t="shared" si="2"/>
        <v>0.13638778245576261</v>
      </c>
      <c r="L36" s="47">
        <f t="shared" si="3"/>
        <v>0.16536505518303535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2075</v>
      </c>
      <c r="N2" s="72" t="s">
        <v>2096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48.876339000000016</v>
      </c>
      <c r="E6" s="14">
        <f ca="1">SUM(E7:OFFSET(E7,50,0))</f>
        <v>52.20845700000001</v>
      </c>
      <c r="F6" s="14">
        <f ca="1">SUM(F7:OFFSET(F7,50,0))</f>
        <v>31.176032998706685</v>
      </c>
      <c r="G6" s="14">
        <f ca="1">SUM(G7:OFFSET(G7,50,0))</f>
        <v>23.288778628706684</v>
      </c>
      <c r="H6" s="14">
        <f ca="1">SUM(H7:OFFSET(H7,50,0))</f>
        <v>3.6033895200000003</v>
      </c>
      <c r="I6" s="14">
        <f ca="1">SUM(I7:OFFSET(I7,50,0))</f>
        <v>4.2838648499999996</v>
      </c>
      <c r="J6" s="15">
        <f ca="1">IFERROR(G6/E6,0)</f>
        <v>0.44607291551839351</v>
      </c>
      <c r="K6" s="15">
        <f ca="1">IFERROR(SUM(G6,H6)/E6,0)</f>
        <v>0.51509218417825831</v>
      </c>
      <c r="L6" s="16">
        <f ca="1">IFERROR(SUM(G6,H6,I6)/E6,0)</f>
        <v>0.59714526707247217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1.2999999999999999E-3</v>
      </c>
      <c r="E7" s="21">
        <v>1.028173</v>
      </c>
      <c r="F7" s="21">
        <f t="shared" ref="F7:F31" si="0">SUM(G7,H7,I7)</f>
        <v>6.6255629554825113E-2</v>
      </c>
      <c r="G7" s="21">
        <v>2.8866609554825118E-2</v>
      </c>
      <c r="H7" s="21">
        <v>1.7062279999999999E-2</v>
      </c>
      <c r="I7" s="21">
        <v>2.0326739999999999E-2</v>
      </c>
      <c r="J7" s="22">
        <f t="shared" ref="J7:J31" si="1">IFERROR(G7/E7,0)</f>
        <v>2.8075634698465256E-2</v>
      </c>
      <c r="K7" s="22">
        <f t="shared" ref="K7:K31" si="2">IFERROR(SUM(G7,H7)/E7,0)</f>
        <v>4.4670390639342909E-2</v>
      </c>
      <c r="L7" s="23">
        <f t="shared" ref="L7:L31" si="3">IFERROR(SUM(G7,H7,I7)/E7,0)</f>
        <v>6.4440157011344507E-2</v>
      </c>
      <c r="M7" s="4"/>
      <c r="N7" t="s">
        <v>263</v>
      </c>
      <c r="O7" s="5">
        <v>25.195492459233346</v>
      </c>
      <c r="P7" s="71">
        <v>0.66692101883087518</v>
      </c>
    </row>
    <row r="8" spans="1:16" x14ac:dyDescent="0.25">
      <c r="A8" s="17"/>
      <c r="B8" s="55">
        <v>2</v>
      </c>
      <c r="C8" s="19" t="s">
        <v>250</v>
      </c>
      <c r="D8" s="20">
        <v>0.26268300000000006</v>
      </c>
      <c r="E8" s="21">
        <v>0.70131600000000005</v>
      </c>
      <c r="F8" s="21">
        <f t="shared" si="0"/>
        <v>0.2666727791104847</v>
      </c>
      <c r="G8" s="21">
        <v>0.13753644911048468</v>
      </c>
      <c r="H8" s="21">
        <v>6.114431E-2</v>
      </c>
      <c r="I8" s="21">
        <v>6.7992019999999986E-2</v>
      </c>
      <c r="J8" s="22">
        <f t="shared" si="1"/>
        <v>0.19611195111830426</v>
      </c>
      <c r="K8" s="22">
        <f t="shared" si="2"/>
        <v>0.28329705740420108</v>
      </c>
      <c r="L8" s="23">
        <f t="shared" si="3"/>
        <v>0.38024625006485618</v>
      </c>
      <c r="M8" s="4"/>
      <c r="N8" t="s">
        <v>251</v>
      </c>
      <c r="O8" s="5">
        <v>0.38142773123810914</v>
      </c>
      <c r="P8" s="71">
        <v>0.62660209099379882</v>
      </c>
    </row>
    <row r="9" spans="1:16" x14ac:dyDescent="0.25">
      <c r="A9" s="17"/>
      <c r="B9" s="55">
        <v>3</v>
      </c>
      <c r="C9" s="19" t="s">
        <v>251</v>
      </c>
      <c r="D9" s="20">
        <v>0.34768800000000005</v>
      </c>
      <c r="E9" s="21">
        <v>0.60872399999999993</v>
      </c>
      <c r="F9" s="21">
        <f t="shared" si="0"/>
        <v>0.38142773123810914</v>
      </c>
      <c r="G9" s="21">
        <v>0.32130180123810914</v>
      </c>
      <c r="H9" s="21">
        <v>5.3237180000000009E-2</v>
      </c>
      <c r="I9" s="21">
        <v>6.8887499999999999E-3</v>
      </c>
      <c r="J9" s="22">
        <f t="shared" si="1"/>
        <v>0.52782837745531497</v>
      </c>
      <c r="K9" s="22">
        <f t="shared" si="2"/>
        <v>0.61528538588606529</v>
      </c>
      <c r="L9" s="23">
        <f t="shared" si="3"/>
        <v>0.62660209099379882</v>
      </c>
      <c r="M9" s="4"/>
      <c r="N9" t="s">
        <v>257</v>
      </c>
      <c r="O9" s="5">
        <v>0.17512963907643805</v>
      </c>
      <c r="P9" s="71">
        <v>0.59870105934867857</v>
      </c>
    </row>
    <row r="10" spans="1:16" x14ac:dyDescent="0.25">
      <c r="A10" s="17"/>
      <c r="B10" s="55">
        <v>4</v>
      </c>
      <c r="C10" s="19" t="s">
        <v>252</v>
      </c>
      <c r="D10" s="20">
        <v>0.35402599999999995</v>
      </c>
      <c r="E10" s="21">
        <v>1.116247</v>
      </c>
      <c r="F10" s="21">
        <f t="shared" si="0"/>
        <v>0.6252261054160223</v>
      </c>
      <c r="G10" s="21">
        <v>0.50499210541602224</v>
      </c>
      <c r="H10" s="21">
        <v>4.8668860000000001E-2</v>
      </c>
      <c r="I10" s="21">
        <v>7.1565139999999999E-2</v>
      </c>
      <c r="J10" s="22">
        <f t="shared" si="1"/>
        <v>0.45240175822736567</v>
      </c>
      <c r="K10" s="22">
        <f t="shared" si="2"/>
        <v>0.49600219791499756</v>
      </c>
      <c r="L10" s="23">
        <f t="shared" si="3"/>
        <v>0.56011447772403622</v>
      </c>
      <c r="M10" s="4"/>
      <c r="N10" t="s">
        <v>261</v>
      </c>
      <c r="O10" s="5">
        <v>0.35446744371250438</v>
      </c>
      <c r="P10" s="71">
        <v>0.59193729683164131</v>
      </c>
    </row>
    <row r="11" spans="1:16" x14ac:dyDescent="0.25">
      <c r="A11" s="17"/>
      <c r="B11" s="55">
        <v>5</v>
      </c>
      <c r="C11" s="19" t="s">
        <v>253</v>
      </c>
      <c r="D11" s="20">
        <v>1.4450000000000001E-2</v>
      </c>
      <c r="E11" s="21">
        <v>0.326654</v>
      </c>
      <c r="F11" s="21">
        <f t="shared" si="0"/>
        <v>4.4162649803403245E-2</v>
      </c>
      <c r="G11" s="21">
        <v>2.1857589803403243E-2</v>
      </c>
      <c r="H11" s="21">
        <v>1.347017E-2</v>
      </c>
      <c r="I11" s="21">
        <v>8.834889999999998E-3</v>
      </c>
      <c r="J11" s="22">
        <f t="shared" si="1"/>
        <v>6.6913583802443083E-2</v>
      </c>
      <c r="K11" s="22">
        <f t="shared" si="2"/>
        <v>0.10815039706663089</v>
      </c>
      <c r="L11" s="23">
        <f t="shared" si="3"/>
        <v>0.1351970274461762</v>
      </c>
      <c r="M11" s="4"/>
      <c r="N11" t="s">
        <v>254</v>
      </c>
      <c r="O11" s="5">
        <v>0.18919817865620728</v>
      </c>
      <c r="P11" s="71">
        <v>0.59132746372523415</v>
      </c>
    </row>
    <row r="12" spans="1:16" x14ac:dyDescent="0.25">
      <c r="A12" s="17"/>
      <c r="B12" s="55">
        <v>6</v>
      </c>
      <c r="C12" s="19" t="s">
        <v>254</v>
      </c>
      <c r="D12" s="20">
        <v>0.12796299999999999</v>
      </c>
      <c r="E12" s="21">
        <v>0.31995499999999999</v>
      </c>
      <c r="F12" s="21">
        <f t="shared" si="0"/>
        <v>0.18919817865620728</v>
      </c>
      <c r="G12" s="21">
        <v>0.12266055865620729</v>
      </c>
      <c r="H12" s="21">
        <v>2.098947E-2</v>
      </c>
      <c r="I12" s="21">
        <v>4.5548149999999989E-2</v>
      </c>
      <c r="J12" s="22">
        <f t="shared" si="1"/>
        <v>0.38336815694771853</v>
      </c>
      <c r="K12" s="22">
        <f t="shared" si="2"/>
        <v>0.44896947588319391</v>
      </c>
      <c r="L12" s="23">
        <f t="shared" si="3"/>
        <v>0.59132746372523415</v>
      </c>
      <c r="M12" s="4"/>
      <c r="N12" t="s">
        <v>252</v>
      </c>
      <c r="O12" s="5">
        <v>0.6252261054160223</v>
      </c>
      <c r="P12" s="71">
        <v>0.56011447772403622</v>
      </c>
    </row>
    <row r="13" spans="1:16" x14ac:dyDescent="0.25">
      <c r="A13" s="17"/>
      <c r="B13" s="55">
        <v>7</v>
      </c>
      <c r="C13" s="19" t="s">
        <v>255</v>
      </c>
      <c r="D13" s="20">
        <v>1.0078449999999999</v>
      </c>
      <c r="E13" s="21">
        <v>1.8119080000000003</v>
      </c>
      <c r="F13" s="21">
        <f t="shared" si="0"/>
        <v>0.9634878031886015</v>
      </c>
      <c r="G13" s="21">
        <v>0.74039198318860144</v>
      </c>
      <c r="H13" s="21">
        <v>0.13816448000000001</v>
      </c>
      <c r="I13" s="21">
        <v>8.4931339999999994E-2</v>
      </c>
      <c r="J13" s="22">
        <f t="shared" si="1"/>
        <v>0.40862559422917794</v>
      </c>
      <c r="K13" s="22">
        <f t="shared" si="2"/>
        <v>0.48487917884826454</v>
      </c>
      <c r="L13" s="23">
        <f t="shared" si="3"/>
        <v>0.53175315920488309</v>
      </c>
      <c r="M13" s="4"/>
      <c r="N13" t="s">
        <v>262</v>
      </c>
      <c r="O13" s="5">
        <v>0.40301076903770483</v>
      </c>
      <c r="P13" s="71">
        <v>0.54146208192344891</v>
      </c>
    </row>
    <row r="14" spans="1:16" x14ac:dyDescent="0.25">
      <c r="A14" s="17"/>
      <c r="B14" s="55">
        <v>8</v>
      </c>
      <c r="C14" s="19" t="s">
        <v>256</v>
      </c>
      <c r="D14" s="20">
        <v>0.33987299999999998</v>
      </c>
      <c r="E14" s="21">
        <v>0.52638099999999988</v>
      </c>
      <c r="F14" s="21">
        <f t="shared" si="0"/>
        <v>0.28018595156737003</v>
      </c>
      <c r="G14" s="21">
        <v>0.22260075156737003</v>
      </c>
      <c r="H14" s="21">
        <v>3.1143899999999999E-2</v>
      </c>
      <c r="I14" s="21">
        <v>2.6441300000000001E-2</v>
      </c>
      <c r="J14" s="22">
        <f t="shared" si="1"/>
        <v>0.42288903202693501</v>
      </c>
      <c r="K14" s="22">
        <f t="shared" si="2"/>
        <v>0.48205511134970691</v>
      </c>
      <c r="L14" s="23">
        <f t="shared" si="3"/>
        <v>0.53228735757439971</v>
      </c>
      <c r="M14" s="4"/>
      <c r="N14" t="s">
        <v>256</v>
      </c>
      <c r="O14" s="5">
        <v>0.28018595156737003</v>
      </c>
      <c r="P14" s="71">
        <v>0.53228735757439971</v>
      </c>
    </row>
    <row r="15" spans="1:16" x14ac:dyDescent="0.25">
      <c r="A15" s="17"/>
      <c r="B15" s="55">
        <v>9</v>
      </c>
      <c r="C15" s="19" t="s">
        <v>257</v>
      </c>
      <c r="D15" s="20">
        <v>3.2700000000000007E-2</v>
      </c>
      <c r="E15" s="21">
        <v>0.292516</v>
      </c>
      <c r="F15" s="21">
        <f t="shared" si="0"/>
        <v>0.17512963907643805</v>
      </c>
      <c r="G15" s="21">
        <v>0.10350039907643804</v>
      </c>
      <c r="H15" s="21">
        <v>1.9928999999999999E-2</v>
      </c>
      <c r="I15" s="21">
        <v>5.1700240000000001E-2</v>
      </c>
      <c r="J15" s="22">
        <f t="shared" si="1"/>
        <v>0.35382816350708352</v>
      </c>
      <c r="K15" s="22">
        <f t="shared" si="2"/>
        <v>0.42195777009270619</v>
      </c>
      <c r="L15" s="23">
        <f t="shared" si="3"/>
        <v>0.59870105934867857</v>
      </c>
      <c r="M15" s="4"/>
      <c r="N15" t="s">
        <v>255</v>
      </c>
      <c r="O15" s="5">
        <v>0.9634878031886015</v>
      </c>
      <c r="P15" s="71">
        <v>0.53175315920488309</v>
      </c>
    </row>
    <row r="16" spans="1:16" x14ac:dyDescent="0.25">
      <c r="A16" s="17"/>
      <c r="B16" s="55">
        <v>10</v>
      </c>
      <c r="C16" s="19" t="s">
        <v>258</v>
      </c>
      <c r="D16" s="20">
        <v>0</v>
      </c>
      <c r="E16" s="21">
        <v>0.298647</v>
      </c>
      <c r="F16" s="21">
        <f t="shared" si="0"/>
        <v>9.9157339704109018E-2</v>
      </c>
      <c r="G16" s="21">
        <v>2.4959229704109021E-2</v>
      </c>
      <c r="H16" s="21">
        <v>1.9722589999999998E-2</v>
      </c>
      <c r="I16" s="21">
        <v>5.4475519999999999E-2</v>
      </c>
      <c r="J16" s="22">
        <f t="shared" si="1"/>
        <v>8.3574352677606073E-2</v>
      </c>
      <c r="K16" s="22">
        <f t="shared" si="2"/>
        <v>0.14961415887020135</v>
      </c>
      <c r="L16" s="23">
        <f t="shared" si="3"/>
        <v>0.33202188437891228</v>
      </c>
      <c r="M16" s="4"/>
      <c r="N16" t="s">
        <v>273</v>
      </c>
      <c r="O16" s="5">
        <v>2.4935999962684179E-2</v>
      </c>
      <c r="P16" s="71">
        <v>0.52903362602491089</v>
      </c>
    </row>
    <row r="17" spans="1:16" x14ac:dyDescent="0.25">
      <c r="A17" s="17"/>
      <c r="B17" s="55">
        <v>11</v>
      </c>
      <c r="C17" s="19" t="s">
        <v>259</v>
      </c>
      <c r="D17" s="20">
        <v>0.43633</v>
      </c>
      <c r="E17" s="21">
        <v>0.62708599999999992</v>
      </c>
      <c r="F17" s="21">
        <f t="shared" si="0"/>
        <v>0.32377302031253047</v>
      </c>
      <c r="G17" s="21">
        <v>0.22587504031253047</v>
      </c>
      <c r="H17" s="21">
        <v>3.1758969999999997E-2</v>
      </c>
      <c r="I17" s="21">
        <v>6.6139010000000012E-2</v>
      </c>
      <c r="J17" s="22">
        <f t="shared" si="1"/>
        <v>0.36019786809549326</v>
      </c>
      <c r="K17" s="22">
        <f t="shared" si="2"/>
        <v>0.41084318628151562</v>
      </c>
      <c r="L17" s="23">
        <f t="shared" si="3"/>
        <v>0.51631358428115204</v>
      </c>
      <c r="M17" s="4"/>
      <c r="N17" t="s">
        <v>259</v>
      </c>
      <c r="O17" s="5">
        <v>0.32377302031253047</v>
      </c>
      <c r="P17" s="71">
        <v>0.51631358428115204</v>
      </c>
    </row>
    <row r="18" spans="1:16" x14ac:dyDescent="0.25">
      <c r="A18" s="17"/>
      <c r="B18" s="55">
        <v>12</v>
      </c>
      <c r="C18" s="19" t="s">
        <v>260</v>
      </c>
      <c r="D18" s="20">
        <v>0.24338900000000008</v>
      </c>
      <c r="E18" s="21">
        <v>0.40202300000000002</v>
      </c>
      <c r="F18" s="21">
        <f t="shared" si="0"/>
        <v>0.15003581870783458</v>
      </c>
      <c r="G18" s="21">
        <v>5.8187458707834594E-2</v>
      </c>
      <c r="H18" s="21">
        <v>9.1051199999999995E-3</v>
      </c>
      <c r="I18" s="21">
        <v>8.2743239999999996E-2</v>
      </c>
      <c r="J18" s="22">
        <f t="shared" si="1"/>
        <v>0.14473664120668367</v>
      </c>
      <c r="K18" s="22">
        <f t="shared" si="2"/>
        <v>0.167384897649723</v>
      </c>
      <c r="L18" s="23">
        <f t="shared" si="3"/>
        <v>0.37320207726382465</v>
      </c>
      <c r="M18" s="4"/>
      <c r="N18" t="s">
        <v>272</v>
      </c>
      <c r="O18" s="5">
        <v>0.42496981977920806</v>
      </c>
      <c r="P18" s="71">
        <v>0.48584859171553102</v>
      </c>
    </row>
    <row r="19" spans="1:16" x14ac:dyDescent="0.25">
      <c r="A19" s="17"/>
      <c r="B19" s="55">
        <v>13</v>
      </c>
      <c r="C19" s="19" t="s">
        <v>261</v>
      </c>
      <c r="D19" s="20">
        <v>0.44681299999999996</v>
      </c>
      <c r="E19" s="21">
        <v>0.59882599999999986</v>
      </c>
      <c r="F19" s="21">
        <f t="shared" si="0"/>
        <v>0.35446744371250438</v>
      </c>
      <c r="G19" s="21">
        <v>0.29110348371250439</v>
      </c>
      <c r="H19" s="21">
        <v>3.2755809999999996E-2</v>
      </c>
      <c r="I19" s="21">
        <v>3.0608149999999997E-2</v>
      </c>
      <c r="J19" s="22">
        <f t="shared" si="1"/>
        <v>0.48612365480541003</v>
      </c>
      <c r="K19" s="22">
        <f t="shared" si="2"/>
        <v>0.54082370122958001</v>
      </c>
      <c r="L19" s="23">
        <f t="shared" si="3"/>
        <v>0.59193729683164131</v>
      </c>
      <c r="M19" s="4"/>
      <c r="N19" t="s">
        <v>266</v>
      </c>
      <c r="O19" s="5">
        <v>9.7218419945739723E-2</v>
      </c>
      <c r="P19" s="71">
        <v>0.4262003022543992</v>
      </c>
    </row>
    <row r="20" spans="1:16" x14ac:dyDescent="0.25">
      <c r="A20" s="17"/>
      <c r="B20" s="55">
        <v>14</v>
      </c>
      <c r="C20" s="19" t="s">
        <v>262</v>
      </c>
      <c r="D20" s="20">
        <v>0.61348800000000003</v>
      </c>
      <c r="E20" s="21">
        <v>0.74430099999999977</v>
      </c>
      <c r="F20" s="21">
        <f t="shared" si="0"/>
        <v>0.40301076903770483</v>
      </c>
      <c r="G20" s="21">
        <v>0.29707843903770481</v>
      </c>
      <c r="H20" s="21">
        <v>5.0414820000000006E-2</v>
      </c>
      <c r="I20" s="21">
        <v>5.5517509999999992E-2</v>
      </c>
      <c r="J20" s="22">
        <f t="shared" si="1"/>
        <v>0.39913749818649297</v>
      </c>
      <c r="K20" s="22">
        <f t="shared" si="2"/>
        <v>0.46687194970543494</v>
      </c>
      <c r="L20" s="23">
        <f t="shared" si="3"/>
        <v>0.54146208192344891</v>
      </c>
      <c r="M20" s="4"/>
      <c r="N20" t="s">
        <v>265</v>
      </c>
      <c r="O20" s="5">
        <v>0.59572805414730856</v>
      </c>
      <c r="P20" s="71">
        <v>0.40162615142508112</v>
      </c>
    </row>
    <row r="21" spans="1:16" x14ac:dyDescent="0.25">
      <c r="A21" s="17"/>
      <c r="B21" s="55">
        <v>15</v>
      </c>
      <c r="C21" s="19" t="s">
        <v>263</v>
      </c>
      <c r="D21" s="20">
        <v>42.436519000000018</v>
      </c>
      <c r="E21" s="21">
        <v>37.778825000000012</v>
      </c>
      <c r="F21" s="21">
        <f t="shared" si="0"/>
        <v>25.195492459233346</v>
      </c>
      <c r="G21" s="21">
        <v>19.351407539233346</v>
      </c>
      <c r="H21" s="21">
        <v>2.6947376100000002</v>
      </c>
      <c r="I21" s="21">
        <v>3.1493473099999996</v>
      </c>
      <c r="J21" s="22">
        <f t="shared" si="1"/>
        <v>0.51222894145684361</v>
      </c>
      <c r="K21" s="22">
        <f t="shared" si="2"/>
        <v>0.58355825384281645</v>
      </c>
      <c r="L21" s="23">
        <f t="shared" si="3"/>
        <v>0.66692101883087518</v>
      </c>
      <c r="M21" s="4"/>
      <c r="N21" t="s">
        <v>250</v>
      </c>
      <c r="O21" s="5">
        <v>0.2666727791104847</v>
      </c>
      <c r="P21" s="71">
        <v>0.38024625006485618</v>
      </c>
    </row>
    <row r="22" spans="1:16" x14ac:dyDescent="0.25">
      <c r="A22" s="17"/>
      <c r="B22" s="55">
        <v>16</v>
      </c>
      <c r="C22" s="19" t="s">
        <v>264</v>
      </c>
      <c r="D22" s="20">
        <v>0</v>
      </c>
      <c r="E22" s="21">
        <v>0.24438800000000005</v>
      </c>
      <c r="F22" s="21">
        <f t="shared" si="0"/>
        <v>2.6810630000000002E-2</v>
      </c>
      <c r="G22" s="21">
        <v>0</v>
      </c>
      <c r="H22" s="21">
        <v>9.4899900000000002E-3</v>
      </c>
      <c r="I22" s="21">
        <v>1.7320640000000002E-2</v>
      </c>
      <c r="J22" s="22">
        <f t="shared" si="1"/>
        <v>0</v>
      </c>
      <c r="K22" s="22">
        <f t="shared" si="2"/>
        <v>3.8831652945316458E-2</v>
      </c>
      <c r="L22" s="23">
        <f t="shared" si="3"/>
        <v>0.10970518192382603</v>
      </c>
      <c r="M22" s="4"/>
      <c r="N22" t="s">
        <v>260</v>
      </c>
      <c r="O22" s="5">
        <v>0.15003581870783458</v>
      </c>
      <c r="P22" s="71">
        <v>0.37320207726382465</v>
      </c>
    </row>
    <row r="23" spans="1:16" x14ac:dyDescent="0.25">
      <c r="A23" s="17"/>
      <c r="B23" s="55">
        <v>17</v>
      </c>
      <c r="C23" s="19" t="s">
        <v>265</v>
      </c>
      <c r="D23" s="20">
        <v>1.2689080000000001</v>
      </c>
      <c r="E23" s="21">
        <v>1.48329</v>
      </c>
      <c r="F23" s="21">
        <f t="shared" si="0"/>
        <v>0.59572805414730856</v>
      </c>
      <c r="G23" s="21">
        <v>0.40635664414730854</v>
      </c>
      <c r="H23" s="21">
        <v>0.10227032</v>
      </c>
      <c r="I23" s="21">
        <v>8.710109000000002E-2</v>
      </c>
      <c r="J23" s="22">
        <f t="shared" si="1"/>
        <v>0.27395630264298187</v>
      </c>
      <c r="K23" s="22">
        <f t="shared" si="2"/>
        <v>0.34290460000897233</v>
      </c>
      <c r="L23" s="23">
        <f t="shared" si="3"/>
        <v>0.40162615142508112</v>
      </c>
      <c r="M23" s="4"/>
      <c r="N23" t="s">
        <v>258</v>
      </c>
      <c r="O23" s="5">
        <v>9.9157339704109018E-2</v>
      </c>
      <c r="P23" s="71">
        <v>0.33202188437891228</v>
      </c>
    </row>
    <row r="24" spans="1:16" x14ac:dyDescent="0.25">
      <c r="A24" s="17"/>
      <c r="B24" s="55">
        <v>18</v>
      </c>
      <c r="C24" s="19" t="s">
        <v>266</v>
      </c>
      <c r="D24" s="20">
        <v>0</v>
      </c>
      <c r="E24" s="21">
        <v>0.22810499999999997</v>
      </c>
      <c r="F24" s="21">
        <f t="shared" si="0"/>
        <v>9.7218419945739723E-2</v>
      </c>
      <c r="G24" s="21">
        <v>2.0708229945739731E-2</v>
      </c>
      <c r="H24" s="21">
        <v>5.73509E-3</v>
      </c>
      <c r="I24" s="21">
        <v>7.0775099999999994E-2</v>
      </c>
      <c r="J24" s="22">
        <f t="shared" si="1"/>
        <v>9.0783761626179751E-2</v>
      </c>
      <c r="K24" s="22">
        <f t="shared" si="2"/>
        <v>0.11592608643273813</v>
      </c>
      <c r="L24" s="23">
        <f t="shared" si="3"/>
        <v>0.4262003022543992</v>
      </c>
      <c r="M24" s="4"/>
      <c r="N24" t="s">
        <v>271</v>
      </c>
      <c r="O24" s="5">
        <v>0.13637601691133408</v>
      </c>
      <c r="P24" s="71">
        <v>0.29401965127822743</v>
      </c>
    </row>
    <row r="25" spans="1:16" x14ac:dyDescent="0.25">
      <c r="A25" s="17"/>
      <c r="B25" s="55">
        <v>19</v>
      </c>
      <c r="C25" s="19" t="s">
        <v>267</v>
      </c>
      <c r="D25" s="20">
        <v>2.5000000000000001E-3</v>
      </c>
      <c r="E25" s="21">
        <v>0.22105999999999998</v>
      </c>
      <c r="F25" s="21">
        <f t="shared" si="0"/>
        <v>4.3387850537356887E-2</v>
      </c>
      <c r="G25" s="21">
        <v>1.8767060537356883E-2</v>
      </c>
      <c r="H25" s="21">
        <v>7.0750000000000006E-3</v>
      </c>
      <c r="I25" s="21">
        <v>1.7545789999999999E-2</v>
      </c>
      <c r="J25" s="22">
        <f t="shared" si="1"/>
        <v>8.4895777333560504E-2</v>
      </c>
      <c r="K25" s="22">
        <f t="shared" si="2"/>
        <v>0.11690066288499451</v>
      </c>
      <c r="L25" s="23">
        <f t="shared" si="3"/>
        <v>0.19627182908421645</v>
      </c>
      <c r="M25" s="4"/>
      <c r="N25" t="s">
        <v>268</v>
      </c>
      <c r="O25" s="5">
        <v>0.17010099931256134</v>
      </c>
      <c r="P25" s="71">
        <v>0.26894629218773536</v>
      </c>
    </row>
    <row r="26" spans="1:16" x14ac:dyDescent="0.25">
      <c r="A26" s="17"/>
      <c r="B26" s="55">
        <v>20</v>
      </c>
      <c r="C26" s="19" t="s">
        <v>268</v>
      </c>
      <c r="D26" s="20">
        <v>0</v>
      </c>
      <c r="E26" s="21">
        <v>0.63247199999999992</v>
      </c>
      <c r="F26" s="21">
        <f t="shared" si="0"/>
        <v>0.17010099931256134</v>
      </c>
      <c r="G26" s="21">
        <v>0.10521812931256136</v>
      </c>
      <c r="H26" s="21">
        <v>1.9952749999999998E-2</v>
      </c>
      <c r="I26" s="21">
        <v>4.4930119999999997E-2</v>
      </c>
      <c r="J26" s="22">
        <f t="shared" si="1"/>
        <v>0.1663601381761744</v>
      </c>
      <c r="K26" s="22">
        <f t="shared" si="2"/>
        <v>0.19790738453648757</v>
      </c>
      <c r="L26" s="23">
        <f t="shared" si="3"/>
        <v>0.26894629218773536</v>
      </c>
      <c r="M26" s="4"/>
      <c r="N26" t="s">
        <v>270</v>
      </c>
      <c r="O26" s="5">
        <v>6.4396190168198739E-2</v>
      </c>
      <c r="P26" s="71">
        <v>0.21512149794953947</v>
      </c>
    </row>
    <row r="27" spans="1:16" x14ac:dyDescent="0.25">
      <c r="A27" s="17"/>
      <c r="B27" s="55">
        <v>21</v>
      </c>
      <c r="C27" s="19" t="s">
        <v>269</v>
      </c>
      <c r="D27" s="20">
        <v>4.0000000000000001E-3</v>
      </c>
      <c r="E27" s="21">
        <v>0.53254800000000002</v>
      </c>
      <c r="F27" s="21">
        <f t="shared" si="0"/>
        <v>7.4425699622801988E-2</v>
      </c>
      <c r="G27" s="21">
        <v>1.9256969622801989E-2</v>
      </c>
      <c r="H27" s="21">
        <v>2.8283639999999999E-2</v>
      </c>
      <c r="I27" s="21">
        <v>2.688509E-2</v>
      </c>
      <c r="J27" s="22">
        <f t="shared" si="1"/>
        <v>3.616006373660588E-2</v>
      </c>
      <c r="K27" s="22">
        <f t="shared" si="2"/>
        <v>8.927009325507182E-2</v>
      </c>
      <c r="L27" s="23">
        <f t="shared" si="3"/>
        <v>0.13975397452023477</v>
      </c>
      <c r="M27" s="4"/>
      <c r="N27" t="s">
        <v>267</v>
      </c>
      <c r="O27" s="5">
        <v>4.3387850537356887E-2</v>
      </c>
      <c r="P27" s="71">
        <v>0.19627182908421645</v>
      </c>
    </row>
    <row r="28" spans="1:16" x14ac:dyDescent="0.25">
      <c r="A28" s="17"/>
      <c r="B28" s="55">
        <v>22</v>
      </c>
      <c r="C28" s="19" t="s">
        <v>270</v>
      </c>
      <c r="D28" s="20">
        <v>0</v>
      </c>
      <c r="E28" s="21">
        <v>0.299348</v>
      </c>
      <c r="F28" s="21">
        <f t="shared" si="0"/>
        <v>6.4396190168198739E-2</v>
      </c>
      <c r="G28" s="21">
        <v>3.0232270168198738E-2</v>
      </c>
      <c r="H28" s="21">
        <v>1.2155000000000001E-2</v>
      </c>
      <c r="I28" s="21">
        <v>2.2008920000000005E-2</v>
      </c>
      <c r="J28" s="22">
        <f t="shared" si="1"/>
        <v>0.10099372692718421</v>
      </c>
      <c r="K28" s="22">
        <f t="shared" si="2"/>
        <v>0.14159864160842478</v>
      </c>
      <c r="L28" s="23">
        <f t="shared" si="3"/>
        <v>0.21512149794953947</v>
      </c>
      <c r="M28" s="4"/>
      <c r="N28" t="s">
        <v>269</v>
      </c>
      <c r="O28" s="5">
        <v>7.4425699622801988E-2</v>
      </c>
      <c r="P28" s="71">
        <v>0.13975397452023477</v>
      </c>
    </row>
    <row r="29" spans="1:16" x14ac:dyDescent="0.25">
      <c r="A29" s="17"/>
      <c r="B29" s="55">
        <v>23</v>
      </c>
      <c r="C29" s="19" t="s">
        <v>271</v>
      </c>
      <c r="D29" s="20">
        <v>0.21735700000000002</v>
      </c>
      <c r="E29" s="21">
        <v>0.46383300000000005</v>
      </c>
      <c r="F29" s="21">
        <f t="shared" si="0"/>
        <v>0.13637601691133408</v>
      </c>
      <c r="G29" s="21">
        <v>0.1077707369113341</v>
      </c>
      <c r="H29" s="21">
        <v>1.3568479999999999E-2</v>
      </c>
      <c r="I29" s="21">
        <v>1.5036799999999999E-2</v>
      </c>
      <c r="J29" s="22">
        <f t="shared" si="1"/>
        <v>0.23234814450747163</v>
      </c>
      <c r="K29" s="22">
        <f t="shared" si="2"/>
        <v>0.2616010868380087</v>
      </c>
      <c r="L29" s="23">
        <f t="shared" si="3"/>
        <v>0.29401965127822743</v>
      </c>
      <c r="M29" s="4"/>
      <c r="N29" t="s">
        <v>253</v>
      </c>
      <c r="O29" s="5">
        <v>4.4162649803403245E-2</v>
      </c>
      <c r="P29" s="71">
        <v>0.1351970274461762</v>
      </c>
    </row>
    <row r="30" spans="1:16" x14ac:dyDescent="0.25">
      <c r="A30" s="17"/>
      <c r="B30" s="55">
        <v>24</v>
      </c>
      <c r="C30" s="19" t="s">
        <v>272</v>
      </c>
      <c r="D30" s="20">
        <v>0.67137200000000008</v>
      </c>
      <c r="E30" s="21">
        <v>0.87469599999999992</v>
      </c>
      <c r="F30" s="21">
        <f t="shared" si="0"/>
        <v>0.42496981977920806</v>
      </c>
      <c r="G30" s="21">
        <v>0.11526595977920806</v>
      </c>
      <c r="H30" s="21">
        <v>0.15812313</v>
      </c>
      <c r="I30" s="21">
        <v>0.15158073</v>
      </c>
      <c r="J30" s="22">
        <f t="shared" si="1"/>
        <v>0.13177830901159726</v>
      </c>
      <c r="K30" s="22">
        <f t="shared" si="2"/>
        <v>0.3125532639673762</v>
      </c>
      <c r="L30" s="23">
        <f t="shared" si="3"/>
        <v>0.48584859171553102</v>
      </c>
      <c r="M30" s="4"/>
      <c r="N30" t="s">
        <v>264</v>
      </c>
      <c r="O30" s="5">
        <v>2.6810630000000002E-2</v>
      </c>
      <c r="P30" s="71">
        <v>0.10970518192382603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4.713500000000001E-2</v>
      </c>
      <c r="E31" s="28">
        <v>4.713500000000001E-2</v>
      </c>
      <c r="F31" s="28">
        <f t="shared" si="0"/>
        <v>2.4935999962684179E-2</v>
      </c>
      <c r="G31" s="28">
        <v>1.2883189962684177E-2</v>
      </c>
      <c r="H31" s="28">
        <v>4.4315500000000002E-3</v>
      </c>
      <c r="I31" s="28">
        <v>7.6212600000000004E-3</v>
      </c>
      <c r="J31" s="29">
        <f t="shared" si="1"/>
        <v>0.27332534131079184</v>
      </c>
      <c r="K31" s="29">
        <f t="shared" si="2"/>
        <v>0.36734358677594514</v>
      </c>
      <c r="L31" s="30">
        <f t="shared" si="3"/>
        <v>0.52903362602491089</v>
      </c>
      <c r="M31" s="4"/>
      <c r="N31" t="s">
        <v>249</v>
      </c>
      <c r="O31" s="5">
        <v>6.6255629554825113E-2</v>
      </c>
      <c r="P31" s="71">
        <v>6.4440157011344507E-2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2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48.876339000000016</v>
      </c>
      <c r="E6" s="14">
        <v>52.20845700000001</v>
      </c>
      <c r="F6" s="14">
        <v>31.176032998706685</v>
      </c>
      <c r="G6" s="14">
        <v>23.288778628706684</v>
      </c>
      <c r="H6" s="14">
        <v>3.6033895200000003</v>
      </c>
      <c r="I6" s="14">
        <v>4.2838648499999996</v>
      </c>
      <c r="J6" s="15">
        <v>0.44607291551839351</v>
      </c>
      <c r="K6" s="15">
        <v>0.51509218417825831</v>
      </c>
      <c r="L6" s="16">
        <v>0.59714526707247217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44.051854000000013</v>
      </c>
      <c r="E7" s="38">
        <f ca="1">SUM(E8:OFFSET(E6,MATCH("PROYECTOS",$A$8:$A$50,0),0))</f>
        <v>50.217915999999995</v>
      </c>
      <c r="F7" s="38">
        <f ca="1">SUM(F8:OFFSET(F6,MATCH("PROYECTOS",$A$8:$A$50,0),0))</f>
        <v>30.80701139445636</v>
      </c>
      <c r="G7" s="38">
        <f ca="1">SUM(G8:OFFSET(G6,MATCH("PROYECTOS",$A$8:$A$50,0),0))</f>
        <v>23.031823664456361</v>
      </c>
      <c r="H7" s="38">
        <f ca="1">SUM(H8:OFFSET(H6,MATCH("PROYECTOS",$A$8:$A$50,0),0))</f>
        <v>3.5324346499999995</v>
      </c>
      <c r="I7" s="38">
        <f ca="1">SUM(I8:OFFSET(I6,MATCH("PROYECTOS",$A$8:$A$50,0),0))</f>
        <v>4.2427530799999991</v>
      </c>
      <c r="J7" s="39">
        <f ca="1">IFERROR(G7/E7,0)</f>
        <v>0.45863758393431464</v>
      </c>
      <c r="K7" s="39">
        <f ca="1">IFERROR(SUM(G7,H7)/E7,0)</f>
        <v>0.52897970346790901</v>
      </c>
      <c r="L7" s="40">
        <f ca="1">IFERROR(SUM(G7,H7,I7)/E7,0)</f>
        <v>0.61346654437942749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1.6717859999999996</v>
      </c>
      <c r="E8" s="21">
        <v>1.6362389999999998</v>
      </c>
      <c r="F8" s="21">
        <f t="shared" ref="F8:F12" si="0">SUM(G8,H8,I8)</f>
        <v>0.7319304350166469</v>
      </c>
      <c r="G8" s="21">
        <v>0.5320576950166469</v>
      </c>
      <c r="H8" s="21">
        <v>0.10603968</v>
      </c>
      <c r="I8" s="21">
        <v>9.3833059999999996E-2</v>
      </c>
      <c r="J8" s="22">
        <f t="shared" ref="J8:J13" si="1">IFERROR(G8/E8,0)</f>
        <v>0.32517113637839395</v>
      </c>
      <c r="K8" s="22">
        <f t="shared" ref="K8:K13" si="2">IFERROR(SUM(G8,H8)/E8,0)</f>
        <v>0.38997809917539367</v>
      </c>
      <c r="L8" s="23">
        <f t="shared" ref="L8:L13" si="3">IFERROR(SUM(G8,H8,I8)/E8,0)</f>
        <v>0.44732489264505187</v>
      </c>
      <c r="M8" s="4"/>
    </row>
    <row r="9" spans="1:13" ht="25.5" x14ac:dyDescent="0.25">
      <c r="A9" s="17"/>
      <c r="B9" s="19">
        <v>3000687</v>
      </c>
      <c r="C9" s="19" t="s">
        <v>2078</v>
      </c>
      <c r="D9" s="20">
        <v>1.537588999999999</v>
      </c>
      <c r="E9" s="21">
        <v>1.5127749999999989</v>
      </c>
      <c r="F9" s="21">
        <f t="shared" si="0"/>
        <v>1.011021876105715</v>
      </c>
      <c r="G9" s="21">
        <v>0.75795403610571488</v>
      </c>
      <c r="H9" s="21">
        <v>0.11369175999999998</v>
      </c>
      <c r="I9" s="21">
        <v>0.13937608000000004</v>
      </c>
      <c r="J9" s="22">
        <f t="shared" si="1"/>
        <v>0.50103553807123691</v>
      </c>
      <c r="K9" s="22">
        <f t="shared" si="2"/>
        <v>0.57618997941248074</v>
      </c>
      <c r="L9" s="23">
        <f t="shared" si="3"/>
        <v>0.66832270238846869</v>
      </c>
      <c r="M9" s="4"/>
    </row>
    <row r="10" spans="1:13" ht="38.25" x14ac:dyDescent="0.25">
      <c r="A10" s="17"/>
      <c r="B10" s="19">
        <v>3000688</v>
      </c>
      <c r="C10" s="19" t="s">
        <v>2079</v>
      </c>
      <c r="D10" s="20">
        <v>35.510712000000012</v>
      </c>
      <c r="E10" s="21">
        <v>40.884095999999992</v>
      </c>
      <c r="F10" s="21">
        <f t="shared" si="0"/>
        <v>26.116068160915464</v>
      </c>
      <c r="G10" s="21">
        <v>19.708138820915465</v>
      </c>
      <c r="H10" s="21">
        <v>2.8681123799999995</v>
      </c>
      <c r="I10" s="21">
        <v>3.5398169599999987</v>
      </c>
      <c r="J10" s="22">
        <f t="shared" si="1"/>
        <v>0.48204903004130184</v>
      </c>
      <c r="K10" s="22">
        <f t="shared" si="2"/>
        <v>0.55220130587980887</v>
      </c>
      <c r="L10" s="23">
        <f t="shared" si="3"/>
        <v>0.63878306520255379</v>
      </c>
      <c r="M10" s="4"/>
    </row>
    <row r="11" spans="1:13" ht="25.5" x14ac:dyDescent="0.25">
      <c r="A11" s="17"/>
      <c r="B11" s="19">
        <v>3000689</v>
      </c>
      <c r="C11" s="19" t="s">
        <v>2080</v>
      </c>
      <c r="D11" s="20">
        <v>4.4822670000000002</v>
      </c>
      <c r="E11" s="21">
        <v>5.302230999999999</v>
      </c>
      <c r="F11" s="21">
        <f t="shared" si="0"/>
        <v>2.4956314994730588</v>
      </c>
      <c r="G11" s="21">
        <v>1.6766689194730588</v>
      </c>
      <c r="H11" s="21">
        <v>0.39955762</v>
      </c>
      <c r="I11" s="21">
        <v>0.41940495999999994</v>
      </c>
      <c r="J11" s="22">
        <f t="shared" si="1"/>
        <v>0.31621951579873814</v>
      </c>
      <c r="K11" s="22">
        <f t="shared" si="2"/>
        <v>0.39157602516243806</v>
      </c>
      <c r="L11" s="23">
        <f t="shared" si="3"/>
        <v>0.4706757399805967</v>
      </c>
      <c r="M11" s="4"/>
    </row>
    <row r="12" spans="1:13" ht="38.25" x14ac:dyDescent="0.25">
      <c r="A12" s="17"/>
      <c r="B12" s="19">
        <v>3000690</v>
      </c>
      <c r="C12" s="19" t="s">
        <v>2081</v>
      </c>
      <c r="D12" s="20">
        <v>0.84949999999999981</v>
      </c>
      <c r="E12" s="21">
        <v>0.88257499999999978</v>
      </c>
      <c r="F12" s="21">
        <f t="shared" si="0"/>
        <v>0.45235942294547343</v>
      </c>
      <c r="G12" s="21">
        <v>0.35700419294547342</v>
      </c>
      <c r="H12" s="21">
        <v>4.5033209999999997E-2</v>
      </c>
      <c r="I12" s="21">
        <v>5.0322020000000002E-2</v>
      </c>
      <c r="J12" s="22">
        <f t="shared" si="1"/>
        <v>0.40450295209525933</v>
      </c>
      <c r="K12" s="22">
        <f t="shared" si="2"/>
        <v>0.45552774885474151</v>
      </c>
      <c r="L12" s="23">
        <f t="shared" si="3"/>
        <v>0.51254502217428954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4.8244850000000028</v>
      </c>
      <c r="E13" s="45">
        <f t="shared" ref="E13:I13" ca="1" si="4">OFFSET(E13,-MATCH("PROYECTOS",$A$8:$A$50,0)-1,0)-(OFFSET(E13,-MATCH("PROYECTOS",$A$8:$A$50,0),0))</f>
        <v>1.9905410000000145</v>
      </c>
      <c r="F13" s="45">
        <f t="shared" ca="1" si="4"/>
        <v>0.36902160425032449</v>
      </c>
      <c r="G13" s="45">
        <f t="shared" ca="1" si="4"/>
        <v>0.2569549642503226</v>
      </c>
      <c r="H13" s="45">
        <f t="shared" ca="1" si="4"/>
        <v>7.0954870000000891E-2</v>
      </c>
      <c r="I13" s="45">
        <f t="shared" ca="1" si="4"/>
        <v>4.1111770000000547E-2</v>
      </c>
      <c r="J13" s="46">
        <f t="shared" ca="1" si="1"/>
        <v>0.12908800383931843</v>
      </c>
      <c r="K13" s="46">
        <f t="shared" ca="1" si="2"/>
        <v>0.1647340267044593</v>
      </c>
      <c r="L13" s="47">
        <f t="shared" ca="1" si="3"/>
        <v>0.18538759274504837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2097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0.44732489264505187</v>
      </c>
    </row>
    <row r="20" spans="1:4" ht="25.5" x14ac:dyDescent="0.25">
      <c r="A20" s="17"/>
      <c r="B20" s="19">
        <v>3000689</v>
      </c>
      <c r="C20" s="19" t="s">
        <v>2080</v>
      </c>
      <c r="D20" s="23">
        <v>0.4706757399805967</v>
      </c>
    </row>
    <row r="21" spans="1:4" ht="39" thickBot="1" x14ac:dyDescent="0.3">
      <c r="A21" s="24"/>
      <c r="B21" s="26">
        <v>3000690</v>
      </c>
      <c r="C21" s="26" t="s">
        <v>2081</v>
      </c>
      <c r="D21" s="30">
        <v>0.51254502217428954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299.35990500000003</v>
      </c>
      <c r="E6" s="14">
        <v>288.35360900000001</v>
      </c>
      <c r="F6" s="14">
        <v>189.21677895269957</v>
      </c>
      <c r="G6" s="14">
        <v>147.92890986269958</v>
      </c>
      <c r="H6" s="14">
        <v>18.297824390000002</v>
      </c>
      <c r="I6" s="14">
        <v>22.990044700000002</v>
      </c>
      <c r="J6" s="15">
        <v>0.51301216716416953</v>
      </c>
      <c r="K6" s="15">
        <v>0.57646836753376507</v>
      </c>
      <c r="L6" s="16">
        <v>0.65619702007162872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299.35990499999997</v>
      </c>
      <c r="E7" s="38">
        <f ca="1">SUM(E8:OFFSET(E6,MATCH("GOBIERNOS REGIONALES",$A$8:$A$50,0),0))</f>
        <v>288.35360899999995</v>
      </c>
      <c r="F7" s="38">
        <f ca="1">SUM(F8:OFFSET(F6,MATCH("GOBIERNOS REGIONALES",$A$8:$A$50,0),0))</f>
        <v>189.2167789526996</v>
      </c>
      <c r="G7" s="38">
        <f ca="1">SUM(G8:OFFSET(G6,MATCH("GOBIERNOS REGIONALES",$A$8:$A$50,0),0))</f>
        <v>147.92890986269958</v>
      </c>
      <c r="H7" s="38">
        <f ca="1">SUM(H8:OFFSET(H6,MATCH("GOBIERNOS REGIONALES",$A$8:$A$50,0),0))</f>
        <v>18.297824390000002</v>
      </c>
      <c r="I7" s="38">
        <f ca="1">SUM(I8:OFFSET(I6,MATCH("GOBIERNOS REGIONALES",$A$8:$A$50,0),0))</f>
        <v>22.990044699999995</v>
      </c>
      <c r="J7" s="39">
        <f ca="1">IFERROR(G7/E7,0)</f>
        <v>0.51301216716416964</v>
      </c>
      <c r="K7" s="39">
        <f ca="1">IFERROR(SUM(G7,H7)/E7,0)</f>
        <v>0.57646836753376518</v>
      </c>
      <c r="L7" s="40">
        <f ca="1">IFERROR(SUM(G7,H7,I7)/E7,0)</f>
        <v>0.65619702007162894</v>
      </c>
      <c r="M7" s="4"/>
    </row>
    <row r="8" spans="1:13" x14ac:dyDescent="0.25">
      <c r="A8" s="17"/>
      <c r="B8" s="18">
        <v>7</v>
      </c>
      <c r="C8" s="19" t="s">
        <v>107</v>
      </c>
      <c r="D8" s="20">
        <v>299.35990499999997</v>
      </c>
      <c r="E8" s="21">
        <v>288.35360899999995</v>
      </c>
      <c r="F8" s="21">
        <f t="shared" ref="F8:F10" si="0">SUM(G8,H8,I8)</f>
        <v>189.2167789526996</v>
      </c>
      <c r="G8" s="21">
        <v>147.92890986269958</v>
      </c>
      <c r="H8" s="21">
        <v>18.297824390000002</v>
      </c>
      <c r="I8" s="21">
        <v>22.990044699999995</v>
      </c>
      <c r="J8" s="22">
        <f t="shared" ref="J8:J10" si="1">IFERROR(G8/E8,0)</f>
        <v>0.51301216716416964</v>
      </c>
      <c r="K8" s="22">
        <f t="shared" ref="K8:K10" si="2">IFERROR(SUM(G8,H8)/E8,0)</f>
        <v>0.57646836753376518</v>
      </c>
      <c r="L8" s="23">
        <f t="shared" ref="L8:L10" si="3">IFERROR(SUM(G8,H8,I8)/E8,0)</f>
        <v>0.65619702007162894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48.876339000000016</v>
      </c>
      <c r="I6" s="14">
        <v>52.20845700000001</v>
      </c>
      <c r="J6" s="14">
        <v>31.176032998706685</v>
      </c>
      <c r="K6" s="14">
        <v>23.288778628706684</v>
      </c>
      <c r="L6" s="14">
        <v>3.6033895200000003</v>
      </c>
      <c r="M6" s="14">
        <v>4.2838648499999996</v>
      </c>
      <c r="N6" s="15">
        <v>0.44607291551839351</v>
      </c>
      <c r="O6" s="15">
        <v>0.51509218417825831</v>
      </c>
      <c r="P6" s="16">
        <v>0.59714526707247217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SUM(H8:OFFSET(H6,MATCH("PROYECTOS",$A$8:$A$22,0),0))</f>
        <v>44.051853999999992</v>
      </c>
      <c r="I7" s="37">
        <f ca="1">SUM(I8:OFFSET(I6,MATCH("PROYECTOS",$A$8:$A$22,0),0))</f>
        <v>50.217915999999995</v>
      </c>
      <c r="J7" s="37">
        <f ca="1">SUM(J8:OFFSET(J6,MATCH("PROYECTOS",$A$8:$A$22,0),0))</f>
        <v>30.80701139445636</v>
      </c>
      <c r="K7" s="37">
        <f ca="1">SUM(K8:OFFSET(K6,MATCH("PROYECTOS",$A$8:$A$22,0),0))</f>
        <v>23.031823664456361</v>
      </c>
      <c r="L7" s="37">
        <f ca="1">SUM(L8:OFFSET(L6,MATCH("PROYECTOS",$A$8:$A$22,0),0))</f>
        <v>3.5324346500000003</v>
      </c>
      <c r="M7" s="37">
        <f ca="1">SUM(M8:OFFSET(M6,MATCH("PROYECTOS",$A$8:$A$22,0),0))</f>
        <v>4.2427530799999982</v>
      </c>
      <c r="N7" s="39">
        <f ca="1">IFERROR(K7/I7,0)</f>
        <v>0.45863758393431464</v>
      </c>
      <c r="O7" s="39">
        <f ca="1">IFERROR(SUM(K7,L7)/I7,0)</f>
        <v>0.52897970346790901</v>
      </c>
      <c r="P7" s="40">
        <f ca="1">IFERROR(SUM(K7,L7,M7)/I7,0)</f>
        <v>0.61346654437942749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2082</v>
      </c>
      <c r="D8" s="68">
        <v>3000688</v>
      </c>
      <c r="E8" s="19" t="s">
        <v>2079</v>
      </c>
      <c r="F8" s="69">
        <v>88</v>
      </c>
      <c r="G8" s="19" t="s">
        <v>755</v>
      </c>
      <c r="H8" s="20">
        <v>8.5142100000000021</v>
      </c>
      <c r="I8" s="21">
        <v>1.003374</v>
      </c>
      <c r="J8" s="21">
        <f t="shared" ref="J8:J21" si="0">SUM(K8,L8,M8)</f>
        <v>0.79587476443417471</v>
      </c>
      <c r="K8" s="21">
        <v>0.69182263443417469</v>
      </c>
      <c r="L8" s="21">
        <v>4.7614250000000011E-2</v>
      </c>
      <c r="M8" s="21">
        <v>5.6437880000000003E-2</v>
      </c>
      <c r="N8" s="22">
        <f t="shared" ref="N8:N22" si="1">IFERROR(K8/I8,0)</f>
        <v>0.68949627400567959</v>
      </c>
      <c r="O8" s="22">
        <f t="shared" ref="O8:O22" si="2">IFERROR(SUM(K8,L8)/I8,0)</f>
        <v>0.7369504137382219</v>
      </c>
      <c r="P8" s="23">
        <f t="shared" ref="P8:P22" si="3">IFERROR(SUM(K8,L8,M8)/I8,0)</f>
        <v>0.7931985126524852</v>
      </c>
      <c r="Q8" s="70">
        <v>1174</v>
      </c>
      <c r="R8" s="21">
        <v>1199</v>
      </c>
      <c r="S8" s="23">
        <f>IFERROR(R8/Q8,0)</f>
        <v>1.0212947189097104</v>
      </c>
    </row>
    <row r="9" spans="1:19" ht="25.5" x14ac:dyDescent="0.25">
      <c r="A9" s="17"/>
      <c r="B9" s="19">
        <v>5005144</v>
      </c>
      <c r="C9" s="19" t="s">
        <v>2083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0.72945300000000002</v>
      </c>
      <c r="I9" s="21">
        <v>0.51999899999999988</v>
      </c>
      <c r="J9" s="21">
        <f t="shared" si="0"/>
        <v>0.22612003330978028</v>
      </c>
      <c r="K9" s="21">
        <v>0.17313602330978028</v>
      </c>
      <c r="L9" s="21">
        <v>3.1446370000000001E-2</v>
      </c>
      <c r="M9" s="21">
        <v>2.153764E-2</v>
      </c>
      <c r="N9" s="22">
        <f t="shared" si="1"/>
        <v>0.33295453127752234</v>
      </c>
      <c r="O9" s="22">
        <f t="shared" si="2"/>
        <v>0.39342843603503147</v>
      </c>
      <c r="P9" s="23">
        <f t="shared" si="3"/>
        <v>0.43484705414775865</v>
      </c>
      <c r="Q9" s="70">
        <v>19</v>
      </c>
      <c r="R9" s="21">
        <v>10</v>
      </c>
      <c r="S9" s="23">
        <f t="shared" ref="S9:S21" si="4">IFERROR(R9/Q9,0)</f>
        <v>0.52631578947368418</v>
      </c>
    </row>
    <row r="10" spans="1:19" ht="25.5" x14ac:dyDescent="0.25">
      <c r="A10" s="17"/>
      <c r="B10" s="19">
        <v>5005145</v>
      </c>
      <c r="C10" s="19" t="s">
        <v>2084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0.94233299999999975</v>
      </c>
      <c r="I10" s="21">
        <v>1.1162399999999995</v>
      </c>
      <c r="J10" s="21">
        <f t="shared" si="0"/>
        <v>0.50581040170686653</v>
      </c>
      <c r="K10" s="21">
        <v>0.35892167170686662</v>
      </c>
      <c r="L10" s="21">
        <v>7.4593309999999968E-2</v>
      </c>
      <c r="M10" s="21">
        <v>7.2295419999999999E-2</v>
      </c>
      <c r="N10" s="22">
        <f t="shared" si="1"/>
        <v>0.32154525165454273</v>
      </c>
      <c r="O10" s="22">
        <f t="shared" si="2"/>
        <v>0.38837076408914462</v>
      </c>
      <c r="P10" s="23">
        <f t="shared" si="3"/>
        <v>0.45313767801446531</v>
      </c>
      <c r="Q10" s="70">
        <v>135</v>
      </c>
      <c r="R10" s="21">
        <v>91</v>
      </c>
      <c r="S10" s="23">
        <f t="shared" si="4"/>
        <v>0.67407407407407405</v>
      </c>
    </row>
    <row r="11" spans="1:19" ht="38.25" x14ac:dyDescent="0.25">
      <c r="A11" s="17"/>
      <c r="B11" s="19">
        <v>5005146</v>
      </c>
      <c r="C11" s="19" t="s">
        <v>2085</v>
      </c>
      <c r="D11" s="68">
        <v>3000687</v>
      </c>
      <c r="E11" s="19" t="s">
        <v>2078</v>
      </c>
      <c r="F11" s="69">
        <v>88</v>
      </c>
      <c r="G11" s="19" t="s">
        <v>755</v>
      </c>
      <c r="H11" s="20">
        <v>1.0314269999999999</v>
      </c>
      <c r="I11" s="21">
        <v>1.003172</v>
      </c>
      <c r="J11" s="21">
        <f t="shared" si="0"/>
        <v>0.71098653411427315</v>
      </c>
      <c r="K11" s="21">
        <v>0.53833930411427322</v>
      </c>
      <c r="L11" s="21">
        <v>7.6132459999999985E-2</v>
      </c>
      <c r="M11" s="21">
        <v>9.6514769999999986E-2</v>
      </c>
      <c r="N11" s="22">
        <f t="shared" si="1"/>
        <v>0.53663709126079395</v>
      </c>
      <c r="O11" s="22">
        <f t="shared" si="2"/>
        <v>0.61252882268870468</v>
      </c>
      <c r="P11" s="23">
        <f t="shared" si="3"/>
        <v>0.70873841585916786</v>
      </c>
      <c r="Q11" s="70">
        <v>1652</v>
      </c>
      <c r="R11" s="21">
        <v>538.31200000000001</v>
      </c>
      <c r="S11" s="23">
        <f t="shared" si="4"/>
        <v>0.32585472154963679</v>
      </c>
    </row>
    <row r="12" spans="1:19" ht="38.25" x14ac:dyDescent="0.25">
      <c r="A12" s="17"/>
      <c r="B12" s="19">
        <v>5005147</v>
      </c>
      <c r="C12" s="19" t="s">
        <v>2086</v>
      </c>
      <c r="D12" s="68">
        <v>3000687</v>
      </c>
      <c r="E12" s="19" t="s">
        <v>2078</v>
      </c>
      <c r="F12" s="69">
        <v>44</v>
      </c>
      <c r="G12" s="19" t="s">
        <v>1159</v>
      </c>
      <c r="H12" s="20">
        <v>0.26900200000000002</v>
      </c>
      <c r="I12" s="21">
        <v>0.27177200000000001</v>
      </c>
      <c r="J12" s="21">
        <f t="shared" si="0"/>
        <v>0.15843964245535022</v>
      </c>
      <c r="K12" s="21">
        <v>0.11550122245535022</v>
      </c>
      <c r="L12" s="21">
        <v>1.8420300000000001E-2</v>
      </c>
      <c r="M12" s="21">
        <v>2.4518120000000001E-2</v>
      </c>
      <c r="N12" s="22">
        <f t="shared" si="1"/>
        <v>0.4249930914713444</v>
      </c>
      <c r="O12" s="22">
        <f t="shared" si="2"/>
        <v>0.49277159698331768</v>
      </c>
      <c r="P12" s="23">
        <f t="shared" si="3"/>
        <v>0.58298736608388724</v>
      </c>
      <c r="Q12" s="70">
        <v>307</v>
      </c>
      <c r="R12" s="21">
        <v>128</v>
      </c>
      <c r="S12" s="23">
        <f t="shared" si="4"/>
        <v>0.41693811074918569</v>
      </c>
    </row>
    <row r="13" spans="1:19" ht="38.25" x14ac:dyDescent="0.25">
      <c r="A13" s="17"/>
      <c r="B13" s="19">
        <v>5005148</v>
      </c>
      <c r="C13" s="19" t="s">
        <v>2087</v>
      </c>
      <c r="D13" s="68">
        <v>3000687</v>
      </c>
      <c r="E13" s="19" t="s">
        <v>2078</v>
      </c>
      <c r="F13" s="69">
        <v>215</v>
      </c>
      <c r="G13" s="19" t="s">
        <v>688</v>
      </c>
      <c r="H13" s="20">
        <v>1.2450000000000001E-2</v>
      </c>
      <c r="I13" s="21">
        <v>1.5599999999999999E-2</v>
      </c>
      <c r="J13" s="21">
        <f t="shared" si="0"/>
        <v>1.0641699884885688E-2</v>
      </c>
      <c r="K13" s="21">
        <v>8.0806998848856892E-3</v>
      </c>
      <c r="L13" s="21">
        <v>1.521E-3</v>
      </c>
      <c r="M13" s="21">
        <v>1.0399999999999999E-3</v>
      </c>
      <c r="N13" s="22">
        <f t="shared" si="1"/>
        <v>0.51799358236446724</v>
      </c>
      <c r="O13" s="22">
        <f t="shared" si="2"/>
        <v>0.61549358236446727</v>
      </c>
      <c r="P13" s="23">
        <f t="shared" si="3"/>
        <v>0.68216024903113393</v>
      </c>
      <c r="Q13" s="70">
        <v>0.42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5005149</v>
      </c>
      <c r="C14" s="19" t="s">
        <v>2088</v>
      </c>
      <c r="D14" s="68">
        <v>3000687</v>
      </c>
      <c r="E14" s="19" t="s">
        <v>2078</v>
      </c>
      <c r="F14" s="69">
        <v>236</v>
      </c>
      <c r="G14" s="19" t="s">
        <v>1427</v>
      </c>
      <c r="H14" s="20">
        <v>0.22471000000000002</v>
      </c>
      <c r="I14" s="21">
        <v>0.22223100000000001</v>
      </c>
      <c r="J14" s="21">
        <f t="shared" si="0"/>
        <v>0.13095399965120574</v>
      </c>
      <c r="K14" s="21">
        <v>9.6032809651205753E-2</v>
      </c>
      <c r="L14" s="21">
        <v>1.7618000000000002E-2</v>
      </c>
      <c r="M14" s="21">
        <v>1.7303190000000003E-2</v>
      </c>
      <c r="N14" s="22">
        <f t="shared" si="1"/>
        <v>0.4321305742727421</v>
      </c>
      <c r="O14" s="22">
        <f t="shared" si="2"/>
        <v>0.51140844279693531</v>
      </c>
      <c r="P14" s="23">
        <f t="shared" si="3"/>
        <v>0.58926972227639585</v>
      </c>
      <c r="Q14" s="70">
        <v>370</v>
      </c>
      <c r="R14" s="21">
        <v>41</v>
      </c>
      <c r="S14" s="23">
        <f t="shared" si="4"/>
        <v>0.11081081081081082</v>
      </c>
    </row>
    <row r="15" spans="1:19" ht="38.25" x14ac:dyDescent="0.25">
      <c r="A15" s="17"/>
      <c r="B15" s="19">
        <v>5005150</v>
      </c>
      <c r="C15" s="19" t="s">
        <v>2089</v>
      </c>
      <c r="D15" s="68">
        <v>3000688</v>
      </c>
      <c r="E15" s="19" t="s">
        <v>2079</v>
      </c>
      <c r="F15" s="69">
        <v>6</v>
      </c>
      <c r="G15" s="19" t="s">
        <v>634</v>
      </c>
      <c r="H15" s="20">
        <v>16.608386999999997</v>
      </c>
      <c r="I15" s="21">
        <v>29.606970000000004</v>
      </c>
      <c r="J15" s="21">
        <f t="shared" si="0"/>
        <v>18.185941642319158</v>
      </c>
      <c r="K15" s="21">
        <v>13.616911112319157</v>
      </c>
      <c r="L15" s="21">
        <v>2.0860122200000006</v>
      </c>
      <c r="M15" s="21">
        <v>2.483018309999999</v>
      </c>
      <c r="N15" s="22">
        <f t="shared" si="1"/>
        <v>0.4599224815075354</v>
      </c>
      <c r="O15" s="22">
        <f t="shared" si="2"/>
        <v>0.53037927664732853</v>
      </c>
      <c r="P15" s="23">
        <f t="shared" si="3"/>
        <v>0.61424528218588914</v>
      </c>
      <c r="Q15" s="70">
        <v>238371</v>
      </c>
      <c r="R15" s="21">
        <v>268587</v>
      </c>
      <c r="S15" s="23">
        <f t="shared" si="4"/>
        <v>1.1267603861207949</v>
      </c>
    </row>
    <row r="16" spans="1:19" ht="38.25" x14ac:dyDescent="0.25">
      <c r="A16" s="17"/>
      <c r="B16" s="19">
        <v>5005151</v>
      </c>
      <c r="C16" s="19" t="s">
        <v>2090</v>
      </c>
      <c r="D16" s="68">
        <v>3000688</v>
      </c>
      <c r="E16" s="19" t="s">
        <v>2079</v>
      </c>
      <c r="F16" s="69">
        <v>6</v>
      </c>
      <c r="G16" s="19" t="s">
        <v>634</v>
      </c>
      <c r="H16" s="20">
        <v>3.8440819999999989</v>
      </c>
      <c r="I16" s="21">
        <v>4.0213330000000012</v>
      </c>
      <c r="J16" s="21">
        <f t="shared" si="0"/>
        <v>2.6109521451051698</v>
      </c>
      <c r="K16" s="21">
        <v>1.88802053510517</v>
      </c>
      <c r="L16" s="21">
        <v>0.26666248999999997</v>
      </c>
      <c r="M16" s="21">
        <v>0.45626912000000003</v>
      </c>
      <c r="N16" s="22">
        <f t="shared" si="1"/>
        <v>0.46950116667910102</v>
      </c>
      <c r="O16" s="22">
        <f t="shared" si="2"/>
        <v>0.53581313089594151</v>
      </c>
      <c r="P16" s="23">
        <f t="shared" si="3"/>
        <v>0.6492752888420753</v>
      </c>
      <c r="Q16" s="70">
        <v>42643</v>
      </c>
      <c r="R16" s="21">
        <v>36997</v>
      </c>
      <c r="S16" s="23">
        <f t="shared" si="4"/>
        <v>0.86759843350608545</v>
      </c>
    </row>
    <row r="17" spans="1:19" ht="38.25" x14ac:dyDescent="0.25">
      <c r="A17" s="17"/>
      <c r="B17" s="19">
        <v>5005152</v>
      </c>
      <c r="C17" s="19" t="s">
        <v>2091</v>
      </c>
      <c r="D17" s="68">
        <v>3000688</v>
      </c>
      <c r="E17" s="19" t="s">
        <v>2079</v>
      </c>
      <c r="F17" s="69">
        <v>6</v>
      </c>
      <c r="G17" s="19" t="s">
        <v>634</v>
      </c>
      <c r="H17" s="20">
        <v>6.5440329999999989</v>
      </c>
      <c r="I17" s="21">
        <v>6.2524189999999988</v>
      </c>
      <c r="J17" s="21">
        <f t="shared" si="0"/>
        <v>4.5232996090569628</v>
      </c>
      <c r="K17" s="21">
        <v>3.5113845390569622</v>
      </c>
      <c r="L17" s="21">
        <v>0.46782342000000005</v>
      </c>
      <c r="M17" s="21">
        <v>0.54409165000000004</v>
      </c>
      <c r="N17" s="22">
        <f t="shared" si="1"/>
        <v>0.56160416297387661</v>
      </c>
      <c r="O17" s="22">
        <f t="shared" si="2"/>
        <v>0.6364269507620911</v>
      </c>
      <c r="P17" s="23">
        <f t="shared" si="3"/>
        <v>0.72344793416067665</v>
      </c>
      <c r="Q17" s="70">
        <v>23710</v>
      </c>
      <c r="R17" s="21">
        <v>26463</v>
      </c>
      <c r="S17" s="23">
        <f t="shared" si="4"/>
        <v>1.1161113454238718</v>
      </c>
    </row>
    <row r="18" spans="1:19" ht="25.5" x14ac:dyDescent="0.25">
      <c r="A18" s="17"/>
      <c r="B18" s="19">
        <v>5005153</v>
      </c>
      <c r="C18" s="19" t="s">
        <v>2092</v>
      </c>
      <c r="D18" s="68">
        <v>3000689</v>
      </c>
      <c r="E18" s="19" t="s">
        <v>2080</v>
      </c>
      <c r="F18" s="69">
        <v>18</v>
      </c>
      <c r="G18" s="19" t="s">
        <v>711</v>
      </c>
      <c r="H18" s="20">
        <v>3.7847569999999999</v>
      </c>
      <c r="I18" s="21">
        <v>4.4280570000000017</v>
      </c>
      <c r="J18" s="21">
        <f t="shared" si="0"/>
        <v>1.8792405180296028</v>
      </c>
      <c r="K18" s="21">
        <v>1.1597274880296027</v>
      </c>
      <c r="L18" s="21">
        <v>0.34635037000000002</v>
      </c>
      <c r="M18" s="21">
        <v>0.37316265999999998</v>
      </c>
      <c r="N18" s="22">
        <f t="shared" si="1"/>
        <v>0.26190437205970979</v>
      </c>
      <c r="O18" s="22">
        <f t="shared" si="2"/>
        <v>0.34012160593903878</v>
      </c>
      <c r="P18" s="23">
        <f t="shared" si="3"/>
        <v>0.4243939312501176</v>
      </c>
      <c r="Q18" s="70">
        <v>5626.5</v>
      </c>
      <c r="R18" s="21">
        <v>5301</v>
      </c>
      <c r="S18" s="23">
        <f t="shared" si="4"/>
        <v>0.94214876033057848</v>
      </c>
    </row>
    <row r="19" spans="1:19" ht="25.5" x14ac:dyDescent="0.25">
      <c r="A19" s="17"/>
      <c r="B19" s="19">
        <v>5005154</v>
      </c>
      <c r="C19" s="19" t="s">
        <v>2093</v>
      </c>
      <c r="D19" s="68">
        <v>3000689</v>
      </c>
      <c r="E19" s="19" t="s">
        <v>2080</v>
      </c>
      <c r="F19" s="69">
        <v>18</v>
      </c>
      <c r="G19" s="19" t="s">
        <v>711</v>
      </c>
      <c r="H19" s="20">
        <v>0.69750999999999985</v>
      </c>
      <c r="I19" s="21">
        <v>0.87417399999999978</v>
      </c>
      <c r="J19" s="21">
        <f t="shared" si="0"/>
        <v>0.61639098144345617</v>
      </c>
      <c r="K19" s="21">
        <v>0.51694143144345617</v>
      </c>
      <c r="L19" s="21">
        <v>5.3207249999999998E-2</v>
      </c>
      <c r="M19" s="21">
        <v>4.62423E-2</v>
      </c>
      <c r="N19" s="22">
        <f t="shared" si="1"/>
        <v>0.59134844029158529</v>
      </c>
      <c r="O19" s="22">
        <f t="shared" si="2"/>
        <v>0.65221418326724012</v>
      </c>
      <c r="P19" s="23">
        <f t="shared" si="3"/>
        <v>0.70511246209960066</v>
      </c>
      <c r="Q19" s="70">
        <v>1092</v>
      </c>
      <c r="R19" s="21">
        <v>1244</v>
      </c>
      <c r="S19" s="23">
        <f t="shared" si="4"/>
        <v>1.1391941391941391</v>
      </c>
    </row>
    <row r="20" spans="1:19" ht="38.25" x14ac:dyDescent="0.25">
      <c r="A20" s="17"/>
      <c r="B20" s="19">
        <v>5005155</v>
      </c>
      <c r="C20" s="19" t="s">
        <v>2094</v>
      </c>
      <c r="D20" s="68">
        <v>3000690</v>
      </c>
      <c r="E20" s="19" t="s">
        <v>2081</v>
      </c>
      <c r="F20" s="69">
        <v>88</v>
      </c>
      <c r="G20" s="19" t="s">
        <v>755</v>
      </c>
      <c r="H20" s="20">
        <v>0.51738899999999999</v>
      </c>
      <c r="I20" s="21">
        <v>0.59092299999999987</v>
      </c>
      <c r="J20" s="21">
        <f t="shared" si="0"/>
        <v>0.27383298340623569</v>
      </c>
      <c r="K20" s="21">
        <v>0.22681395340623567</v>
      </c>
      <c r="L20" s="21">
        <v>1.5878440000000001E-2</v>
      </c>
      <c r="M20" s="21">
        <v>3.1140589999999999E-2</v>
      </c>
      <c r="N20" s="22">
        <f t="shared" si="1"/>
        <v>0.38382996330526264</v>
      </c>
      <c r="O20" s="22">
        <f t="shared" si="2"/>
        <v>0.41070053696714415</v>
      </c>
      <c r="P20" s="23">
        <f t="shared" si="3"/>
        <v>0.46339875653212981</v>
      </c>
      <c r="Q20" s="70">
        <v>358</v>
      </c>
      <c r="R20" s="21">
        <v>70</v>
      </c>
      <c r="S20" s="23">
        <f t="shared" si="4"/>
        <v>0.19553072625698323</v>
      </c>
    </row>
    <row r="21" spans="1:19" ht="38.25" x14ac:dyDescent="0.25">
      <c r="A21" s="17"/>
      <c r="B21" s="19">
        <v>5005156</v>
      </c>
      <c r="C21" s="19" t="s">
        <v>2095</v>
      </c>
      <c r="D21" s="68">
        <v>3000690</v>
      </c>
      <c r="E21" s="19" t="s">
        <v>2081</v>
      </c>
      <c r="F21" s="69">
        <v>56</v>
      </c>
      <c r="G21" s="19" t="s">
        <v>419</v>
      </c>
      <c r="H21" s="20">
        <v>0.33211099999999993</v>
      </c>
      <c r="I21" s="21">
        <v>0.29165200000000002</v>
      </c>
      <c r="J21" s="21">
        <f t="shared" si="0"/>
        <v>0.17852643953923775</v>
      </c>
      <c r="K21" s="21">
        <v>0.13019023953923775</v>
      </c>
      <c r="L21" s="21">
        <v>2.9154770000000003E-2</v>
      </c>
      <c r="M21" s="21">
        <v>1.9181430000000003E-2</v>
      </c>
      <c r="N21" s="22">
        <f t="shared" si="1"/>
        <v>0.44638898255193771</v>
      </c>
      <c r="O21" s="22">
        <f t="shared" si="2"/>
        <v>0.54635322075363013</v>
      </c>
      <c r="P21" s="23">
        <f t="shared" si="3"/>
        <v>0.61212143081219306</v>
      </c>
      <c r="Q21" s="70">
        <v>2210</v>
      </c>
      <c r="R21" s="21">
        <v>186</v>
      </c>
      <c r="S21" s="23">
        <f t="shared" si="4"/>
        <v>8.4162895927601816E-2</v>
      </c>
    </row>
    <row r="22" spans="1:19" ht="15.75" thickBot="1" x14ac:dyDescent="0.3">
      <c r="A22" s="41" t="s">
        <v>293</v>
      </c>
      <c r="B22" s="43"/>
      <c r="C22" s="43"/>
      <c r="D22" s="65"/>
      <c r="E22" s="43"/>
      <c r="F22" s="66"/>
      <c r="G22" s="43"/>
      <c r="H22" s="44">
        <f ca="1">OFFSET(H22,-MATCH("PROYECTOS",$A$8:$A$22,0)-1,0)-(OFFSET(H22,-MATCH("PROYECTOS",$A$8:$A$22,0),0))</f>
        <v>4.8244850000000241</v>
      </c>
      <c r="I22" s="44">
        <f t="shared" ref="I22:M22" ca="1" si="5">OFFSET(I22,-MATCH("PROYECTOS",$A$8:$A$22,0)-1,0)-(OFFSET(I22,-MATCH("PROYECTOS",$A$8:$A$22,0),0))</f>
        <v>1.9905410000000145</v>
      </c>
      <c r="J22" s="44">
        <f t="shared" ca="1" si="5"/>
        <v>0.36902160425032449</v>
      </c>
      <c r="K22" s="44">
        <f t="shared" ca="1" si="5"/>
        <v>0.2569549642503226</v>
      </c>
      <c r="L22" s="44">
        <f t="shared" ca="1" si="5"/>
        <v>7.0954870000000003E-2</v>
      </c>
      <c r="M22" s="44">
        <f t="shared" ca="1" si="5"/>
        <v>4.1111770000001435E-2</v>
      </c>
      <c r="N22" s="46">
        <f t="shared" ca="1" si="1"/>
        <v>0.12908800383931843</v>
      </c>
      <c r="O22" s="46">
        <f t="shared" ca="1" si="2"/>
        <v>0.16473402670445883</v>
      </c>
      <c r="P22" s="47">
        <f t="shared" ca="1" si="3"/>
        <v>0.18538759274504837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68.916943000000018</v>
      </c>
      <c r="E6" s="14">
        <v>103.34161299999998</v>
      </c>
      <c r="F6" s="14">
        <v>48.092222978897645</v>
      </c>
      <c r="G6" s="14">
        <v>32.375773898897656</v>
      </c>
      <c r="H6" s="14">
        <v>8.9358325500000007</v>
      </c>
      <c r="I6" s="14">
        <v>6.7806165299999996</v>
      </c>
      <c r="J6" s="15">
        <v>0.31328883843624217</v>
      </c>
      <c r="K6" s="15">
        <v>0.39975770891922952</v>
      </c>
      <c r="L6" s="16">
        <v>0.46537132122079089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58.821650000000012</v>
      </c>
      <c r="E7" s="38">
        <f ca="1">SUM(E8:OFFSET(E6,MATCH("GOBIERNOS REGIONALES",$A$8:$A$50,0),0))</f>
        <v>87.388684999999995</v>
      </c>
      <c r="F7" s="38">
        <f ca="1">SUM(F8:OFFSET(F6,MATCH("GOBIERNOS REGIONALES",$A$8:$A$50,0),0))</f>
        <v>38.640100998925192</v>
      </c>
      <c r="G7" s="38">
        <f ca="1">SUM(G8:OFFSET(G6,MATCH("GOBIERNOS REGIONALES",$A$8:$A$50,0),0))</f>
        <v>25.644190208925188</v>
      </c>
      <c r="H7" s="38">
        <f ca="1">SUM(H8:OFFSET(H6,MATCH("GOBIERNOS REGIONALES",$A$8:$A$50,0),0))</f>
        <v>7.6840663599999992</v>
      </c>
      <c r="I7" s="38">
        <f ca="1">SUM(I8:OFFSET(I6,MATCH("GOBIERNOS REGIONALES",$A$8:$A$50,0),0))</f>
        <v>5.3118444299999998</v>
      </c>
      <c r="J7" s="39">
        <f ca="1">IFERROR(G7/E7,0)</f>
        <v>0.29344977795380706</v>
      </c>
      <c r="K7" s="39">
        <f ca="1">IFERROR(SUM(G7,H7)/E7,0)</f>
        <v>0.38137954094314597</v>
      </c>
      <c r="L7" s="40">
        <f ca="1">IFERROR(SUM(G7,H7,I7)/E7,0)</f>
        <v>0.44216366225129933</v>
      </c>
      <c r="M7" s="4"/>
    </row>
    <row r="8" spans="1:13" x14ac:dyDescent="0.25">
      <c r="A8" s="17"/>
      <c r="B8" s="18">
        <v>13</v>
      </c>
      <c r="C8" s="19" t="s">
        <v>114</v>
      </c>
      <c r="D8" s="20">
        <v>6.8611830000000005</v>
      </c>
      <c r="E8" s="21">
        <v>7.0839799999999995</v>
      </c>
      <c r="F8" s="21">
        <f t="shared" ref="F8:F25" si="0">SUM(G8,H8,I8)</f>
        <v>5.3249247832748958</v>
      </c>
      <c r="G8" s="21">
        <v>3.8859748632748961</v>
      </c>
      <c r="H8" s="21">
        <v>0.98353453999999974</v>
      </c>
      <c r="I8" s="21">
        <v>0.45541537999999998</v>
      </c>
      <c r="J8" s="22">
        <f t="shared" ref="J8:J25" si="1">IFERROR(G8/E8,0)</f>
        <v>0.54855813586075852</v>
      </c>
      <c r="K8" s="22">
        <f t="shared" ref="K8:K25" si="2">IFERROR(SUM(G8,H8)/E8,0)</f>
        <v>0.6873973957118592</v>
      </c>
      <c r="L8" s="23">
        <f t="shared" ref="L8:L25" si="3">IFERROR(SUM(G8,H8,I8)/E8,0)</f>
        <v>0.7516854625895184</v>
      </c>
      <c r="M8" s="4"/>
    </row>
    <row r="9" spans="1:13" ht="25.5" x14ac:dyDescent="0.25">
      <c r="A9" s="17"/>
      <c r="B9" s="18">
        <v>163</v>
      </c>
      <c r="C9" s="19" t="s">
        <v>148</v>
      </c>
      <c r="D9" s="20">
        <v>6.6216539999999968</v>
      </c>
      <c r="E9" s="21">
        <v>9.6935679999999955</v>
      </c>
      <c r="F9" s="21">
        <f t="shared" si="0"/>
        <v>8.1231204604921992</v>
      </c>
      <c r="G9" s="21">
        <v>3.1945508604921997</v>
      </c>
      <c r="H9" s="21">
        <v>4.0271072699999992</v>
      </c>
      <c r="I9" s="21">
        <v>0.90146232999999976</v>
      </c>
      <c r="J9" s="22">
        <f t="shared" si="1"/>
        <v>0.32955366491391003</v>
      </c>
      <c r="K9" s="22">
        <f t="shared" si="2"/>
        <v>0.74499483889649321</v>
      </c>
      <c r="L9" s="23">
        <f t="shared" si="3"/>
        <v>0.83799076464849709</v>
      </c>
      <c r="M9" s="4"/>
    </row>
    <row r="10" spans="1:13" ht="25.5" x14ac:dyDescent="0.25">
      <c r="A10" s="17"/>
      <c r="B10" s="18">
        <v>165</v>
      </c>
      <c r="C10" s="19" t="s">
        <v>150</v>
      </c>
      <c r="D10" s="20">
        <v>45.338813000000016</v>
      </c>
      <c r="E10" s="21">
        <v>70.611136999999999</v>
      </c>
      <c r="F10" s="21">
        <f t="shared" si="0"/>
        <v>25.192055755158094</v>
      </c>
      <c r="G10" s="21">
        <v>18.563664485158093</v>
      </c>
      <c r="H10" s="21">
        <v>2.6734245500000005</v>
      </c>
      <c r="I10" s="21">
        <v>3.9549667199999998</v>
      </c>
      <c r="J10" s="22">
        <f t="shared" si="1"/>
        <v>0.26289995139375949</v>
      </c>
      <c r="K10" s="22">
        <f t="shared" si="2"/>
        <v>0.30076118212284408</v>
      </c>
      <c r="L10" s="23">
        <f t="shared" si="3"/>
        <v>0.35677170522205431</v>
      </c>
      <c r="M10" s="4"/>
    </row>
    <row r="11" spans="1:13" x14ac:dyDescent="0.25">
      <c r="A11" s="34" t="s">
        <v>205</v>
      </c>
      <c r="B11" s="57"/>
      <c r="C11" s="36"/>
      <c r="D11" s="37">
        <f ca="1">SUM(D12:OFFSET(D10,(MATCH("GOBIERNOS LOCALES",$A$8:$A$50,0)-MATCH("GOBIERNOS REGIONALES",$A$8:$A$50,0)),0))</f>
        <v>10.095292999999996</v>
      </c>
      <c r="E11" s="38">
        <f ca="1">SUM(E12:OFFSET(E10,(MATCH("GOBIERNOS LOCALES",$A$8:$A$50,0)-MATCH("GOBIERNOS REGIONALES",$A$8:$A$50,0)),0))</f>
        <v>14.058948999999998</v>
      </c>
      <c r="F11" s="38">
        <f ca="1">SUM(F12:OFFSET(F10,(MATCH("GOBIERNOS LOCALES",$A$8:$A$50,0)-MATCH("GOBIERNOS REGIONALES",$A$8:$A$50,0)),0))</f>
        <v>8.5662274485134429</v>
      </c>
      <c r="G11" s="38">
        <f ca="1">SUM(G12:OFFSET(G10,(MATCH("GOBIERNOS LOCALES",$A$8:$A$50,0)-MATCH("GOBIERNOS REGIONALES",$A$8:$A$50,0)),0))</f>
        <v>6.0641220185134443</v>
      </c>
      <c r="H11" s="38">
        <f ca="1">SUM(H12:OFFSET(H10,(MATCH("GOBIERNOS LOCALES",$A$8:$A$50,0)-MATCH("GOBIERNOS REGIONALES",$A$8:$A$50,0)),0))</f>
        <v>1.1524896999999998</v>
      </c>
      <c r="I11" s="38">
        <f ca="1">SUM(I12:OFFSET(I10,(MATCH("GOBIERNOS LOCALES",$A$8:$A$50,0)-MATCH("GOBIERNOS REGIONALES",$A$8:$A$50,0)),0))</f>
        <v>1.34961573</v>
      </c>
      <c r="J11" s="39">
        <f t="shared" ca="1" si="1"/>
        <v>0.43133537354132551</v>
      </c>
      <c r="K11" s="39">
        <f t="shared" ca="1" si="2"/>
        <v>0.51331089674722097</v>
      </c>
      <c r="L11" s="40">
        <f t="shared" ca="1" si="3"/>
        <v>0.60930781159483871</v>
      </c>
      <c r="M11" s="4"/>
    </row>
    <row r="12" spans="1:13" x14ac:dyDescent="0.25">
      <c r="A12" s="17"/>
      <c r="B12" s="18">
        <v>440</v>
      </c>
      <c r="C12" s="19" t="s">
        <v>206</v>
      </c>
      <c r="D12" s="20">
        <v>0.1</v>
      </c>
      <c r="E12" s="21">
        <v>0.21987000000000001</v>
      </c>
      <c r="F12" s="21">
        <f t="shared" si="0"/>
        <v>0.13141948210702181</v>
      </c>
      <c r="G12" s="21">
        <v>0.10083169210702181</v>
      </c>
      <c r="H12" s="21">
        <v>1.178032E-2</v>
      </c>
      <c r="I12" s="21">
        <v>1.880747E-2</v>
      </c>
      <c r="J12" s="22">
        <f t="shared" si="1"/>
        <v>0.45859686226871244</v>
      </c>
      <c r="K12" s="22">
        <f t="shared" si="2"/>
        <v>0.51217543142321276</v>
      </c>
      <c r="L12" s="23">
        <f t="shared" si="3"/>
        <v>0.59771447722300364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6.3696000000000003E-2</v>
      </c>
      <c r="E13" s="21">
        <v>8.6124000000000006E-2</v>
      </c>
      <c r="F13" s="21">
        <f t="shared" si="0"/>
        <v>6.5545112422262436E-2</v>
      </c>
      <c r="G13" s="21">
        <v>5.755423242226243E-2</v>
      </c>
      <c r="H13" s="21">
        <v>3.9954399999999994E-3</v>
      </c>
      <c r="I13" s="21">
        <v>3.9954399999999994E-3</v>
      </c>
      <c r="J13" s="22">
        <f t="shared" si="1"/>
        <v>0.66827170617089804</v>
      </c>
      <c r="K13" s="22">
        <f t="shared" si="2"/>
        <v>0.71466342044334252</v>
      </c>
      <c r="L13" s="23">
        <f t="shared" si="3"/>
        <v>0.7610551347157869</v>
      </c>
      <c r="M13" s="4"/>
    </row>
    <row r="14" spans="1:13" x14ac:dyDescent="0.25">
      <c r="A14" s="17"/>
      <c r="B14" s="18">
        <v>444</v>
      </c>
      <c r="C14" s="19" t="s">
        <v>210</v>
      </c>
      <c r="D14" s="20">
        <v>2.9483199999999998</v>
      </c>
      <c r="E14" s="21">
        <v>2.4721529999999996</v>
      </c>
      <c r="F14" s="21">
        <f t="shared" si="0"/>
        <v>1.9745251323688993</v>
      </c>
      <c r="G14" s="21">
        <v>1.5431791423688992</v>
      </c>
      <c r="H14" s="21">
        <v>0.3005130700000001</v>
      </c>
      <c r="I14" s="21">
        <v>0.13083291999999999</v>
      </c>
      <c r="J14" s="22">
        <f t="shared" si="1"/>
        <v>0.6242247718360876</v>
      </c>
      <c r="K14" s="22">
        <f t="shared" si="2"/>
        <v>0.74578402403447508</v>
      </c>
      <c r="L14" s="23">
        <f t="shared" si="3"/>
        <v>0.79870668699263336</v>
      </c>
      <c r="M14" s="4"/>
    </row>
    <row r="15" spans="1:13" x14ac:dyDescent="0.25">
      <c r="A15" s="17"/>
      <c r="B15" s="18">
        <v>446</v>
      </c>
      <c r="C15" s="19" t="s">
        <v>212</v>
      </c>
      <c r="D15" s="20">
        <v>2.6262840000000001</v>
      </c>
      <c r="E15" s="21">
        <v>4.7362570000000002</v>
      </c>
      <c r="F15" s="21">
        <f t="shared" si="0"/>
        <v>3.7340652374184269</v>
      </c>
      <c r="G15" s="21">
        <v>2.5585589574184269</v>
      </c>
      <c r="H15" s="21">
        <v>0.41258689000000004</v>
      </c>
      <c r="I15" s="21">
        <v>0.76291938999999998</v>
      </c>
      <c r="J15" s="22">
        <f t="shared" si="1"/>
        <v>0.54020695190704959</v>
      </c>
      <c r="K15" s="22">
        <f t="shared" si="2"/>
        <v>0.62731938900664108</v>
      </c>
      <c r="L15" s="23">
        <f t="shared" si="3"/>
        <v>0.78840004615848058</v>
      </c>
      <c r="M15" s="4"/>
    </row>
    <row r="16" spans="1:13" x14ac:dyDescent="0.25">
      <c r="A16" s="17"/>
      <c r="B16" s="18">
        <v>448</v>
      </c>
      <c r="C16" s="19" t="s">
        <v>214</v>
      </c>
      <c r="D16" s="20">
        <v>1.2149999999999996</v>
      </c>
      <c r="E16" s="21">
        <v>1.2534000000000001</v>
      </c>
      <c r="F16" s="21">
        <f t="shared" si="0"/>
        <v>0.65992555734459479</v>
      </c>
      <c r="G16" s="21">
        <v>0.47995408734459488</v>
      </c>
      <c r="H16" s="21">
        <v>8.8715990000000008E-2</v>
      </c>
      <c r="I16" s="21">
        <v>9.125548E-2</v>
      </c>
      <c r="J16" s="22">
        <f t="shared" si="1"/>
        <v>0.38292172278968795</v>
      </c>
      <c r="K16" s="22">
        <f t="shared" si="2"/>
        <v>0.45370199245619502</v>
      </c>
      <c r="L16" s="23">
        <f t="shared" si="3"/>
        <v>0.52650834318222017</v>
      </c>
      <c r="M16" s="4"/>
    </row>
    <row r="17" spans="1:13" x14ac:dyDescent="0.25">
      <c r="A17" s="17"/>
      <c r="B17" s="18">
        <v>450</v>
      </c>
      <c r="C17" s="19" t="s">
        <v>216</v>
      </c>
      <c r="D17" s="20">
        <v>6.0000000000000012E-2</v>
      </c>
      <c r="E17" s="21">
        <v>6.0000000000000012E-2</v>
      </c>
      <c r="F17" s="21">
        <f t="shared" si="0"/>
        <v>2.3865949510814156E-2</v>
      </c>
      <c r="G17" s="21">
        <v>1.7361949510814156E-2</v>
      </c>
      <c r="H17" s="21">
        <v>4.5889999999999993E-3</v>
      </c>
      <c r="I17" s="21">
        <v>1.915E-3</v>
      </c>
      <c r="J17" s="22">
        <f t="shared" si="1"/>
        <v>0.2893658251802359</v>
      </c>
      <c r="K17" s="22">
        <f t="shared" si="2"/>
        <v>0.36584915851356919</v>
      </c>
      <c r="L17" s="23">
        <f t="shared" si="3"/>
        <v>0.39776582518023584</v>
      </c>
      <c r="M17" s="4"/>
    </row>
    <row r="18" spans="1:13" x14ac:dyDescent="0.25">
      <c r="A18" s="17"/>
      <c r="B18" s="18">
        <v>451</v>
      </c>
      <c r="C18" s="19" t="s">
        <v>217</v>
      </c>
      <c r="D18" s="20">
        <v>0.6792450000000001</v>
      </c>
      <c r="E18" s="21">
        <v>0.6792450000000001</v>
      </c>
      <c r="F18" s="21">
        <f t="shared" si="0"/>
        <v>0.38120816237622746</v>
      </c>
      <c r="G18" s="21">
        <v>0.26947056237622746</v>
      </c>
      <c r="H18" s="21">
        <v>5.347971E-2</v>
      </c>
      <c r="I18" s="21">
        <v>5.8257889999999993E-2</v>
      </c>
      <c r="J18" s="22">
        <f t="shared" si="1"/>
        <v>0.39672071546529958</v>
      </c>
      <c r="K18" s="22">
        <f t="shared" si="2"/>
        <v>0.47545476577115392</v>
      </c>
      <c r="L18" s="23">
        <f t="shared" si="3"/>
        <v>0.56122336178584664</v>
      </c>
      <c r="M18" s="4"/>
    </row>
    <row r="19" spans="1:13" x14ac:dyDescent="0.25">
      <c r="A19" s="17"/>
      <c r="B19" s="18">
        <v>453</v>
      </c>
      <c r="C19" s="19" t="s">
        <v>219</v>
      </c>
      <c r="D19" s="20">
        <v>0.1</v>
      </c>
      <c r="E19" s="21">
        <v>1.4701630000000001</v>
      </c>
      <c r="F19" s="21">
        <f t="shared" si="0"/>
        <v>4.6958300116229056E-2</v>
      </c>
      <c r="G19" s="21">
        <v>9.8000001162290573E-3</v>
      </c>
      <c r="H19" s="21">
        <v>2.0630099999999998E-2</v>
      </c>
      <c r="I19" s="21">
        <v>1.65282E-2</v>
      </c>
      <c r="J19" s="22">
        <f t="shared" si="1"/>
        <v>6.6659275986601868E-3</v>
      </c>
      <c r="K19" s="22">
        <f t="shared" si="2"/>
        <v>2.0698453243775727E-2</v>
      </c>
      <c r="L19" s="23">
        <f t="shared" si="3"/>
        <v>3.1940880103926608E-2</v>
      </c>
      <c r="M19" s="4"/>
    </row>
    <row r="20" spans="1:13" x14ac:dyDescent="0.25">
      <c r="A20" s="17"/>
      <c r="B20" s="18">
        <v>454</v>
      </c>
      <c r="C20" s="19" t="s">
        <v>220</v>
      </c>
      <c r="D20" s="20">
        <v>1.9031469999999997</v>
      </c>
      <c r="E20" s="21">
        <v>2.6821359999999999</v>
      </c>
      <c r="F20" s="21">
        <f t="shared" si="0"/>
        <v>1.40112351364802</v>
      </c>
      <c r="G20" s="21">
        <v>0.93692164364802011</v>
      </c>
      <c r="H20" s="21">
        <v>0.22070583000000002</v>
      </c>
      <c r="I20" s="21">
        <v>0.24349604</v>
      </c>
      <c r="J20" s="22">
        <f t="shared" si="1"/>
        <v>0.34931921559832169</v>
      </c>
      <c r="K20" s="22">
        <f t="shared" si="2"/>
        <v>0.43160655300403117</v>
      </c>
      <c r="L20" s="23">
        <f t="shared" si="3"/>
        <v>0.52239092784557539</v>
      </c>
      <c r="M20" s="4"/>
    </row>
    <row r="21" spans="1:13" x14ac:dyDescent="0.25">
      <c r="A21" s="17"/>
      <c r="B21" s="18">
        <v>458</v>
      </c>
      <c r="C21" s="19" t="s">
        <v>224</v>
      </c>
      <c r="D21" s="20">
        <v>9.9601000000000023E-2</v>
      </c>
      <c r="E21" s="21">
        <v>9.9601000000000023E-2</v>
      </c>
      <c r="F21" s="21">
        <f t="shared" si="0"/>
        <v>4.9555901425013316E-2</v>
      </c>
      <c r="G21" s="21">
        <v>3.5370151425013319E-2</v>
      </c>
      <c r="H21" s="21">
        <v>7.6068499999999992E-3</v>
      </c>
      <c r="I21" s="21">
        <v>6.5789000000000004E-3</v>
      </c>
      <c r="J21" s="22">
        <f t="shared" si="1"/>
        <v>0.35511843681301702</v>
      </c>
      <c r="K21" s="22">
        <f t="shared" si="2"/>
        <v>0.43149166599746297</v>
      </c>
      <c r="L21" s="23">
        <f t="shared" si="3"/>
        <v>0.49754421567065898</v>
      </c>
      <c r="M21" s="4"/>
    </row>
    <row r="22" spans="1:13" x14ac:dyDescent="0.25">
      <c r="A22" s="17"/>
      <c r="B22" s="18">
        <v>459</v>
      </c>
      <c r="C22" s="19" t="s">
        <v>225</v>
      </c>
      <c r="D22" s="20">
        <v>0.1</v>
      </c>
      <c r="E22" s="21">
        <v>0.1</v>
      </c>
      <c r="F22" s="21">
        <f t="shared" si="0"/>
        <v>5.7320099970986603E-2</v>
      </c>
      <c r="G22" s="21">
        <v>3.3429599970986601E-2</v>
      </c>
      <c r="H22" s="21">
        <v>2.28165E-2</v>
      </c>
      <c r="I22" s="21">
        <v>1.0740000000000001E-3</v>
      </c>
      <c r="J22" s="22">
        <f t="shared" si="1"/>
        <v>0.33429599970986601</v>
      </c>
      <c r="K22" s="22">
        <f t="shared" si="2"/>
        <v>0.56246099970986596</v>
      </c>
      <c r="L22" s="23">
        <f t="shared" si="3"/>
        <v>0.57320099970986604</v>
      </c>
      <c r="M22" s="4"/>
    </row>
    <row r="23" spans="1:13" x14ac:dyDescent="0.25">
      <c r="A23" s="17"/>
      <c r="B23" s="18">
        <v>461</v>
      </c>
      <c r="C23" s="19" t="s">
        <v>227</v>
      </c>
      <c r="D23" s="20">
        <v>0.1</v>
      </c>
      <c r="E23" s="21">
        <v>0.10000000000000002</v>
      </c>
      <c r="F23" s="21">
        <f t="shared" si="0"/>
        <v>4.0714999804948457E-2</v>
      </c>
      <c r="G23" s="21">
        <v>2.1689999804948457E-2</v>
      </c>
      <c r="H23" s="21">
        <v>5.0699999999999999E-3</v>
      </c>
      <c r="I23" s="21">
        <v>1.3955E-2</v>
      </c>
      <c r="J23" s="22">
        <f t="shared" si="1"/>
        <v>0.21689999804948451</v>
      </c>
      <c r="K23" s="22">
        <f t="shared" si="2"/>
        <v>0.26759999804948448</v>
      </c>
      <c r="L23" s="23">
        <f t="shared" si="3"/>
        <v>0.40714999804948449</v>
      </c>
      <c r="M23" s="4"/>
    </row>
    <row r="24" spans="1:13" x14ac:dyDescent="0.25">
      <c r="A24" s="17"/>
      <c r="B24" s="18">
        <v>462</v>
      </c>
      <c r="C24" s="19" t="s">
        <v>228</v>
      </c>
      <c r="D24" s="20">
        <v>0.1</v>
      </c>
      <c r="E24" s="21">
        <v>9.9999999999999978E-2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 x14ac:dyDescent="0.3">
      <c r="A25" s="41" t="s">
        <v>232</v>
      </c>
      <c r="B25" s="58"/>
      <c r="C25" s="43"/>
      <c r="D25" s="44">
        <v>0</v>
      </c>
      <c r="E25" s="45">
        <v>1.8939790000000001</v>
      </c>
      <c r="F25" s="45">
        <f t="shared" si="0"/>
        <v>0.88589453145902297</v>
      </c>
      <c r="G25" s="45">
        <v>0.66746167145902291</v>
      </c>
      <c r="H25" s="45">
        <v>9.9276489999999995E-2</v>
      </c>
      <c r="I25" s="45">
        <v>0.11915637</v>
      </c>
      <c r="J25" s="46">
        <f t="shared" si="1"/>
        <v>0.35241239288240411</v>
      </c>
      <c r="K25" s="46">
        <f t="shared" si="2"/>
        <v>0.40482928346038838</v>
      </c>
      <c r="L25" s="47">
        <f t="shared" si="3"/>
        <v>0.46774253117855208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2099</v>
      </c>
      <c r="N2" s="72" t="s">
        <v>2121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68.916943000000018</v>
      </c>
      <c r="E6" s="14">
        <f ca="1">SUM(E7:OFFSET(E7,50,0))</f>
        <v>103.34161299999998</v>
      </c>
      <c r="F6" s="14">
        <f ca="1">SUM(F7:OFFSET(F7,50,0))</f>
        <v>48.092222978897645</v>
      </c>
      <c r="G6" s="14">
        <f ca="1">SUM(G7:OFFSET(G7,50,0))</f>
        <v>32.375773898897656</v>
      </c>
      <c r="H6" s="14">
        <f ca="1">SUM(H7:OFFSET(H7,50,0))</f>
        <v>8.9358325500000007</v>
      </c>
      <c r="I6" s="14">
        <f ca="1">SUM(I7:OFFSET(I7,50,0))</f>
        <v>6.7806165299999996</v>
      </c>
      <c r="J6" s="15">
        <f ca="1">IFERROR(G6/E6,0)</f>
        <v>0.31328883843624217</v>
      </c>
      <c r="K6" s="15">
        <f ca="1">IFERROR(SUM(G6,H6)/E6,0)</f>
        <v>0.39975770891922952</v>
      </c>
      <c r="L6" s="16">
        <f ca="1">IFERROR(SUM(G6,H6,I6)/E6,0)</f>
        <v>0.46537132122079089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14.79908</v>
      </c>
      <c r="E7" s="21">
        <v>17.792629999999999</v>
      </c>
      <c r="F7" s="21">
        <f t="shared" ref="F7:F30" si="0">SUM(G7,H7,I7)</f>
        <v>0.20418048230859354</v>
      </c>
      <c r="G7" s="21">
        <v>0.12109269230859354</v>
      </c>
      <c r="H7" s="21">
        <v>6.4280320000000002E-2</v>
      </c>
      <c r="I7" s="21">
        <v>1.880747E-2</v>
      </c>
      <c r="J7" s="22">
        <f t="shared" ref="J7:J30" si="1">IFERROR(G7/E7,0)</f>
        <v>6.8057781400834814E-3</v>
      </c>
      <c r="K7" s="22">
        <f t="shared" ref="K7:K30" si="2">IFERROR(SUM(G7,H7)/E7,0)</f>
        <v>1.0418527913444699E-2</v>
      </c>
      <c r="L7" s="23">
        <f t="shared" ref="L7:L30" si="3">IFERROR(SUM(G7,H7,I7)/E7,0)</f>
        <v>1.1475565012513246E-2</v>
      </c>
      <c r="M7" s="4"/>
      <c r="N7" t="s">
        <v>257</v>
      </c>
      <c r="O7" s="5">
        <v>7.276100016168878E-2</v>
      </c>
      <c r="P7" s="71">
        <v>1.0000000022221902</v>
      </c>
    </row>
    <row r="8" spans="1:16" x14ac:dyDescent="0.25">
      <c r="A8" s="17"/>
      <c r="B8" s="55">
        <v>2</v>
      </c>
      <c r="C8" s="19" t="s">
        <v>250</v>
      </c>
      <c r="D8" s="20">
        <v>0.23558400000000002</v>
      </c>
      <c r="E8" s="21">
        <v>2.1713460000000002</v>
      </c>
      <c r="F8" s="21">
        <f t="shared" si="0"/>
        <v>0.6427704772307733</v>
      </c>
      <c r="G8" s="21">
        <v>0.47047799723077333</v>
      </c>
      <c r="H8" s="21">
        <v>0.11086781999999999</v>
      </c>
      <c r="I8" s="21">
        <v>6.1424660000000006E-2</v>
      </c>
      <c r="J8" s="22">
        <f t="shared" si="1"/>
        <v>0.21667573810473931</v>
      </c>
      <c r="K8" s="22">
        <f t="shared" si="2"/>
        <v>0.26773522839325159</v>
      </c>
      <c r="L8" s="23">
        <f t="shared" si="3"/>
        <v>0.29602397647854062</v>
      </c>
      <c r="M8" s="4"/>
      <c r="N8" t="s">
        <v>253</v>
      </c>
      <c r="O8" s="5">
        <v>2.2691130559125776</v>
      </c>
      <c r="P8" s="71">
        <v>0.79603617448516406</v>
      </c>
    </row>
    <row r="9" spans="1:16" x14ac:dyDescent="0.25">
      <c r="A9" s="17"/>
      <c r="B9" s="55">
        <v>3</v>
      </c>
      <c r="C9" s="19" t="s">
        <v>251</v>
      </c>
      <c r="D9" s="20">
        <v>0.19310100000000002</v>
      </c>
      <c r="E9" s="21">
        <v>0.78497499999999987</v>
      </c>
      <c r="F9" s="21">
        <f t="shared" si="0"/>
        <v>0.51224227277261214</v>
      </c>
      <c r="G9" s="21">
        <v>0.38571215277261217</v>
      </c>
      <c r="H9" s="21">
        <v>6.7675890000000002E-2</v>
      </c>
      <c r="I9" s="21">
        <v>5.885423E-2</v>
      </c>
      <c r="J9" s="22">
        <f t="shared" si="1"/>
        <v>0.49136870954184814</v>
      </c>
      <c r="K9" s="22">
        <f t="shared" si="2"/>
        <v>0.57758278005364794</v>
      </c>
      <c r="L9" s="23">
        <f t="shared" si="3"/>
        <v>0.65255870922336667</v>
      </c>
      <c r="M9" s="4"/>
      <c r="N9" t="s">
        <v>256</v>
      </c>
      <c r="O9" s="5">
        <v>4.9881902771769768</v>
      </c>
      <c r="P9" s="71">
        <v>0.74658374293249208</v>
      </c>
    </row>
    <row r="10" spans="1:16" x14ac:dyDescent="0.25">
      <c r="A10" s="17"/>
      <c r="B10" s="55">
        <v>4</v>
      </c>
      <c r="C10" s="19" t="s">
        <v>252</v>
      </c>
      <c r="D10" s="20">
        <v>0.21954199999999999</v>
      </c>
      <c r="E10" s="21">
        <v>0.68703499999999995</v>
      </c>
      <c r="F10" s="21">
        <f t="shared" si="0"/>
        <v>0.39818548037434837</v>
      </c>
      <c r="G10" s="21">
        <v>0.29630975037434837</v>
      </c>
      <c r="H10" s="21">
        <v>4.2375520000000007E-2</v>
      </c>
      <c r="I10" s="21">
        <v>5.9500209999999998E-2</v>
      </c>
      <c r="J10" s="22">
        <f t="shared" si="1"/>
        <v>0.43128770786691856</v>
      </c>
      <c r="K10" s="22">
        <f t="shared" si="2"/>
        <v>0.4929665451896168</v>
      </c>
      <c r="L10" s="23">
        <f t="shared" si="3"/>
        <v>0.57957088121325462</v>
      </c>
      <c r="M10" s="4"/>
      <c r="N10" t="s">
        <v>273</v>
      </c>
      <c r="O10" s="5">
        <v>1.3631374451292353</v>
      </c>
      <c r="P10" s="71">
        <v>0.72171024647347204</v>
      </c>
    </row>
    <row r="11" spans="1:16" x14ac:dyDescent="0.25">
      <c r="A11" s="17"/>
      <c r="B11" s="55">
        <v>5</v>
      </c>
      <c r="C11" s="19" t="s">
        <v>253</v>
      </c>
      <c r="D11" s="20">
        <v>3.9762580000000001</v>
      </c>
      <c r="E11" s="21">
        <v>2.8505150000000001</v>
      </c>
      <c r="F11" s="21">
        <f t="shared" si="0"/>
        <v>2.2691130559125776</v>
      </c>
      <c r="G11" s="21">
        <v>1.7487130059125775</v>
      </c>
      <c r="H11" s="21">
        <v>0.3499255200000001</v>
      </c>
      <c r="I11" s="21">
        <v>0.17047453000000004</v>
      </c>
      <c r="J11" s="22">
        <f t="shared" si="1"/>
        <v>0.61347265526144479</v>
      </c>
      <c r="K11" s="22">
        <f t="shared" si="2"/>
        <v>0.73623135675924445</v>
      </c>
      <c r="L11" s="23">
        <f t="shared" si="3"/>
        <v>0.79603617448516406</v>
      </c>
      <c r="M11" s="4"/>
      <c r="N11" t="s">
        <v>258</v>
      </c>
      <c r="O11" s="5">
        <v>3.8138847930603443</v>
      </c>
      <c r="P11" s="71">
        <v>0.7052065737186578</v>
      </c>
    </row>
    <row r="12" spans="1:16" x14ac:dyDescent="0.25">
      <c r="A12" s="17"/>
      <c r="B12" s="55">
        <v>6</v>
      </c>
      <c r="C12" s="19" t="s">
        <v>254</v>
      </c>
      <c r="D12" s="20">
        <v>2.5174259999999999</v>
      </c>
      <c r="E12" s="21">
        <v>4.768929</v>
      </c>
      <c r="F12" s="21">
        <f t="shared" si="0"/>
        <v>2.6370522065761</v>
      </c>
      <c r="G12" s="21">
        <v>1.9924407365760999</v>
      </c>
      <c r="H12" s="21">
        <v>0.36987375</v>
      </c>
      <c r="I12" s="21">
        <v>0.27473772000000002</v>
      </c>
      <c r="J12" s="22">
        <f t="shared" si="1"/>
        <v>0.41779626758462957</v>
      </c>
      <c r="K12" s="22">
        <f t="shared" si="2"/>
        <v>0.49535534846002111</v>
      </c>
      <c r="L12" s="23">
        <f t="shared" si="3"/>
        <v>0.55296528981163273</v>
      </c>
      <c r="M12" s="4"/>
      <c r="N12" t="s">
        <v>270</v>
      </c>
      <c r="O12" s="5">
        <v>0.60111531141401342</v>
      </c>
      <c r="P12" s="71">
        <v>0.68723868950545852</v>
      </c>
    </row>
    <row r="13" spans="1:16" x14ac:dyDescent="0.25">
      <c r="A13" s="17"/>
      <c r="B13" s="55">
        <v>8</v>
      </c>
      <c r="C13" s="19" t="s">
        <v>256</v>
      </c>
      <c r="D13" s="20">
        <v>3.8233410000000001</v>
      </c>
      <c r="E13" s="21">
        <v>6.6813539999999989</v>
      </c>
      <c r="F13" s="21">
        <f t="shared" si="0"/>
        <v>4.9881902771769768</v>
      </c>
      <c r="G13" s="21">
        <v>3.3558746671769768</v>
      </c>
      <c r="H13" s="21">
        <v>0.50203349999999991</v>
      </c>
      <c r="I13" s="21">
        <v>1.13028211</v>
      </c>
      <c r="J13" s="22">
        <f t="shared" si="1"/>
        <v>0.50227463881976275</v>
      </c>
      <c r="K13" s="22">
        <f t="shared" si="2"/>
        <v>0.57741412401991832</v>
      </c>
      <c r="L13" s="23">
        <f t="shared" si="3"/>
        <v>0.74658374293249208</v>
      </c>
      <c r="M13" s="4"/>
      <c r="N13" t="s">
        <v>260</v>
      </c>
      <c r="O13" s="5">
        <v>3.7768554931636298</v>
      </c>
      <c r="P13" s="71">
        <v>0.68181314232272505</v>
      </c>
    </row>
    <row r="14" spans="1:16" x14ac:dyDescent="0.25">
      <c r="A14" s="17"/>
      <c r="B14" s="55">
        <v>9</v>
      </c>
      <c r="C14" s="19" t="s">
        <v>257</v>
      </c>
      <c r="D14" s="20">
        <v>0.16622800000000001</v>
      </c>
      <c r="E14" s="21">
        <v>7.2760999999999992E-2</v>
      </c>
      <c r="F14" s="21">
        <f t="shared" si="0"/>
        <v>7.276100016168878E-2</v>
      </c>
      <c r="G14" s="21">
        <v>1.9262000161688775E-2</v>
      </c>
      <c r="H14" s="21">
        <v>5.3499000000000005E-2</v>
      </c>
      <c r="I14" s="21">
        <v>0</v>
      </c>
      <c r="J14" s="22">
        <f t="shared" si="1"/>
        <v>0.2647297338091667</v>
      </c>
      <c r="K14" s="22">
        <f t="shared" si="2"/>
        <v>1.0000000022221902</v>
      </c>
      <c r="L14" s="23">
        <f t="shared" si="3"/>
        <v>1.0000000022221902</v>
      </c>
      <c r="M14" s="4"/>
      <c r="N14" t="s">
        <v>268</v>
      </c>
      <c r="O14" s="5">
        <v>0.83209315130206374</v>
      </c>
      <c r="P14" s="71">
        <v>0.67320689838631576</v>
      </c>
    </row>
    <row r="15" spans="1:16" x14ac:dyDescent="0.25">
      <c r="A15" s="17"/>
      <c r="B15" s="55">
        <v>10</v>
      </c>
      <c r="C15" s="19" t="s">
        <v>258</v>
      </c>
      <c r="D15" s="20">
        <v>5.5737989999999993</v>
      </c>
      <c r="E15" s="21">
        <v>5.4081809999999999</v>
      </c>
      <c r="F15" s="21">
        <f t="shared" si="0"/>
        <v>3.8138847930603443</v>
      </c>
      <c r="G15" s="21">
        <v>3.0852317030603444</v>
      </c>
      <c r="H15" s="21">
        <v>0.33980668999999997</v>
      </c>
      <c r="I15" s="21">
        <v>0.38884640000000004</v>
      </c>
      <c r="J15" s="22">
        <f t="shared" si="1"/>
        <v>0.57047493474429656</v>
      </c>
      <c r="K15" s="22">
        <f t="shared" si="2"/>
        <v>0.6333069091179353</v>
      </c>
      <c r="L15" s="23">
        <f t="shared" si="3"/>
        <v>0.7052065737186578</v>
      </c>
      <c r="M15" s="4"/>
      <c r="N15" t="s">
        <v>271</v>
      </c>
      <c r="O15" s="5">
        <v>1.0379750470964955</v>
      </c>
      <c r="P15" s="71">
        <v>0.6692209301598272</v>
      </c>
    </row>
    <row r="16" spans="1:16" x14ac:dyDescent="0.25">
      <c r="A16" s="17"/>
      <c r="B16" s="55">
        <v>11</v>
      </c>
      <c r="C16" s="19" t="s">
        <v>259</v>
      </c>
      <c r="D16" s="20">
        <v>3.8900999999999998E-2</v>
      </c>
      <c r="E16" s="21">
        <v>0.79075599999999968</v>
      </c>
      <c r="F16" s="21">
        <f t="shared" si="0"/>
        <v>0.46337723022082222</v>
      </c>
      <c r="G16" s="21">
        <v>0.36084056022082223</v>
      </c>
      <c r="H16" s="21">
        <v>4.6522799999999996E-2</v>
      </c>
      <c r="I16" s="21">
        <v>5.6013870000000007E-2</v>
      </c>
      <c r="J16" s="22">
        <f t="shared" si="1"/>
        <v>0.456323518532673</v>
      </c>
      <c r="K16" s="22">
        <f t="shared" si="2"/>
        <v>0.51515683753373021</v>
      </c>
      <c r="L16" s="23">
        <f t="shared" si="3"/>
        <v>0.58599268323075948</v>
      </c>
      <c r="M16" s="4"/>
      <c r="N16" t="s">
        <v>251</v>
      </c>
      <c r="O16" s="5">
        <v>0.51224227277261214</v>
      </c>
      <c r="P16" s="71">
        <v>0.65255870922336667</v>
      </c>
    </row>
    <row r="17" spans="1:16" x14ac:dyDescent="0.25">
      <c r="A17" s="17"/>
      <c r="B17" s="55">
        <v>12</v>
      </c>
      <c r="C17" s="19" t="s">
        <v>260</v>
      </c>
      <c r="D17" s="20">
        <v>1.0865760000000002</v>
      </c>
      <c r="E17" s="21">
        <v>5.5394289999999993</v>
      </c>
      <c r="F17" s="21">
        <f t="shared" si="0"/>
        <v>3.7768554931636298</v>
      </c>
      <c r="G17" s="21">
        <v>2.8281712331636299</v>
      </c>
      <c r="H17" s="21">
        <v>0.48726132000000005</v>
      </c>
      <c r="I17" s="21">
        <v>0.46142294</v>
      </c>
      <c r="J17" s="22">
        <f t="shared" si="1"/>
        <v>0.51055284455557248</v>
      </c>
      <c r="K17" s="22">
        <f t="shared" si="2"/>
        <v>0.59851521757271919</v>
      </c>
      <c r="L17" s="23">
        <f t="shared" si="3"/>
        <v>0.68181314232272505</v>
      </c>
      <c r="M17" s="4"/>
      <c r="N17" t="s">
        <v>267</v>
      </c>
      <c r="O17" s="5">
        <v>3.755300007015467E-2</v>
      </c>
      <c r="P17" s="71">
        <v>0.65249422393541023</v>
      </c>
    </row>
    <row r="18" spans="1:16" x14ac:dyDescent="0.25">
      <c r="A18" s="17"/>
      <c r="B18" s="55">
        <v>13</v>
      </c>
      <c r="C18" s="19" t="s">
        <v>261</v>
      </c>
      <c r="D18" s="20">
        <v>0.82906400000000002</v>
      </c>
      <c r="E18" s="21">
        <v>0.75207100000000005</v>
      </c>
      <c r="F18" s="21">
        <f t="shared" si="0"/>
        <v>0.45403416260707996</v>
      </c>
      <c r="G18" s="21">
        <v>0.28979656260707998</v>
      </c>
      <c r="H18" s="21">
        <v>0.10597971</v>
      </c>
      <c r="I18" s="21">
        <v>5.8257889999999993E-2</v>
      </c>
      <c r="J18" s="22">
        <f t="shared" si="1"/>
        <v>0.38533138840226516</v>
      </c>
      <c r="K18" s="22">
        <f t="shared" si="2"/>
        <v>0.52624854914905639</v>
      </c>
      <c r="L18" s="23">
        <f t="shared" si="3"/>
        <v>0.60371183386552596</v>
      </c>
      <c r="M18" s="4"/>
      <c r="N18" t="s">
        <v>262</v>
      </c>
      <c r="O18" s="5">
        <v>0.87406278986007002</v>
      </c>
      <c r="P18" s="71">
        <v>0.61266283805138844</v>
      </c>
    </row>
    <row r="19" spans="1:16" x14ac:dyDescent="0.25">
      <c r="A19" s="17"/>
      <c r="B19" s="55">
        <v>14</v>
      </c>
      <c r="C19" s="19" t="s">
        <v>262</v>
      </c>
      <c r="D19" s="20">
        <v>0.66687200000000013</v>
      </c>
      <c r="E19" s="21">
        <v>1.4266620000000001</v>
      </c>
      <c r="F19" s="21">
        <f t="shared" si="0"/>
        <v>0.87406278986007002</v>
      </c>
      <c r="G19" s="21">
        <v>0.59272906986007001</v>
      </c>
      <c r="H19" s="21">
        <v>0.13236832999999998</v>
      </c>
      <c r="I19" s="21">
        <v>0.14896539</v>
      </c>
      <c r="J19" s="22">
        <f t="shared" si="1"/>
        <v>0.41546566030361076</v>
      </c>
      <c r="K19" s="22">
        <f t="shared" si="2"/>
        <v>0.5082475035152475</v>
      </c>
      <c r="L19" s="23">
        <f t="shared" si="3"/>
        <v>0.61266283805138844</v>
      </c>
      <c r="M19" s="4"/>
      <c r="N19" t="s">
        <v>269</v>
      </c>
      <c r="O19" s="5">
        <v>0.70256719573833681</v>
      </c>
      <c r="P19" s="71">
        <v>0.60911019959419954</v>
      </c>
    </row>
    <row r="20" spans="1:16" x14ac:dyDescent="0.25">
      <c r="A20" s="17"/>
      <c r="B20" s="55">
        <v>15</v>
      </c>
      <c r="C20" s="19" t="s">
        <v>263</v>
      </c>
      <c r="D20" s="20">
        <v>28.162260000000011</v>
      </c>
      <c r="E20" s="21">
        <v>42.430180999999997</v>
      </c>
      <c r="F20" s="21">
        <f t="shared" si="0"/>
        <v>20.809064451738813</v>
      </c>
      <c r="G20" s="21">
        <v>12.359490891738814</v>
      </c>
      <c r="H20" s="21">
        <v>5.5058953500000003</v>
      </c>
      <c r="I20" s="21">
        <v>2.943678209999999</v>
      </c>
      <c r="J20" s="22">
        <f t="shared" si="1"/>
        <v>0.29129008174013715</v>
      </c>
      <c r="K20" s="22">
        <f t="shared" si="2"/>
        <v>0.42105373629536991</v>
      </c>
      <c r="L20" s="23">
        <f t="shared" si="3"/>
        <v>0.49043072551914907</v>
      </c>
      <c r="M20" s="4"/>
      <c r="N20" t="s">
        <v>261</v>
      </c>
      <c r="O20" s="5">
        <v>0.45403416260707996</v>
      </c>
      <c r="P20" s="71">
        <v>0.60371183386552596</v>
      </c>
    </row>
    <row r="21" spans="1:16" x14ac:dyDescent="0.25">
      <c r="A21" s="17"/>
      <c r="B21" s="55">
        <v>16</v>
      </c>
      <c r="C21" s="19" t="s">
        <v>264</v>
      </c>
      <c r="D21" s="20">
        <v>0.49415400000000009</v>
      </c>
      <c r="E21" s="21">
        <v>1.6411910000000003</v>
      </c>
      <c r="F21" s="21">
        <f t="shared" si="0"/>
        <v>0.16016914152995609</v>
      </c>
      <c r="G21" s="21">
        <v>9.3535841529956087E-2</v>
      </c>
      <c r="H21" s="21">
        <v>2.8805099999999997E-2</v>
      </c>
      <c r="I21" s="21">
        <v>3.7828199999999999E-2</v>
      </c>
      <c r="J21" s="22">
        <f t="shared" si="1"/>
        <v>5.6992660531258135E-2</v>
      </c>
      <c r="K21" s="22">
        <f t="shared" si="2"/>
        <v>7.4543999772089947E-2</v>
      </c>
      <c r="L21" s="23">
        <f t="shared" si="3"/>
        <v>9.7593236576337589E-2</v>
      </c>
      <c r="M21" s="4"/>
      <c r="N21" t="s">
        <v>259</v>
      </c>
      <c r="O21" s="5">
        <v>0.46337723022082222</v>
      </c>
      <c r="P21" s="71">
        <v>0.58599268323075948</v>
      </c>
    </row>
    <row r="22" spans="1:16" x14ac:dyDescent="0.25">
      <c r="A22" s="17"/>
      <c r="B22" s="55">
        <v>17</v>
      </c>
      <c r="C22" s="19" t="s">
        <v>265</v>
      </c>
      <c r="D22" s="20">
        <v>2.0942679999999991</v>
      </c>
      <c r="E22" s="21">
        <v>2.6821359999999994</v>
      </c>
      <c r="F22" s="21">
        <f t="shared" si="0"/>
        <v>1.40112351364802</v>
      </c>
      <c r="G22" s="21">
        <v>0.93692164364802011</v>
      </c>
      <c r="H22" s="21">
        <v>0.22070582999999999</v>
      </c>
      <c r="I22" s="21">
        <v>0.24349604</v>
      </c>
      <c r="J22" s="22">
        <f t="shared" si="1"/>
        <v>0.34931921559832174</v>
      </c>
      <c r="K22" s="22">
        <f t="shared" si="2"/>
        <v>0.43160655300403122</v>
      </c>
      <c r="L22" s="23">
        <f t="shared" si="3"/>
        <v>0.52239092784557539</v>
      </c>
      <c r="M22" s="4"/>
      <c r="N22" t="s">
        <v>252</v>
      </c>
      <c r="O22" s="5">
        <v>0.39818548037434837</v>
      </c>
      <c r="P22" s="71">
        <v>0.57957088121325462</v>
      </c>
    </row>
    <row r="23" spans="1:16" x14ac:dyDescent="0.25">
      <c r="A23" s="17"/>
      <c r="B23" s="55">
        <v>18</v>
      </c>
      <c r="C23" s="19" t="s">
        <v>266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254</v>
      </c>
      <c r="O23" s="5">
        <v>2.6370522065761</v>
      </c>
      <c r="P23" s="71">
        <v>0.55296528981163273</v>
      </c>
    </row>
    <row r="24" spans="1:16" x14ac:dyDescent="0.25">
      <c r="A24" s="17"/>
      <c r="B24" s="55">
        <v>19</v>
      </c>
      <c r="C24" s="19" t="s">
        <v>267</v>
      </c>
      <c r="D24" s="20">
        <v>0.113397</v>
      </c>
      <c r="E24" s="21">
        <v>5.7553000000000007E-2</v>
      </c>
      <c r="F24" s="21">
        <f t="shared" si="0"/>
        <v>3.755300007015467E-2</v>
      </c>
      <c r="G24" s="21">
        <v>1.0803000070154667E-2</v>
      </c>
      <c r="H24" s="21">
        <v>2.6750000000000003E-2</v>
      </c>
      <c r="I24" s="21">
        <v>0</v>
      </c>
      <c r="J24" s="22">
        <f t="shared" si="1"/>
        <v>0.18770524681866568</v>
      </c>
      <c r="K24" s="22">
        <f t="shared" si="2"/>
        <v>0.65249422393541023</v>
      </c>
      <c r="L24" s="23">
        <f t="shared" si="3"/>
        <v>0.65249422393541023</v>
      </c>
      <c r="M24" s="4"/>
      <c r="N24" t="s">
        <v>265</v>
      </c>
      <c r="O24" s="5">
        <v>1.40112351364802</v>
      </c>
      <c r="P24" s="71">
        <v>0.52239092784557539</v>
      </c>
    </row>
    <row r="25" spans="1:16" x14ac:dyDescent="0.25">
      <c r="A25" s="17"/>
      <c r="B25" s="55">
        <v>20</v>
      </c>
      <c r="C25" s="19" t="s">
        <v>268</v>
      </c>
      <c r="D25" s="20">
        <v>0.296095</v>
      </c>
      <c r="E25" s="21">
        <v>1.2360140000000002</v>
      </c>
      <c r="F25" s="21">
        <f t="shared" si="0"/>
        <v>0.83209315130206374</v>
      </c>
      <c r="G25" s="21">
        <v>0.58065905130206374</v>
      </c>
      <c r="H25" s="21">
        <v>0.1625492</v>
      </c>
      <c r="I25" s="21">
        <v>8.8884900000000003E-2</v>
      </c>
      <c r="J25" s="22">
        <f t="shared" si="1"/>
        <v>0.46978355528502402</v>
      </c>
      <c r="K25" s="22">
        <f t="shared" si="2"/>
        <v>0.60129436341502895</v>
      </c>
      <c r="L25" s="23">
        <f t="shared" si="3"/>
        <v>0.67320689838631576</v>
      </c>
      <c r="M25" s="4"/>
      <c r="N25" t="s">
        <v>263</v>
      </c>
      <c r="O25" s="5">
        <v>20.809064451738813</v>
      </c>
      <c r="P25" s="71">
        <v>0.49043072551914907</v>
      </c>
    </row>
    <row r="26" spans="1:16" x14ac:dyDescent="0.25">
      <c r="A26" s="17"/>
      <c r="B26" s="55">
        <v>21</v>
      </c>
      <c r="C26" s="19" t="s">
        <v>269</v>
      </c>
      <c r="D26" s="20">
        <v>0.65353000000000006</v>
      </c>
      <c r="E26" s="21">
        <v>1.153432</v>
      </c>
      <c r="F26" s="21">
        <f t="shared" si="0"/>
        <v>0.70256719573833681</v>
      </c>
      <c r="G26" s="21">
        <v>0.52284856573833682</v>
      </c>
      <c r="H26" s="21">
        <v>5.9404680000000008E-2</v>
      </c>
      <c r="I26" s="21">
        <v>0.12031395000000003</v>
      </c>
      <c r="J26" s="22">
        <f t="shared" si="1"/>
        <v>0.45329812744777048</v>
      </c>
      <c r="K26" s="22">
        <f t="shared" si="2"/>
        <v>0.50480066942683821</v>
      </c>
      <c r="L26" s="23">
        <f t="shared" si="3"/>
        <v>0.60911019959419954</v>
      </c>
      <c r="M26" s="4"/>
      <c r="N26" t="s">
        <v>272</v>
      </c>
      <c r="O26" s="5">
        <v>4.0714999804948457E-2</v>
      </c>
      <c r="P26" s="71">
        <v>0.40714999804948449</v>
      </c>
    </row>
    <row r="27" spans="1:16" x14ac:dyDescent="0.25">
      <c r="A27" s="17"/>
      <c r="B27" s="55">
        <v>22</v>
      </c>
      <c r="C27" s="19" t="s">
        <v>270</v>
      </c>
      <c r="D27" s="20">
        <v>0.94852700000000023</v>
      </c>
      <c r="E27" s="21">
        <v>0.87468199999999996</v>
      </c>
      <c r="F27" s="21">
        <f t="shared" si="0"/>
        <v>0.60111531141401342</v>
      </c>
      <c r="G27" s="21">
        <v>0.45013176141401345</v>
      </c>
      <c r="H27" s="21">
        <v>8.4665550000000006E-2</v>
      </c>
      <c r="I27" s="21">
        <v>6.6318000000000016E-2</v>
      </c>
      <c r="J27" s="22">
        <f t="shared" si="1"/>
        <v>0.51462332757963858</v>
      </c>
      <c r="K27" s="22">
        <f t="shared" si="2"/>
        <v>0.6114191345129012</v>
      </c>
      <c r="L27" s="23">
        <f t="shared" si="3"/>
        <v>0.68723868950545852</v>
      </c>
      <c r="M27" s="4"/>
      <c r="N27" t="s">
        <v>250</v>
      </c>
      <c r="O27" s="5">
        <v>0.6427704772307733</v>
      </c>
      <c r="P27" s="71">
        <v>0.29602397647854062</v>
      </c>
    </row>
    <row r="28" spans="1:16" x14ac:dyDescent="0.25">
      <c r="A28" s="17"/>
      <c r="B28" s="55">
        <v>23</v>
      </c>
      <c r="C28" s="19" t="s">
        <v>271</v>
      </c>
      <c r="D28" s="20">
        <v>3.9978E-2</v>
      </c>
      <c r="E28" s="21">
        <v>1.5510200000000005</v>
      </c>
      <c r="F28" s="21">
        <f t="shared" si="0"/>
        <v>1.0379750470964955</v>
      </c>
      <c r="G28" s="21">
        <v>0.79389346709649544</v>
      </c>
      <c r="H28" s="21">
        <v>0.11148557000000003</v>
      </c>
      <c r="I28" s="21">
        <v>0.13259600999999996</v>
      </c>
      <c r="J28" s="22">
        <f t="shared" si="1"/>
        <v>0.51185250164181972</v>
      </c>
      <c r="K28" s="22">
        <f t="shared" si="2"/>
        <v>0.58373137489941795</v>
      </c>
      <c r="L28" s="23">
        <f t="shared" si="3"/>
        <v>0.6692209301598272</v>
      </c>
      <c r="M28" s="4"/>
      <c r="N28" t="s">
        <v>264</v>
      </c>
      <c r="O28" s="5">
        <v>0.16016914152995609</v>
      </c>
      <c r="P28" s="71">
        <v>9.7593236576337589E-2</v>
      </c>
    </row>
    <row r="29" spans="1:16" x14ac:dyDescent="0.25">
      <c r="A29" s="17"/>
      <c r="B29" s="55">
        <v>24</v>
      </c>
      <c r="C29" s="19" t="s">
        <v>272</v>
      </c>
      <c r="D29" s="20">
        <v>0.20263</v>
      </c>
      <c r="E29" s="21">
        <v>0.10000000000000002</v>
      </c>
      <c r="F29" s="21">
        <f t="shared" si="0"/>
        <v>4.0714999804948457E-2</v>
      </c>
      <c r="G29" s="21">
        <v>2.1689999804948457E-2</v>
      </c>
      <c r="H29" s="21">
        <v>5.0699999999999999E-3</v>
      </c>
      <c r="I29" s="21">
        <v>1.3955E-2</v>
      </c>
      <c r="J29" s="22">
        <f t="shared" si="1"/>
        <v>0.21689999804948451</v>
      </c>
      <c r="K29" s="22">
        <f t="shared" si="2"/>
        <v>0.26759999804948448</v>
      </c>
      <c r="L29" s="23">
        <f t="shared" si="3"/>
        <v>0.40714999804948449</v>
      </c>
      <c r="M29" s="4"/>
      <c r="N29" t="s">
        <v>249</v>
      </c>
      <c r="O29" s="5">
        <v>0.20418048230859354</v>
      </c>
      <c r="P29" s="71">
        <v>1.1475565012513246E-2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1.7474310000000004</v>
      </c>
      <c r="E30" s="28">
        <v>1.8887600000000004</v>
      </c>
      <c r="F30" s="28">
        <f t="shared" si="0"/>
        <v>1.3631374451292353</v>
      </c>
      <c r="G30" s="28">
        <v>1.0591475451292354</v>
      </c>
      <c r="H30" s="28">
        <v>5.8031100000000002E-2</v>
      </c>
      <c r="I30" s="28">
        <v>0.24595880000000001</v>
      </c>
      <c r="J30" s="29">
        <f t="shared" si="1"/>
        <v>0.56076343480867608</v>
      </c>
      <c r="K30" s="29">
        <f t="shared" si="2"/>
        <v>0.5914878783589419</v>
      </c>
      <c r="L30" s="30">
        <f t="shared" si="3"/>
        <v>0.72171024647347204</v>
      </c>
      <c r="M30" s="4"/>
      <c r="N30" t="s">
        <v>266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4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2100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68.916943000000018</v>
      </c>
      <c r="E6" s="14">
        <v>103.34161299999998</v>
      </c>
      <c r="F6" s="14">
        <v>48.092222978897645</v>
      </c>
      <c r="G6" s="14">
        <v>32.375773898897656</v>
      </c>
      <c r="H6" s="14">
        <v>8.9358325500000007</v>
      </c>
      <c r="I6" s="14">
        <v>6.7806165299999996</v>
      </c>
      <c r="J6" s="15">
        <v>0.31328883843624217</v>
      </c>
      <c r="K6" s="15">
        <v>0.39975770891922952</v>
      </c>
      <c r="L6" s="16">
        <v>0.46537132122079089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43.746564000000006</v>
      </c>
      <c r="E7" s="38">
        <f ca="1">SUM(E8:OFFSET(E6,MATCH("PROYECTOS",$A$8:$A$50,0),0))</f>
        <v>68.206639999999993</v>
      </c>
      <c r="F7" s="38">
        <f ca="1">SUM(F8:OFFSET(F6,MATCH("PROYECTOS",$A$8:$A$50,0),0))</f>
        <v>37.135826479019769</v>
      </c>
      <c r="G7" s="38">
        <f ca="1">SUM(G8:OFFSET(G6,MATCH("PROYECTOS",$A$8:$A$50,0),0))</f>
        <v>24.111814199019769</v>
      </c>
      <c r="H7" s="38">
        <f ca="1">SUM(H8:OFFSET(H6,MATCH("PROYECTOS",$A$8:$A$50,0),0))</f>
        <v>7.6690319200000019</v>
      </c>
      <c r="I7" s="38">
        <f ca="1">SUM(I8:OFFSET(I6,MATCH("PROYECTOS",$A$8:$A$50,0),0))</f>
        <v>5.354980359999999</v>
      </c>
      <c r="J7" s="39">
        <f ca="1">IFERROR(G7/E7,0)</f>
        <v>0.35351124463864181</v>
      </c>
      <c r="K7" s="39">
        <f ca="1">IFERROR(SUM(G7,H7)/E7,0)</f>
        <v>0.46594944596332227</v>
      </c>
      <c r="L7" s="40">
        <f ca="1">IFERROR(SUM(G7,H7,I7)/E7,0)</f>
        <v>0.54446057567151485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33.190683000000007</v>
      </c>
      <c r="E8" s="21">
        <v>40.279726000000004</v>
      </c>
      <c r="F8" s="21">
        <f t="shared" ref="F8:F13" si="0">SUM(G8,H8,I8)</f>
        <v>25.772624290944577</v>
      </c>
      <c r="G8" s="21">
        <v>20.083190950944577</v>
      </c>
      <c r="H8" s="21">
        <v>2.6464498700000001</v>
      </c>
      <c r="I8" s="21">
        <v>3.0429834699999994</v>
      </c>
      <c r="J8" s="22">
        <f t="shared" ref="J8:J14" si="1">IFERROR(G8/E8,0)</f>
        <v>0.49859303787082798</v>
      </c>
      <c r="K8" s="22">
        <f t="shared" ref="K8:K14" si="2">IFERROR(SUM(G8,H8)/E8,0)</f>
        <v>0.56429482218783156</v>
      </c>
      <c r="L8" s="23">
        <f t="shared" ref="L8:L14" si="3">IFERROR(SUM(G8,H8,I8)/E8,0)</f>
        <v>0.63984110246789105</v>
      </c>
      <c r="M8" s="4"/>
    </row>
    <row r="9" spans="1:13" ht="51" x14ac:dyDescent="0.25">
      <c r="A9" s="17"/>
      <c r="B9" s="19">
        <v>3000383</v>
      </c>
      <c r="C9" s="19" t="s">
        <v>2102</v>
      </c>
      <c r="D9" s="20">
        <v>1.9325620000000001</v>
      </c>
      <c r="E9" s="21">
        <v>9.0995390000000018</v>
      </c>
      <c r="F9" s="21">
        <f t="shared" si="0"/>
        <v>3.473482586086333</v>
      </c>
      <c r="G9" s="21">
        <v>0.51557856608633301</v>
      </c>
      <c r="H9" s="21">
        <v>2.1410701800000003</v>
      </c>
      <c r="I9" s="21">
        <v>0.81683383999999992</v>
      </c>
      <c r="J9" s="22">
        <f t="shared" si="1"/>
        <v>5.6659855635140741E-2</v>
      </c>
      <c r="K9" s="22">
        <f t="shared" si="2"/>
        <v>0.29195421285477569</v>
      </c>
      <c r="L9" s="23">
        <f t="shared" si="3"/>
        <v>0.3817207208064422</v>
      </c>
      <c r="M9" s="4"/>
    </row>
    <row r="10" spans="1:13" ht="38.25" x14ac:dyDescent="0.25">
      <c r="A10" s="17"/>
      <c r="B10" s="19">
        <v>3000384</v>
      </c>
      <c r="C10" s="19" t="s">
        <v>2103</v>
      </c>
      <c r="D10" s="20">
        <v>4.2678309999999984</v>
      </c>
      <c r="E10" s="21">
        <v>5.0218599999999993</v>
      </c>
      <c r="F10" s="21">
        <f t="shared" si="0"/>
        <v>3.5739495733154625</v>
      </c>
      <c r="G10" s="21">
        <v>1.3858256333154615</v>
      </c>
      <c r="H10" s="21">
        <v>1.799025620000001</v>
      </c>
      <c r="I10" s="21">
        <v>0.38909831999999989</v>
      </c>
      <c r="J10" s="22">
        <f t="shared" si="1"/>
        <v>0.27595863550864852</v>
      </c>
      <c r="K10" s="22">
        <f t="shared" si="2"/>
        <v>0.63419753902248632</v>
      </c>
      <c r="L10" s="23">
        <f t="shared" si="3"/>
        <v>0.71167845645148664</v>
      </c>
      <c r="M10" s="4"/>
    </row>
    <row r="11" spans="1:13" ht="63.75" x14ac:dyDescent="0.25">
      <c r="A11" s="17"/>
      <c r="B11" s="19">
        <v>3000695</v>
      </c>
      <c r="C11" s="19" t="s">
        <v>2104</v>
      </c>
      <c r="D11" s="20">
        <v>1.9641699999999993</v>
      </c>
      <c r="E11" s="21">
        <v>10.945518999999999</v>
      </c>
      <c r="F11" s="21">
        <f t="shared" si="0"/>
        <v>2.2497950080879634</v>
      </c>
      <c r="G11" s="21">
        <v>1.1237235980879632</v>
      </c>
      <c r="H11" s="21">
        <v>0.31715126999999999</v>
      </c>
      <c r="I11" s="21">
        <v>0.80892014000000001</v>
      </c>
      <c r="J11" s="22">
        <f t="shared" si="1"/>
        <v>0.10266517266910444</v>
      </c>
      <c r="K11" s="22">
        <f t="shared" si="2"/>
        <v>0.13164061641005451</v>
      </c>
      <c r="L11" s="23">
        <f t="shared" si="3"/>
        <v>0.20554484516339186</v>
      </c>
      <c r="M11" s="4"/>
    </row>
    <row r="12" spans="1:13" ht="51" x14ac:dyDescent="0.25">
      <c r="A12" s="17"/>
      <c r="B12" s="19">
        <v>3000696</v>
      </c>
      <c r="C12" s="19" t="s">
        <v>2105</v>
      </c>
      <c r="D12" s="20">
        <v>0.34950000000000003</v>
      </c>
      <c r="E12" s="21">
        <v>0.85576399999999997</v>
      </c>
      <c r="F12" s="21">
        <f t="shared" si="0"/>
        <v>0.67706043201536426</v>
      </c>
      <c r="G12" s="21">
        <v>0.10696182201536431</v>
      </c>
      <c r="H12" s="21">
        <v>0.50901099999999999</v>
      </c>
      <c r="I12" s="21">
        <v>6.1087610000000001E-2</v>
      </c>
      <c r="J12" s="22">
        <f t="shared" si="1"/>
        <v>0.12498985937170097</v>
      </c>
      <c r="K12" s="22">
        <f t="shared" si="2"/>
        <v>0.7197928658080549</v>
      </c>
      <c r="L12" s="23">
        <f t="shared" si="3"/>
        <v>0.7911765767377037</v>
      </c>
      <c r="M12" s="4"/>
    </row>
    <row r="13" spans="1:13" ht="63.75" x14ac:dyDescent="0.25">
      <c r="A13" s="17"/>
      <c r="B13" s="19">
        <v>3000697</v>
      </c>
      <c r="C13" s="19" t="s">
        <v>2106</v>
      </c>
      <c r="D13" s="20">
        <v>2.0418180000000001</v>
      </c>
      <c r="E13" s="21">
        <v>2.004232</v>
      </c>
      <c r="F13" s="21">
        <f t="shared" si="0"/>
        <v>1.3889145885700687</v>
      </c>
      <c r="G13" s="21">
        <v>0.89653362857006869</v>
      </c>
      <c r="H13" s="21">
        <v>0.25632398000000001</v>
      </c>
      <c r="I13" s="21">
        <v>0.23605698000000006</v>
      </c>
      <c r="J13" s="22">
        <f t="shared" si="1"/>
        <v>0.44732028456289924</v>
      </c>
      <c r="K13" s="22">
        <f t="shared" si="2"/>
        <v>0.57521165642004946</v>
      </c>
      <c r="L13" s="23">
        <f t="shared" si="3"/>
        <v>0.69299092548670449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25.170379000000011</v>
      </c>
      <c r="E14" s="45">
        <f t="shared" ref="E14:I14" ca="1" si="4">OFFSET(E14,-MATCH("PROYECTOS",$A$8:$A$50,0)-1,0)-(OFFSET(E14,-MATCH("PROYECTOS",$A$8:$A$50,0),0))</f>
        <v>35.134972999999988</v>
      </c>
      <c r="F14" s="45">
        <f t="shared" ca="1" si="4"/>
        <v>10.956396499877876</v>
      </c>
      <c r="G14" s="45">
        <f t="shared" ca="1" si="4"/>
        <v>8.263959699877887</v>
      </c>
      <c r="H14" s="45">
        <f t="shared" ca="1" si="4"/>
        <v>1.2668006299999988</v>
      </c>
      <c r="I14" s="45">
        <f t="shared" ca="1" si="4"/>
        <v>1.4256361700000006</v>
      </c>
      <c r="J14" s="46">
        <f t="shared" ca="1" si="1"/>
        <v>0.23520609222833017</v>
      </c>
      <c r="K14" s="46">
        <f t="shared" ca="1" si="2"/>
        <v>0.27126135346333946</v>
      </c>
      <c r="L14" s="47">
        <f t="shared" ca="1" si="3"/>
        <v>0.31183733939052383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2122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51" x14ac:dyDescent="0.25">
      <c r="A20" s="17"/>
      <c r="B20" s="19">
        <v>3000383</v>
      </c>
      <c r="C20" s="19" t="s">
        <v>2102</v>
      </c>
      <c r="D20" s="23">
        <v>0.3817207208064422</v>
      </c>
    </row>
    <row r="21" spans="1:4" ht="64.5" thickBot="1" x14ac:dyDescent="0.3">
      <c r="A21" s="24"/>
      <c r="B21" s="26">
        <v>3000695</v>
      </c>
      <c r="C21" s="26" t="s">
        <v>2104</v>
      </c>
      <c r="D21" s="30">
        <v>0.20554484516339186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2101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68.916943000000018</v>
      </c>
      <c r="I6" s="14">
        <v>103.34161299999998</v>
      </c>
      <c r="J6" s="14">
        <v>48.092222978897645</v>
      </c>
      <c r="K6" s="14">
        <v>32.375773898897656</v>
      </c>
      <c r="L6" s="14">
        <v>8.9358325500000007</v>
      </c>
      <c r="M6" s="14">
        <v>6.7806165299999996</v>
      </c>
      <c r="N6" s="15">
        <v>0.31328883843624217</v>
      </c>
      <c r="O6" s="15">
        <v>0.39975770891922952</v>
      </c>
      <c r="P6" s="16">
        <v>0.46537132122079089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43.746564000000014</v>
      </c>
      <c r="I7" s="37">
        <f ca="1">SUM(I8:OFFSET(I6,MATCH("PROYECTOS",$A$8:$A$23,0),0))</f>
        <v>68.206639999999993</v>
      </c>
      <c r="J7" s="37">
        <f ca="1">SUM(J8:OFFSET(J6,MATCH("PROYECTOS",$A$8:$A$23,0),0))</f>
        <v>37.135826479019755</v>
      </c>
      <c r="K7" s="37">
        <f ca="1">SUM(K8:OFFSET(K6,MATCH("PROYECTOS",$A$8:$A$23,0),0))</f>
        <v>24.111814199019769</v>
      </c>
      <c r="L7" s="37">
        <f ca="1">SUM(L8:OFFSET(L6,MATCH("PROYECTOS",$A$8:$A$23,0),0))</f>
        <v>7.6690319200000001</v>
      </c>
      <c r="M7" s="37">
        <f ca="1">SUM(M8:OFFSET(M6,MATCH("PROYECTOS",$A$8:$A$23,0),0))</f>
        <v>5.3549803599999999</v>
      </c>
      <c r="N7" s="39">
        <f ca="1">IFERROR(K7/I7,0)</f>
        <v>0.35351124463864181</v>
      </c>
      <c r="O7" s="39">
        <f ca="1">IFERROR(SUM(K7,L7)/I7,0)</f>
        <v>0.46594944596332227</v>
      </c>
      <c r="P7" s="40">
        <f ca="1">IFERROR(SUM(K7,L7,M7)/I7,0)</f>
        <v>0.54446057567151485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33.190683000000014</v>
      </c>
      <c r="I8" s="21">
        <v>40.279725999999997</v>
      </c>
      <c r="J8" s="21">
        <f t="shared" ref="J8:J22" si="0">SUM(K8,L8,M8)</f>
        <v>25.772624290944577</v>
      </c>
      <c r="K8" s="21">
        <v>20.083190950944577</v>
      </c>
      <c r="L8" s="21">
        <v>2.6464498700000001</v>
      </c>
      <c r="M8" s="21">
        <v>3.0429834700000007</v>
      </c>
      <c r="N8" s="22">
        <f t="shared" ref="N8:N23" si="1">IFERROR(K8/I8,0)</f>
        <v>0.49859303787082809</v>
      </c>
      <c r="O8" s="22">
        <f t="shared" ref="O8:O23" si="2">IFERROR(SUM(K8,L8)/I8,0)</f>
        <v>0.56429482218783167</v>
      </c>
      <c r="P8" s="23">
        <f t="shared" ref="P8:P23" si="3">IFERROR(SUM(K8,L8,M8)/I8,0)</f>
        <v>0.63984110246789117</v>
      </c>
      <c r="Q8" s="70">
        <v>926.5</v>
      </c>
      <c r="R8" s="21">
        <v>892.77</v>
      </c>
      <c r="S8" s="23">
        <f>IFERROR(R8/Q8,0)</f>
        <v>0.9635941716135995</v>
      </c>
    </row>
    <row r="9" spans="1:19" ht="63.75" x14ac:dyDescent="0.25">
      <c r="A9" s="17"/>
      <c r="B9" s="19">
        <v>5004413</v>
      </c>
      <c r="C9" s="19" t="s">
        <v>2107</v>
      </c>
      <c r="D9" s="68">
        <v>3000697</v>
      </c>
      <c r="E9" s="19" t="s">
        <v>2106</v>
      </c>
      <c r="F9" s="69">
        <v>86</v>
      </c>
      <c r="G9" s="19" t="s">
        <v>500</v>
      </c>
      <c r="H9" s="20">
        <v>1.1243750000000001</v>
      </c>
      <c r="I9" s="21">
        <v>1.6280299999999999</v>
      </c>
      <c r="J9" s="21">
        <f t="shared" si="0"/>
        <v>1.2993694568947531</v>
      </c>
      <c r="K9" s="21">
        <v>0.83061732689475321</v>
      </c>
      <c r="L9" s="21">
        <v>0.23736677</v>
      </c>
      <c r="M9" s="21">
        <v>0.23138536000000001</v>
      </c>
      <c r="N9" s="22">
        <f t="shared" si="1"/>
        <v>0.51019780157291528</v>
      </c>
      <c r="O9" s="22">
        <f t="shared" si="2"/>
        <v>0.65599779911595812</v>
      </c>
      <c r="P9" s="23">
        <f t="shared" si="3"/>
        <v>0.79812377959543324</v>
      </c>
      <c r="Q9" s="70">
        <v>1823</v>
      </c>
      <c r="R9" s="21">
        <v>1874.02</v>
      </c>
      <c r="S9" s="23">
        <f t="shared" ref="S9:S22" si="4">IFERROR(R9/Q9,0)</f>
        <v>1.0279868348875481</v>
      </c>
    </row>
    <row r="10" spans="1:19" ht="63.75" x14ac:dyDescent="0.25">
      <c r="A10" s="17"/>
      <c r="B10" s="19">
        <v>5004414</v>
      </c>
      <c r="C10" s="19" t="s">
        <v>2108</v>
      </c>
      <c r="D10" s="68">
        <v>3000697</v>
      </c>
      <c r="E10" s="19" t="s">
        <v>2106</v>
      </c>
      <c r="F10" s="69">
        <v>86</v>
      </c>
      <c r="G10" s="19" t="s">
        <v>500</v>
      </c>
      <c r="H10" s="20">
        <v>0.91744300000000001</v>
      </c>
      <c r="I10" s="21">
        <v>0.37620199999999993</v>
      </c>
      <c r="J10" s="21">
        <f t="shared" si="0"/>
        <v>8.9545131675315484E-2</v>
      </c>
      <c r="K10" s="21">
        <v>6.5916301675315481E-2</v>
      </c>
      <c r="L10" s="21">
        <v>1.8957210000000002E-2</v>
      </c>
      <c r="M10" s="21">
        <v>4.6716200000000005E-3</v>
      </c>
      <c r="N10" s="22">
        <f t="shared" si="1"/>
        <v>0.17521518140604114</v>
      </c>
      <c r="O10" s="22">
        <f t="shared" si="2"/>
        <v>0.22560622132608413</v>
      </c>
      <c r="P10" s="23">
        <f t="shared" si="3"/>
        <v>0.2380240713109327</v>
      </c>
      <c r="Q10" s="70">
        <v>255</v>
      </c>
      <c r="R10" s="21">
        <v>69</v>
      </c>
      <c r="S10" s="23">
        <f t="shared" si="4"/>
        <v>0.27058823529411763</v>
      </c>
    </row>
    <row r="11" spans="1:19" ht="51" x14ac:dyDescent="0.25">
      <c r="A11" s="17"/>
      <c r="B11" s="19">
        <v>5004417</v>
      </c>
      <c r="C11" s="19" t="s">
        <v>2109</v>
      </c>
      <c r="D11" s="68">
        <v>3000383</v>
      </c>
      <c r="E11" s="19" t="s">
        <v>2102</v>
      </c>
      <c r="F11" s="69">
        <v>66</v>
      </c>
      <c r="G11" s="19" t="s">
        <v>573</v>
      </c>
      <c r="H11" s="20">
        <v>1.0800900000000002</v>
      </c>
      <c r="I11" s="21">
        <v>2.006265</v>
      </c>
      <c r="J11" s="21">
        <f t="shared" si="0"/>
        <v>1.5508887454873397</v>
      </c>
      <c r="K11" s="21">
        <v>0.36504372548733954</v>
      </c>
      <c r="L11" s="21">
        <v>1.06511299</v>
      </c>
      <c r="M11" s="21">
        <v>0.12073203</v>
      </c>
      <c r="N11" s="22">
        <f t="shared" si="1"/>
        <v>0.1819518984218633</v>
      </c>
      <c r="O11" s="22">
        <f t="shared" si="2"/>
        <v>0.71284536962332479</v>
      </c>
      <c r="P11" s="23">
        <f t="shared" si="3"/>
        <v>0.77302287857652885</v>
      </c>
      <c r="Q11" s="70">
        <v>17</v>
      </c>
      <c r="R11" s="21">
        <v>16</v>
      </c>
      <c r="S11" s="23">
        <f t="shared" si="4"/>
        <v>0.94117647058823528</v>
      </c>
    </row>
    <row r="12" spans="1:19" ht="38.25" x14ac:dyDescent="0.25">
      <c r="A12" s="17"/>
      <c r="B12" s="19">
        <v>5004420</v>
      </c>
      <c r="C12" s="19" t="s">
        <v>2110</v>
      </c>
      <c r="D12" s="68">
        <v>3000384</v>
      </c>
      <c r="E12" s="19" t="s">
        <v>2103</v>
      </c>
      <c r="F12" s="69">
        <v>59</v>
      </c>
      <c r="G12" s="19" t="s">
        <v>577</v>
      </c>
      <c r="H12" s="20">
        <v>2.7557260000000001</v>
      </c>
      <c r="I12" s="21">
        <v>3.4289200000000002</v>
      </c>
      <c r="J12" s="21">
        <f t="shared" si="0"/>
        <v>2.8952505497782171</v>
      </c>
      <c r="K12" s="21">
        <v>1.0531907597782166</v>
      </c>
      <c r="L12" s="21">
        <v>1.5306318400000005</v>
      </c>
      <c r="M12" s="21">
        <v>0.31142794999999995</v>
      </c>
      <c r="N12" s="22">
        <f t="shared" si="1"/>
        <v>0.30714941141181962</v>
      </c>
      <c r="O12" s="22">
        <f t="shared" si="2"/>
        <v>0.75353831520660053</v>
      </c>
      <c r="P12" s="23">
        <f t="shared" si="3"/>
        <v>0.84436223352490491</v>
      </c>
      <c r="Q12" s="70">
        <v>842.02399999999955</v>
      </c>
      <c r="R12" s="21">
        <v>710.02399999999955</v>
      </c>
      <c r="S12" s="23">
        <f t="shared" si="4"/>
        <v>0.84323487216516391</v>
      </c>
    </row>
    <row r="13" spans="1:19" ht="63.75" x14ac:dyDescent="0.25">
      <c r="A13" s="17"/>
      <c r="B13" s="19">
        <v>5004422</v>
      </c>
      <c r="C13" s="19" t="s">
        <v>2111</v>
      </c>
      <c r="D13" s="68">
        <v>3000384</v>
      </c>
      <c r="E13" s="19" t="s">
        <v>2103</v>
      </c>
      <c r="F13" s="69">
        <v>117</v>
      </c>
      <c r="G13" s="19" t="s">
        <v>687</v>
      </c>
      <c r="H13" s="20">
        <v>0.5811010000000002</v>
      </c>
      <c r="I13" s="21">
        <v>0.81631700000000018</v>
      </c>
      <c r="J13" s="21">
        <f t="shared" si="0"/>
        <v>0.50175026360454755</v>
      </c>
      <c r="K13" s="21">
        <v>0.21509382360454765</v>
      </c>
      <c r="L13" s="21">
        <v>0.23969785999999996</v>
      </c>
      <c r="M13" s="21">
        <v>4.6958580000000007E-2</v>
      </c>
      <c r="N13" s="22">
        <f t="shared" si="1"/>
        <v>0.26349301019646487</v>
      </c>
      <c r="O13" s="22">
        <f t="shared" si="2"/>
        <v>0.5571263168653201</v>
      </c>
      <c r="P13" s="23">
        <f t="shared" si="3"/>
        <v>0.61465124896890233</v>
      </c>
      <c r="Q13" s="70">
        <v>26</v>
      </c>
      <c r="R13" s="21">
        <v>25</v>
      </c>
      <c r="S13" s="23">
        <f t="shared" si="4"/>
        <v>0.96153846153846156</v>
      </c>
    </row>
    <row r="14" spans="1:19" ht="51" x14ac:dyDescent="0.25">
      <c r="A14" s="17"/>
      <c r="B14" s="19">
        <v>5005174</v>
      </c>
      <c r="C14" s="19" t="s">
        <v>2112</v>
      </c>
      <c r="D14" s="68">
        <v>3000383</v>
      </c>
      <c r="E14" s="19" t="s">
        <v>2102</v>
      </c>
      <c r="F14" s="69">
        <v>222</v>
      </c>
      <c r="G14" s="19" t="s">
        <v>1547</v>
      </c>
      <c r="H14" s="20">
        <v>0.85247199999999979</v>
      </c>
      <c r="I14" s="21">
        <v>7.093274000000001</v>
      </c>
      <c r="J14" s="21">
        <f t="shared" si="0"/>
        <v>1.9225938405989935</v>
      </c>
      <c r="K14" s="21">
        <v>0.15053484059899347</v>
      </c>
      <c r="L14" s="21">
        <v>1.07595719</v>
      </c>
      <c r="M14" s="21">
        <v>0.69610180999999993</v>
      </c>
      <c r="N14" s="22">
        <f t="shared" si="1"/>
        <v>2.1222194518214502E-2</v>
      </c>
      <c r="O14" s="22">
        <f t="shared" si="2"/>
        <v>0.17290915740728377</v>
      </c>
      <c r="P14" s="23">
        <f t="shared" si="3"/>
        <v>0.27104463194273803</v>
      </c>
      <c r="Q14" s="70">
        <v>30</v>
      </c>
      <c r="R14" s="21">
        <v>24</v>
      </c>
      <c r="S14" s="23">
        <f t="shared" si="4"/>
        <v>0.8</v>
      </c>
    </row>
    <row r="15" spans="1:19" ht="38.25" x14ac:dyDescent="0.25">
      <c r="A15" s="17"/>
      <c r="B15" s="19">
        <v>5005175</v>
      </c>
      <c r="C15" s="19" t="s">
        <v>2113</v>
      </c>
      <c r="D15" s="68">
        <v>3000384</v>
      </c>
      <c r="E15" s="19" t="s">
        <v>2103</v>
      </c>
      <c r="F15" s="69">
        <v>36</v>
      </c>
      <c r="G15" s="19" t="s">
        <v>533</v>
      </c>
      <c r="H15" s="20">
        <v>0.75650000000000017</v>
      </c>
      <c r="I15" s="21">
        <v>0.51463999999999999</v>
      </c>
      <c r="J15" s="21">
        <f t="shared" si="0"/>
        <v>1.5883000211426405E-2</v>
      </c>
      <c r="K15" s="21">
        <v>8.8830002114264062E-3</v>
      </c>
      <c r="L15" s="21">
        <v>3.5000000000000001E-3</v>
      </c>
      <c r="M15" s="21">
        <v>3.5000000000000001E-3</v>
      </c>
      <c r="N15" s="22">
        <f t="shared" si="1"/>
        <v>1.7260609768821714E-2</v>
      </c>
      <c r="O15" s="22">
        <f t="shared" si="2"/>
        <v>2.4061480280247176E-2</v>
      </c>
      <c r="P15" s="23">
        <f t="shared" si="3"/>
        <v>3.0862350791672637E-2</v>
      </c>
      <c r="Q15" s="70">
        <v>2.5</v>
      </c>
      <c r="R15" s="21">
        <v>2.5</v>
      </c>
      <c r="S15" s="23">
        <f t="shared" si="4"/>
        <v>1</v>
      </c>
    </row>
    <row r="16" spans="1:19" ht="51" x14ac:dyDescent="0.25">
      <c r="A16" s="17"/>
      <c r="B16" s="19">
        <v>5005176</v>
      </c>
      <c r="C16" s="19" t="s">
        <v>2114</v>
      </c>
      <c r="D16" s="68">
        <v>3000384</v>
      </c>
      <c r="E16" s="19" t="s">
        <v>2103</v>
      </c>
      <c r="F16" s="69">
        <v>132</v>
      </c>
      <c r="G16" s="19" t="s">
        <v>1924</v>
      </c>
      <c r="H16" s="20">
        <v>5.4999999999999993E-2</v>
      </c>
      <c r="I16" s="21">
        <v>0.14247899999999999</v>
      </c>
      <c r="J16" s="21">
        <f t="shared" si="0"/>
        <v>9.6944249440746172E-2</v>
      </c>
      <c r="K16" s="21">
        <v>6.1974009440746158E-2</v>
      </c>
      <c r="L16" s="21">
        <v>1.8958999999999997E-2</v>
      </c>
      <c r="M16" s="21">
        <v>1.6011240000000003E-2</v>
      </c>
      <c r="N16" s="22">
        <f t="shared" si="1"/>
        <v>0.43496943016687484</v>
      </c>
      <c r="O16" s="22">
        <f t="shared" si="2"/>
        <v>0.56803465381386842</v>
      </c>
      <c r="P16" s="23">
        <f t="shared" si="3"/>
        <v>0.68041079345549993</v>
      </c>
      <c r="Q16" s="70">
        <v>2.5</v>
      </c>
      <c r="R16" s="21">
        <v>2.5</v>
      </c>
      <c r="S16" s="23">
        <f t="shared" si="4"/>
        <v>1</v>
      </c>
    </row>
    <row r="17" spans="1:19" ht="51" x14ac:dyDescent="0.25">
      <c r="A17" s="17"/>
      <c r="B17" s="19">
        <v>5005177</v>
      </c>
      <c r="C17" s="19" t="s">
        <v>2115</v>
      </c>
      <c r="D17" s="68">
        <v>3000384</v>
      </c>
      <c r="E17" s="19" t="s">
        <v>2103</v>
      </c>
      <c r="F17" s="69">
        <v>132</v>
      </c>
      <c r="G17" s="19" t="s">
        <v>1924</v>
      </c>
      <c r="H17" s="20">
        <v>0.11950400000000003</v>
      </c>
      <c r="I17" s="21">
        <v>0.11950400000000001</v>
      </c>
      <c r="J17" s="21">
        <f t="shared" si="0"/>
        <v>6.4121510280524638E-2</v>
      </c>
      <c r="K17" s="21">
        <v>4.6684040280524641E-2</v>
      </c>
      <c r="L17" s="21">
        <v>6.23692E-3</v>
      </c>
      <c r="M17" s="21">
        <v>1.120055E-2</v>
      </c>
      <c r="N17" s="22">
        <f t="shared" si="1"/>
        <v>0.39064834884626987</v>
      </c>
      <c r="O17" s="22">
        <f t="shared" si="2"/>
        <v>0.44283840106209527</v>
      </c>
      <c r="P17" s="23">
        <f t="shared" si="3"/>
        <v>0.53656371569591499</v>
      </c>
      <c r="Q17" s="70">
        <v>6</v>
      </c>
      <c r="R17" s="21">
        <v>2</v>
      </c>
      <c r="S17" s="23">
        <f t="shared" si="4"/>
        <v>0.33333333333333331</v>
      </c>
    </row>
    <row r="18" spans="1:19" ht="63.75" x14ac:dyDescent="0.25">
      <c r="A18" s="17"/>
      <c r="B18" s="19">
        <v>5005178</v>
      </c>
      <c r="C18" s="19" t="s">
        <v>2116</v>
      </c>
      <c r="D18" s="68">
        <v>3000695</v>
      </c>
      <c r="E18" s="19" t="s">
        <v>2104</v>
      </c>
      <c r="F18" s="69">
        <v>117</v>
      </c>
      <c r="G18" s="19" t="s">
        <v>687</v>
      </c>
      <c r="H18" s="20">
        <v>0.23716999999999999</v>
      </c>
      <c r="I18" s="21">
        <v>0.22925799999999999</v>
      </c>
      <c r="J18" s="21">
        <f t="shared" si="0"/>
        <v>9.8283711373883878E-2</v>
      </c>
      <c r="K18" s="21">
        <v>8.0230081373883877E-2</v>
      </c>
      <c r="L18" s="21">
        <v>8.7349000000000003E-3</v>
      </c>
      <c r="M18" s="21">
        <v>9.318729999999999E-3</v>
      </c>
      <c r="N18" s="22">
        <f t="shared" si="1"/>
        <v>0.34995542739570212</v>
      </c>
      <c r="O18" s="22">
        <f t="shared" si="2"/>
        <v>0.3880561697907331</v>
      </c>
      <c r="P18" s="23">
        <f t="shared" si="3"/>
        <v>0.42870351906534943</v>
      </c>
      <c r="Q18" s="70">
        <v>11.8</v>
      </c>
      <c r="R18" s="21">
        <v>9.8000000000000007</v>
      </c>
      <c r="S18" s="23">
        <f t="shared" si="4"/>
        <v>0.83050847457627119</v>
      </c>
    </row>
    <row r="19" spans="1:19" ht="63.75" x14ac:dyDescent="0.25">
      <c r="A19" s="17"/>
      <c r="B19" s="19">
        <v>5005179</v>
      </c>
      <c r="C19" s="19" t="s">
        <v>2117</v>
      </c>
      <c r="D19" s="68">
        <v>3000695</v>
      </c>
      <c r="E19" s="19" t="s">
        <v>2104</v>
      </c>
      <c r="F19" s="69">
        <v>36</v>
      </c>
      <c r="G19" s="19" t="s">
        <v>533</v>
      </c>
      <c r="H19" s="20">
        <v>0.97700000000000042</v>
      </c>
      <c r="I19" s="21">
        <v>9.9600609999999978</v>
      </c>
      <c r="J19" s="21">
        <f t="shared" si="0"/>
        <v>1.679943673895496</v>
      </c>
      <c r="K19" s="21">
        <v>0.65325896389549598</v>
      </c>
      <c r="L19" s="21">
        <v>0.27461730000000001</v>
      </c>
      <c r="M19" s="21">
        <v>0.75206740999999999</v>
      </c>
      <c r="N19" s="22">
        <f t="shared" si="1"/>
        <v>6.5587847694456497E-2</v>
      </c>
      <c r="O19" s="22">
        <f t="shared" si="2"/>
        <v>9.3159696903010555E-2</v>
      </c>
      <c r="P19" s="23">
        <f t="shared" si="3"/>
        <v>0.16866801055691288</v>
      </c>
      <c r="Q19" s="70">
        <v>4.5</v>
      </c>
      <c r="R19" s="21">
        <v>3.5</v>
      </c>
      <c r="S19" s="23">
        <f t="shared" si="4"/>
        <v>0.77777777777777779</v>
      </c>
    </row>
    <row r="20" spans="1:19" ht="63.75" x14ac:dyDescent="0.25">
      <c r="A20" s="17"/>
      <c r="B20" s="19">
        <v>5005180</v>
      </c>
      <c r="C20" s="19" t="s">
        <v>2118</v>
      </c>
      <c r="D20" s="68">
        <v>3000695</v>
      </c>
      <c r="E20" s="19" t="s">
        <v>2104</v>
      </c>
      <c r="F20" s="69">
        <v>222</v>
      </c>
      <c r="G20" s="19" t="s">
        <v>1547</v>
      </c>
      <c r="H20" s="20">
        <v>0.74999999999999989</v>
      </c>
      <c r="I20" s="21">
        <v>0.75619999999999998</v>
      </c>
      <c r="J20" s="21">
        <f t="shared" si="0"/>
        <v>0.47156762281858333</v>
      </c>
      <c r="K20" s="21">
        <v>0.39023455281858332</v>
      </c>
      <c r="L20" s="21">
        <v>3.3799070000000001E-2</v>
      </c>
      <c r="M20" s="21">
        <v>4.7533999999999993E-2</v>
      </c>
      <c r="N20" s="22">
        <f t="shared" si="1"/>
        <v>0.51604675061965533</v>
      </c>
      <c r="O20" s="22">
        <f t="shared" si="2"/>
        <v>0.56074269084710837</v>
      </c>
      <c r="P20" s="23">
        <f t="shared" si="3"/>
        <v>0.62360172284922422</v>
      </c>
      <c r="Q20" s="70">
        <v>34</v>
      </c>
      <c r="R20" s="21">
        <v>28</v>
      </c>
      <c r="S20" s="23">
        <f t="shared" si="4"/>
        <v>0.82352941176470584</v>
      </c>
    </row>
    <row r="21" spans="1:19" ht="51" x14ac:dyDescent="0.25">
      <c r="A21" s="17"/>
      <c r="B21" s="19">
        <v>5005181</v>
      </c>
      <c r="C21" s="19" t="s">
        <v>2119</v>
      </c>
      <c r="D21" s="68">
        <v>3000696</v>
      </c>
      <c r="E21" s="19" t="s">
        <v>2105</v>
      </c>
      <c r="F21" s="69">
        <v>36</v>
      </c>
      <c r="G21" s="19" t="s">
        <v>533</v>
      </c>
      <c r="H21" s="20">
        <v>0.14000000000000001</v>
      </c>
      <c r="I21" s="21">
        <v>0.12342000000000002</v>
      </c>
      <c r="J21" s="21">
        <f t="shared" si="0"/>
        <v>8.3975831633061868E-2</v>
      </c>
      <c r="K21" s="21">
        <v>7.3070331633061869E-2</v>
      </c>
      <c r="L21" s="21">
        <v>4.4505000000000005E-3</v>
      </c>
      <c r="M21" s="21">
        <v>6.4550000000000007E-3</v>
      </c>
      <c r="N21" s="22">
        <f t="shared" si="1"/>
        <v>0.59204611597036028</v>
      </c>
      <c r="O21" s="22">
        <f t="shared" si="2"/>
        <v>0.62810591178951425</v>
      </c>
      <c r="P21" s="23">
        <f t="shared" si="3"/>
        <v>0.68040699751305989</v>
      </c>
      <c r="Q21" s="70">
        <v>1</v>
      </c>
      <c r="R21" s="21">
        <v>1</v>
      </c>
      <c r="S21" s="23">
        <f t="shared" si="4"/>
        <v>1</v>
      </c>
    </row>
    <row r="22" spans="1:19" ht="51" x14ac:dyDescent="0.25">
      <c r="A22" s="17"/>
      <c r="B22" s="19">
        <v>5005182</v>
      </c>
      <c r="C22" s="19" t="s">
        <v>2120</v>
      </c>
      <c r="D22" s="68">
        <v>3000696</v>
      </c>
      <c r="E22" s="19" t="s">
        <v>2105</v>
      </c>
      <c r="F22" s="69">
        <v>46</v>
      </c>
      <c r="G22" s="19" t="s">
        <v>736</v>
      </c>
      <c r="H22" s="20">
        <v>0.20950000000000002</v>
      </c>
      <c r="I22" s="21">
        <v>0.73234399999999999</v>
      </c>
      <c r="J22" s="21">
        <f t="shared" si="0"/>
        <v>0.59308460038230237</v>
      </c>
      <c r="K22" s="21">
        <v>3.3891490382302436E-2</v>
      </c>
      <c r="L22" s="21">
        <v>0.50456049999999997</v>
      </c>
      <c r="M22" s="21">
        <v>5.4632610000000005E-2</v>
      </c>
      <c r="N22" s="22">
        <f t="shared" si="1"/>
        <v>4.6278102069932214E-2</v>
      </c>
      <c r="O22" s="22">
        <f t="shared" si="2"/>
        <v>0.73524462599857776</v>
      </c>
      <c r="P22" s="23">
        <f t="shared" si="3"/>
        <v>0.80984428135179964</v>
      </c>
      <c r="Q22" s="70">
        <v>4</v>
      </c>
      <c r="R22" s="21">
        <v>4</v>
      </c>
      <c r="S22" s="23">
        <f t="shared" si="4"/>
        <v>1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25.170379000000004</v>
      </c>
      <c r="I23" s="44">
        <f t="shared" ref="I23:M23" ca="1" si="5">OFFSET(I23,-MATCH("PROYECTOS",$A$8:$A$23,0)-1,0)-(OFFSET(I23,-MATCH("PROYECTOS",$A$8:$A$23,0),0))</f>
        <v>35.134972999999988</v>
      </c>
      <c r="J23" s="44">
        <f t="shared" ca="1" si="5"/>
        <v>10.95639649987789</v>
      </c>
      <c r="K23" s="44">
        <f t="shared" ca="1" si="5"/>
        <v>8.263959699877887</v>
      </c>
      <c r="L23" s="44">
        <f t="shared" ca="1" si="5"/>
        <v>1.2668006300000005</v>
      </c>
      <c r="M23" s="44">
        <f t="shared" ca="1" si="5"/>
        <v>1.4256361699999998</v>
      </c>
      <c r="N23" s="46">
        <f t="shared" ca="1" si="1"/>
        <v>0.23520609222833017</v>
      </c>
      <c r="O23" s="46">
        <f t="shared" ca="1" si="2"/>
        <v>0.27126135346333952</v>
      </c>
      <c r="P23" s="47">
        <f t="shared" ca="1" si="3"/>
        <v>0.31183733939052383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12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68.085463000000004</v>
      </c>
      <c r="E6" s="14">
        <v>83.545570000000041</v>
      </c>
      <c r="F6" s="14">
        <v>47.621791948779126</v>
      </c>
      <c r="G6" s="14">
        <v>28.456610178779137</v>
      </c>
      <c r="H6" s="14">
        <v>6.1869103299999999</v>
      </c>
      <c r="I6" s="14">
        <v>12.978271440000002</v>
      </c>
      <c r="J6" s="15">
        <v>0.34061183829111613</v>
      </c>
      <c r="K6" s="15">
        <v>0.41466615774815008</v>
      </c>
      <c r="L6" s="16">
        <v>0.57000977967807398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50.395800999999999</v>
      </c>
      <c r="E7" s="38">
        <f ca="1">SUM(E8:OFFSET(E6,MATCH("GOBIERNOS REGIONALES",$A$8:$A$50,0),0))</f>
        <v>44.307517000000004</v>
      </c>
      <c r="F7" s="38">
        <f ca="1">SUM(F8:OFFSET(F6,MATCH("GOBIERNOS REGIONALES",$A$8:$A$50,0),0))</f>
        <v>28.289813839028206</v>
      </c>
      <c r="G7" s="38">
        <f ca="1">SUM(G8:OFFSET(G6,MATCH("GOBIERNOS REGIONALES",$A$8:$A$50,0),0))</f>
        <v>16.665102219028206</v>
      </c>
      <c r="H7" s="38">
        <f ca="1">SUM(H8:OFFSET(H6,MATCH("GOBIERNOS REGIONALES",$A$8:$A$50,0),0))</f>
        <v>2.9765123399999993</v>
      </c>
      <c r="I7" s="38">
        <f ca="1">SUM(I8:OFFSET(I6,MATCH("GOBIERNOS REGIONALES",$A$8:$A$50,0),0))</f>
        <v>8.64819928</v>
      </c>
      <c r="J7" s="39">
        <f ca="1">IFERROR(G7/E7,0)</f>
        <v>0.37612358686288389</v>
      </c>
      <c r="K7" s="39">
        <f ca="1">IFERROR(SUM(G7,H7)/E7,0)</f>
        <v>0.44330208255696668</v>
      </c>
      <c r="L7" s="40">
        <f ca="1">IFERROR(SUM(G7,H7,I7)/E7,0)</f>
        <v>0.63848790802310595</v>
      </c>
      <c r="M7" s="4"/>
    </row>
    <row r="8" spans="1:13" x14ac:dyDescent="0.25">
      <c r="A8" s="17"/>
      <c r="B8" s="18">
        <v>11</v>
      </c>
      <c r="C8" s="19" t="s">
        <v>111</v>
      </c>
      <c r="D8" s="20">
        <v>26.037333</v>
      </c>
      <c r="E8" s="21">
        <v>2.0502010000000004</v>
      </c>
      <c r="F8" s="21">
        <f t="shared" ref="F8:F39" si="0">SUM(G8,H8,I8)</f>
        <v>0.53879477051693692</v>
      </c>
      <c r="G8" s="21">
        <v>0.11084180051693693</v>
      </c>
      <c r="H8" s="21">
        <v>0.1130545</v>
      </c>
      <c r="I8" s="21">
        <v>0.31489846999999999</v>
      </c>
      <c r="J8" s="22">
        <f t="shared" ref="J8:J39" si="1">IFERROR(G8/E8,0)</f>
        <v>5.4063870087341148E-2</v>
      </c>
      <c r="K8" s="22">
        <f t="shared" ref="K8:K39" si="2">IFERROR(SUM(G8,H8)/E8,0)</f>
        <v>0.10920699995607108</v>
      </c>
      <c r="L8" s="23">
        <f t="shared" ref="L8:L39" si="3">IFERROR(SUM(G8,H8,I8)/E8,0)</f>
        <v>0.26280095001267523</v>
      </c>
      <c r="M8" s="4"/>
    </row>
    <row r="9" spans="1:13" x14ac:dyDescent="0.25">
      <c r="A9" s="17"/>
      <c r="B9" s="18">
        <v>131</v>
      </c>
      <c r="C9" s="19" t="s">
        <v>143</v>
      </c>
      <c r="D9" s="20">
        <v>0.15000000000000002</v>
      </c>
      <c r="E9" s="21">
        <v>0.15</v>
      </c>
      <c r="F9" s="21">
        <f t="shared" si="0"/>
        <v>2.4120000082068146E-2</v>
      </c>
      <c r="G9" s="21">
        <v>7.1200000820681453E-3</v>
      </c>
      <c r="H9" s="21">
        <v>0</v>
      </c>
      <c r="I9" s="21">
        <v>1.7000000000000001E-2</v>
      </c>
      <c r="J9" s="22">
        <f t="shared" si="1"/>
        <v>4.7466667213787637E-2</v>
      </c>
      <c r="K9" s="22">
        <f t="shared" si="2"/>
        <v>4.7466667213787637E-2</v>
      </c>
      <c r="L9" s="23">
        <f t="shared" si="3"/>
        <v>0.16080000054712099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9.3865860000000012</v>
      </c>
      <c r="E10" s="21">
        <v>9.3865860000000012</v>
      </c>
      <c r="F10" s="21">
        <f t="shared" si="0"/>
        <v>9.3865861248130784</v>
      </c>
      <c r="G10" s="21">
        <v>3.6089491248130798</v>
      </c>
      <c r="H10" s="21">
        <v>0.41321000000000002</v>
      </c>
      <c r="I10" s="21">
        <v>5.3644269999999992</v>
      </c>
      <c r="J10" s="22">
        <f t="shared" si="1"/>
        <v>0.38447941826912141</v>
      </c>
      <c r="K10" s="22">
        <f t="shared" si="2"/>
        <v>0.42850074828197171</v>
      </c>
      <c r="L10" s="23">
        <f t="shared" si="3"/>
        <v>1.000000013296962</v>
      </c>
      <c r="M10" s="4"/>
    </row>
    <row r="11" spans="1:13" ht="25.5" x14ac:dyDescent="0.25">
      <c r="A11" s="17"/>
      <c r="B11" s="18">
        <v>136</v>
      </c>
      <c r="C11" s="19" t="s">
        <v>145</v>
      </c>
      <c r="D11" s="20">
        <v>0.12</v>
      </c>
      <c r="E11" s="21">
        <v>0.54499999999999993</v>
      </c>
      <c r="F11" s="21">
        <f t="shared" si="0"/>
        <v>0.20331808894358538</v>
      </c>
      <c r="G11" s="21">
        <v>0.10684893894358538</v>
      </c>
      <c r="H11" s="21">
        <v>3.8712570000000002E-2</v>
      </c>
      <c r="I11" s="21">
        <v>5.7756580000000002E-2</v>
      </c>
      <c r="J11" s="22">
        <f t="shared" si="1"/>
        <v>0.19605309897905576</v>
      </c>
      <c r="K11" s="22">
        <f t="shared" si="2"/>
        <v>0.26708533751116587</v>
      </c>
      <c r="L11" s="23">
        <f t="shared" si="3"/>
        <v>0.3730607136579549</v>
      </c>
      <c r="M11" s="4"/>
    </row>
    <row r="12" spans="1:13" ht="25.5" x14ac:dyDescent="0.25">
      <c r="A12" s="17"/>
      <c r="B12" s="18">
        <v>137</v>
      </c>
      <c r="C12" s="19" t="s">
        <v>146</v>
      </c>
      <c r="D12" s="20">
        <v>14.701881999999999</v>
      </c>
      <c r="E12" s="21">
        <v>32.175730000000001</v>
      </c>
      <c r="F12" s="21">
        <f t="shared" si="0"/>
        <v>18.136994854672537</v>
      </c>
      <c r="G12" s="21">
        <v>12.831342354672536</v>
      </c>
      <c r="H12" s="21">
        <v>2.4115352699999995</v>
      </c>
      <c r="I12" s="21">
        <v>2.89411723</v>
      </c>
      <c r="J12" s="22">
        <f t="shared" si="1"/>
        <v>0.39878947127765352</v>
      </c>
      <c r="K12" s="22">
        <f t="shared" si="2"/>
        <v>0.47373836194773311</v>
      </c>
      <c r="L12" s="23">
        <f t="shared" si="3"/>
        <v>0.56368557464500524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17.689661999999998</v>
      </c>
      <c r="E13" s="38">
        <f ca="1">SUM(E14:OFFSET(E12,(MATCH("GOBIERNOS LOCALES",$A$8:$A$50,0)-MATCH("GOBIERNOS REGIONALES",$A$8:$A$50,0)),0))</f>
        <v>39.238053000000008</v>
      </c>
      <c r="F13" s="38">
        <f ca="1">SUM(F14:OFFSET(F12,(MATCH("GOBIERNOS LOCALES",$A$8:$A$50,0)-MATCH("GOBIERNOS REGIONALES",$A$8:$A$50,0)),0))</f>
        <v>19.331978109750935</v>
      </c>
      <c r="G13" s="38">
        <f ca="1">SUM(G14:OFFSET(G12,(MATCH("GOBIERNOS LOCALES",$A$8:$A$50,0)-MATCH("GOBIERNOS REGIONALES",$A$8:$A$50,0)),0))</f>
        <v>11.79150795975093</v>
      </c>
      <c r="H13" s="38">
        <f ca="1">SUM(H14:OFFSET(H12,(MATCH("GOBIERNOS LOCALES",$A$8:$A$50,0)-MATCH("GOBIERNOS REGIONALES",$A$8:$A$50,0)),0))</f>
        <v>3.2103979900000001</v>
      </c>
      <c r="I13" s="38">
        <f ca="1">SUM(I14:OFFSET(I12,(MATCH("GOBIERNOS LOCALES",$A$8:$A$50,0)-MATCH("GOBIERNOS REGIONALES",$A$8:$A$50,0)),0))</f>
        <v>4.3300721599999994</v>
      </c>
      <c r="J13" s="39">
        <f t="shared" ca="1" si="1"/>
        <v>0.30051205547204213</v>
      </c>
      <c r="K13" s="39">
        <f t="shared" ca="1" si="2"/>
        <v>0.38233053892227853</v>
      </c>
      <c r="L13" s="40">
        <f t="shared" ca="1" si="3"/>
        <v>0.49268443849012916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0.428151</v>
      </c>
      <c r="E14" s="21">
        <v>1.010459</v>
      </c>
      <c r="F14" s="21">
        <f t="shared" si="0"/>
        <v>0.51187809195608169</v>
      </c>
      <c r="G14" s="21">
        <v>0.3159777319560817</v>
      </c>
      <c r="H14" s="21">
        <v>7.931727999999999E-2</v>
      </c>
      <c r="I14" s="21">
        <v>0.11658307999999999</v>
      </c>
      <c r="J14" s="22">
        <f t="shared" si="1"/>
        <v>0.3127071281032498</v>
      </c>
      <c r="K14" s="22">
        <f t="shared" si="2"/>
        <v>0.3912034154340569</v>
      </c>
      <c r="L14" s="23">
        <f t="shared" si="3"/>
        <v>0.50657977409878252</v>
      </c>
      <c r="M14" s="4"/>
    </row>
    <row r="15" spans="1:13" x14ac:dyDescent="0.25">
      <c r="A15" s="17"/>
      <c r="B15" s="18">
        <v>441</v>
      </c>
      <c r="C15" s="19" t="s">
        <v>207</v>
      </c>
      <c r="D15" s="20">
        <v>0.55841200000000002</v>
      </c>
      <c r="E15" s="21">
        <v>1.2141219999999999</v>
      </c>
      <c r="F15" s="21">
        <f t="shared" si="0"/>
        <v>0.33802162022543608</v>
      </c>
      <c r="G15" s="21">
        <v>0.28060939022543607</v>
      </c>
      <c r="H15" s="21">
        <v>2.6667709999999997E-2</v>
      </c>
      <c r="I15" s="21">
        <v>3.0744520000000001E-2</v>
      </c>
      <c r="J15" s="22">
        <f t="shared" si="1"/>
        <v>0.23112124665020162</v>
      </c>
      <c r="K15" s="22">
        <f t="shared" si="2"/>
        <v>0.25308585152516477</v>
      </c>
      <c r="L15" s="23">
        <f t="shared" si="3"/>
        <v>0.27840828205521034</v>
      </c>
      <c r="M15" s="4"/>
    </row>
    <row r="16" spans="1:13" x14ac:dyDescent="0.25">
      <c r="A16" s="17"/>
      <c r="B16" s="18">
        <v>442</v>
      </c>
      <c r="C16" s="19" t="s">
        <v>208</v>
      </c>
      <c r="D16" s="20">
        <v>1.087145</v>
      </c>
      <c r="E16" s="21">
        <v>2.2190969999999997</v>
      </c>
      <c r="F16" s="21">
        <f t="shared" si="0"/>
        <v>1.4162506655231064</v>
      </c>
      <c r="G16" s="21">
        <v>0.94523190552310654</v>
      </c>
      <c r="H16" s="21">
        <v>0.27167482999999998</v>
      </c>
      <c r="I16" s="21">
        <v>0.19934393</v>
      </c>
      <c r="J16" s="22">
        <f t="shared" si="1"/>
        <v>0.42595339704533269</v>
      </c>
      <c r="K16" s="22">
        <f t="shared" si="2"/>
        <v>0.54837924413538774</v>
      </c>
      <c r="L16" s="23">
        <f t="shared" si="3"/>
        <v>0.63821034660634779</v>
      </c>
      <c r="M16" s="4"/>
    </row>
    <row r="17" spans="1:13" x14ac:dyDescent="0.25">
      <c r="A17" s="17"/>
      <c r="B17" s="18">
        <v>443</v>
      </c>
      <c r="C17" s="19" t="s">
        <v>209</v>
      </c>
      <c r="D17" s="20">
        <v>0.79067199999999993</v>
      </c>
      <c r="E17" s="21">
        <v>4.3887640000000001</v>
      </c>
      <c r="F17" s="21">
        <f t="shared" si="0"/>
        <v>1.293024168224481</v>
      </c>
      <c r="G17" s="21">
        <v>0.36811778822448105</v>
      </c>
      <c r="H17" s="21">
        <v>0.32272981000000001</v>
      </c>
      <c r="I17" s="21">
        <v>0.60217657000000002</v>
      </c>
      <c r="J17" s="22">
        <f t="shared" si="1"/>
        <v>8.3877325876825698E-2</v>
      </c>
      <c r="K17" s="22">
        <f t="shared" si="2"/>
        <v>0.15741279281011261</v>
      </c>
      <c r="L17" s="23">
        <f t="shared" si="3"/>
        <v>0.29462148528024767</v>
      </c>
      <c r="M17" s="4"/>
    </row>
    <row r="18" spans="1:13" x14ac:dyDescent="0.25">
      <c r="A18" s="17"/>
      <c r="B18" s="18">
        <v>444</v>
      </c>
      <c r="C18" s="19" t="s">
        <v>210</v>
      </c>
      <c r="D18" s="20">
        <v>0</v>
      </c>
      <c r="E18" s="21">
        <v>2.5292000000000002E-2</v>
      </c>
      <c r="F18" s="21">
        <f t="shared" si="0"/>
        <v>1.9805920390559735E-2</v>
      </c>
      <c r="G18" s="21">
        <v>1.4075570390559733E-2</v>
      </c>
      <c r="H18" s="21">
        <v>3.5079E-3</v>
      </c>
      <c r="I18" s="21">
        <v>2.2224499999999999E-3</v>
      </c>
      <c r="J18" s="22">
        <f t="shared" si="1"/>
        <v>0.55652263128893453</v>
      </c>
      <c r="K18" s="22">
        <f t="shared" si="2"/>
        <v>0.69521866165426749</v>
      </c>
      <c r="L18" s="23">
        <f t="shared" si="3"/>
        <v>0.78309032067688333</v>
      </c>
      <c r="M18" s="4"/>
    </row>
    <row r="19" spans="1:13" x14ac:dyDescent="0.25">
      <c r="A19" s="17"/>
      <c r="B19" s="18">
        <v>445</v>
      </c>
      <c r="C19" s="19" t="s">
        <v>211</v>
      </c>
      <c r="D19" s="20">
        <v>0.76952399999999987</v>
      </c>
      <c r="E19" s="21">
        <v>1.2434219999999998</v>
      </c>
      <c r="F19" s="21">
        <f t="shared" si="0"/>
        <v>0.6648941347260614</v>
      </c>
      <c r="G19" s="21">
        <v>0.45693507472606143</v>
      </c>
      <c r="H19" s="21">
        <v>7.6082460000000005E-2</v>
      </c>
      <c r="I19" s="21">
        <v>0.13187660000000001</v>
      </c>
      <c r="J19" s="22">
        <f t="shared" si="1"/>
        <v>0.36748189651305951</v>
      </c>
      <c r="K19" s="22">
        <f t="shared" si="2"/>
        <v>0.42866986005238888</v>
      </c>
      <c r="L19" s="23">
        <f t="shared" si="3"/>
        <v>0.53472926707590951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0.82669499999999951</v>
      </c>
      <c r="E20" s="21">
        <v>1.1478709999999994</v>
      </c>
      <c r="F20" s="21">
        <f t="shared" si="0"/>
        <v>0.75914611618151517</v>
      </c>
      <c r="G20" s="21">
        <v>0.56531596618151525</v>
      </c>
      <c r="H20" s="21">
        <v>0.11910754999999999</v>
      </c>
      <c r="I20" s="21">
        <v>7.4722600000000014E-2</v>
      </c>
      <c r="J20" s="22">
        <f t="shared" si="1"/>
        <v>0.49249085148201804</v>
      </c>
      <c r="K20" s="22">
        <f t="shared" si="2"/>
        <v>0.5962547326150025</v>
      </c>
      <c r="L20" s="23">
        <f t="shared" si="3"/>
        <v>0.66135142030900296</v>
      </c>
      <c r="M20" s="4"/>
    </row>
    <row r="21" spans="1:13" x14ac:dyDescent="0.25">
      <c r="A21" s="17"/>
      <c r="B21" s="18">
        <v>447</v>
      </c>
      <c r="C21" s="19" t="s">
        <v>213</v>
      </c>
      <c r="D21" s="20">
        <v>0.69876800000000006</v>
      </c>
      <c r="E21" s="21">
        <v>2.1544100000000004</v>
      </c>
      <c r="F21" s="21">
        <f t="shared" si="0"/>
        <v>1.5663363179974907</v>
      </c>
      <c r="G21" s="21">
        <v>1.1213354779974907</v>
      </c>
      <c r="H21" s="21">
        <v>0.17336765999999998</v>
      </c>
      <c r="I21" s="21">
        <v>0.27163318000000003</v>
      </c>
      <c r="J21" s="22">
        <f t="shared" si="1"/>
        <v>0.52048378813572649</v>
      </c>
      <c r="K21" s="22">
        <f t="shared" si="2"/>
        <v>0.60095484981850733</v>
      </c>
      <c r="L21" s="23">
        <f t="shared" si="3"/>
        <v>0.72703724824777571</v>
      </c>
      <c r="M21" s="4"/>
    </row>
    <row r="22" spans="1:13" x14ac:dyDescent="0.25">
      <c r="A22" s="17"/>
      <c r="B22" s="18">
        <v>448</v>
      </c>
      <c r="C22" s="19" t="s">
        <v>214</v>
      </c>
      <c r="D22" s="20">
        <v>0.39005800000000002</v>
      </c>
      <c r="E22" s="21">
        <v>1.0291810000000003</v>
      </c>
      <c r="F22" s="21">
        <f t="shared" si="0"/>
        <v>0.49332905310382069</v>
      </c>
      <c r="G22" s="21">
        <v>0.17143754310382064</v>
      </c>
      <c r="H22" s="21">
        <v>5.6223240000000001E-2</v>
      </c>
      <c r="I22" s="21">
        <v>0.26566827000000004</v>
      </c>
      <c r="J22" s="22">
        <f t="shared" si="1"/>
        <v>0.16657666931649592</v>
      </c>
      <c r="K22" s="22">
        <f t="shared" si="2"/>
        <v>0.22120577731596344</v>
      </c>
      <c r="L22" s="23">
        <f t="shared" si="3"/>
        <v>0.47934139194546005</v>
      </c>
      <c r="M22" s="4"/>
    </row>
    <row r="23" spans="1:13" x14ac:dyDescent="0.25">
      <c r="A23" s="17"/>
      <c r="B23" s="18">
        <v>449</v>
      </c>
      <c r="C23" s="19" t="s">
        <v>215</v>
      </c>
      <c r="D23" s="20">
        <v>0.79318000000000022</v>
      </c>
      <c r="E23" s="21">
        <v>0.82597100000000023</v>
      </c>
      <c r="F23" s="21">
        <f t="shared" si="0"/>
        <v>0.47495545010003459</v>
      </c>
      <c r="G23" s="21">
        <v>0.3351448301000346</v>
      </c>
      <c r="H23" s="21">
        <v>6.3131389999999996E-2</v>
      </c>
      <c r="I23" s="21">
        <v>7.6679229999999987E-2</v>
      </c>
      <c r="J23" s="22">
        <f t="shared" si="1"/>
        <v>0.40575859212978965</v>
      </c>
      <c r="K23" s="22">
        <f t="shared" si="2"/>
        <v>0.482191529847942</v>
      </c>
      <c r="L23" s="23">
        <f t="shared" si="3"/>
        <v>0.57502678677584862</v>
      </c>
      <c r="M23" s="4"/>
    </row>
    <row r="24" spans="1:13" x14ac:dyDescent="0.25">
      <c r="A24" s="17"/>
      <c r="B24" s="18">
        <v>450</v>
      </c>
      <c r="C24" s="19" t="s">
        <v>216</v>
      </c>
      <c r="D24" s="20">
        <v>0.5689749999999999</v>
      </c>
      <c r="E24" s="21">
        <v>0.98592099999999971</v>
      </c>
      <c r="F24" s="21">
        <f t="shared" si="0"/>
        <v>0.55239635582259738</v>
      </c>
      <c r="G24" s="21">
        <v>0.36942103582259733</v>
      </c>
      <c r="H24" s="21">
        <v>6.8318089999999984E-2</v>
      </c>
      <c r="I24" s="21">
        <v>0.11465723000000003</v>
      </c>
      <c r="J24" s="22">
        <f t="shared" si="1"/>
        <v>0.37469638624453422</v>
      </c>
      <c r="K24" s="22">
        <f t="shared" si="2"/>
        <v>0.44399006190414592</v>
      </c>
      <c r="L24" s="23">
        <f t="shared" si="3"/>
        <v>0.56028460274463932</v>
      </c>
      <c r="M24" s="4"/>
    </row>
    <row r="25" spans="1:13" x14ac:dyDescent="0.25">
      <c r="A25" s="17"/>
      <c r="B25" s="18">
        <v>451</v>
      </c>
      <c r="C25" s="19" t="s">
        <v>217</v>
      </c>
      <c r="D25" s="20">
        <v>0.93907300000000005</v>
      </c>
      <c r="E25" s="21">
        <v>4.1329210000000005</v>
      </c>
      <c r="F25" s="21">
        <f t="shared" si="0"/>
        <v>1.5791770232675835</v>
      </c>
      <c r="G25" s="21">
        <v>0.88378216326758352</v>
      </c>
      <c r="H25" s="21">
        <v>0.28260558999999996</v>
      </c>
      <c r="I25" s="21">
        <v>0.41278926999999993</v>
      </c>
      <c r="J25" s="22">
        <f t="shared" si="1"/>
        <v>0.21383959753104001</v>
      </c>
      <c r="K25" s="22">
        <f t="shared" si="2"/>
        <v>0.28221873906314282</v>
      </c>
      <c r="L25" s="23">
        <f t="shared" si="3"/>
        <v>0.38209707450676733</v>
      </c>
      <c r="M25" s="4"/>
    </row>
    <row r="26" spans="1:13" x14ac:dyDescent="0.25">
      <c r="A26" s="17"/>
      <c r="B26" s="18">
        <v>452</v>
      </c>
      <c r="C26" s="19" t="s">
        <v>218</v>
      </c>
      <c r="D26" s="20">
        <v>1.1185159999999994</v>
      </c>
      <c r="E26" s="21">
        <v>2.5949869999999997</v>
      </c>
      <c r="F26" s="21">
        <f t="shared" si="0"/>
        <v>0.98265673004261345</v>
      </c>
      <c r="G26" s="21">
        <v>0.58769852004261336</v>
      </c>
      <c r="H26" s="21">
        <v>0.13232037000000002</v>
      </c>
      <c r="I26" s="21">
        <v>0.26263784000000001</v>
      </c>
      <c r="J26" s="22">
        <f t="shared" si="1"/>
        <v>0.22647455268277392</v>
      </c>
      <c r="K26" s="22">
        <f t="shared" si="2"/>
        <v>0.27746531679835523</v>
      </c>
      <c r="L26" s="23">
        <f t="shared" si="3"/>
        <v>0.37867501071975063</v>
      </c>
      <c r="M26" s="4"/>
    </row>
    <row r="27" spans="1:13" x14ac:dyDescent="0.25">
      <c r="A27" s="17"/>
      <c r="B27" s="18">
        <v>453</v>
      </c>
      <c r="C27" s="19" t="s">
        <v>219</v>
      </c>
      <c r="D27" s="20">
        <v>0.52922799999999992</v>
      </c>
      <c r="E27" s="21">
        <v>2.3149599999999997</v>
      </c>
      <c r="F27" s="21">
        <f t="shared" si="0"/>
        <v>0.91058803477054717</v>
      </c>
      <c r="G27" s="21">
        <v>0.49941431477054721</v>
      </c>
      <c r="H27" s="21">
        <v>0.19296119</v>
      </c>
      <c r="I27" s="21">
        <v>0.21821252999999999</v>
      </c>
      <c r="J27" s="22">
        <f t="shared" si="1"/>
        <v>0.21573345317869305</v>
      </c>
      <c r="K27" s="22">
        <f t="shared" si="2"/>
        <v>0.2990874592954294</v>
      </c>
      <c r="L27" s="23">
        <f t="shared" si="3"/>
        <v>0.3933493601490079</v>
      </c>
      <c r="M27" s="4"/>
    </row>
    <row r="28" spans="1:13" x14ac:dyDescent="0.25">
      <c r="A28" s="17"/>
      <c r="B28" s="18">
        <v>454</v>
      </c>
      <c r="C28" s="19" t="s">
        <v>220</v>
      </c>
      <c r="D28" s="20">
        <v>0.38772000000000001</v>
      </c>
      <c r="E28" s="21">
        <v>0.91883000000000004</v>
      </c>
      <c r="F28" s="21">
        <f t="shared" si="0"/>
        <v>0.52676712391132097</v>
      </c>
      <c r="G28" s="21">
        <v>0.31806542391132098</v>
      </c>
      <c r="H28" s="21">
        <v>7.7715530000000005E-2</v>
      </c>
      <c r="I28" s="21">
        <v>0.13098616999999999</v>
      </c>
      <c r="J28" s="22">
        <f t="shared" si="1"/>
        <v>0.3461635165496566</v>
      </c>
      <c r="K28" s="22">
        <f t="shared" si="2"/>
        <v>0.43074448364911999</v>
      </c>
      <c r="L28" s="23">
        <f t="shared" si="3"/>
        <v>0.57330205142553137</v>
      </c>
      <c r="M28" s="4"/>
    </row>
    <row r="29" spans="1:13" x14ac:dyDescent="0.25">
      <c r="A29" s="17"/>
      <c r="B29" s="18">
        <v>455</v>
      </c>
      <c r="C29" s="19" t="s">
        <v>221</v>
      </c>
      <c r="D29" s="20">
        <v>0.52195999999999998</v>
      </c>
      <c r="E29" s="21">
        <v>1.9618859999999998</v>
      </c>
      <c r="F29" s="21">
        <f t="shared" si="0"/>
        <v>0.8517379682708095</v>
      </c>
      <c r="G29" s="21">
        <v>0.44062589827080956</v>
      </c>
      <c r="H29" s="21">
        <v>0.14016767999999999</v>
      </c>
      <c r="I29" s="21">
        <v>0.27094438999999998</v>
      </c>
      <c r="J29" s="22">
        <f t="shared" si="1"/>
        <v>0.22459301828485936</v>
      </c>
      <c r="K29" s="22">
        <f t="shared" si="2"/>
        <v>0.29603839278674177</v>
      </c>
      <c r="L29" s="23">
        <f t="shared" si="3"/>
        <v>0.43414243654871365</v>
      </c>
      <c r="M29" s="4"/>
    </row>
    <row r="30" spans="1:13" x14ac:dyDescent="0.25">
      <c r="A30" s="17"/>
      <c r="B30" s="18">
        <v>456</v>
      </c>
      <c r="C30" s="19" t="s">
        <v>222</v>
      </c>
      <c r="D30" s="20">
        <v>0.56703599999999998</v>
      </c>
      <c r="E30" s="21">
        <v>0.57937300000000003</v>
      </c>
      <c r="F30" s="21">
        <f t="shared" si="0"/>
        <v>0.34844042895510263</v>
      </c>
      <c r="G30" s="21">
        <v>0.24046488895510265</v>
      </c>
      <c r="H30" s="21">
        <v>3.5219100000000003E-2</v>
      </c>
      <c r="I30" s="21">
        <v>7.2756439999999992E-2</v>
      </c>
      <c r="J30" s="22">
        <f t="shared" si="1"/>
        <v>0.41504331226188074</v>
      </c>
      <c r="K30" s="22">
        <f t="shared" si="2"/>
        <v>0.47583161271771834</v>
      </c>
      <c r="L30" s="23">
        <f t="shared" si="3"/>
        <v>0.60140950468023646</v>
      </c>
      <c r="M30" s="4"/>
    </row>
    <row r="31" spans="1:13" x14ac:dyDescent="0.25">
      <c r="A31" s="17"/>
      <c r="B31" s="18">
        <v>457</v>
      </c>
      <c r="C31" s="19" t="s">
        <v>223</v>
      </c>
      <c r="D31" s="20">
        <v>0.2429950000000001</v>
      </c>
      <c r="E31" s="21">
        <v>0.26869199999999999</v>
      </c>
      <c r="F31" s="21">
        <f t="shared" si="0"/>
        <v>0.18905646637390897</v>
      </c>
      <c r="G31" s="21">
        <v>0.11932564637390897</v>
      </c>
      <c r="H31" s="21">
        <v>3.4878199999999998E-2</v>
      </c>
      <c r="I31" s="21">
        <v>3.4852620000000001E-2</v>
      </c>
      <c r="J31" s="22">
        <f t="shared" si="1"/>
        <v>0.44409824771079515</v>
      </c>
      <c r="K31" s="22">
        <f t="shared" si="2"/>
        <v>0.57390561078822211</v>
      </c>
      <c r="L31" s="23">
        <f t="shared" si="3"/>
        <v>0.7036177719243929</v>
      </c>
      <c r="M31" s="4"/>
    </row>
    <row r="32" spans="1:13" x14ac:dyDescent="0.25">
      <c r="A32" s="17"/>
      <c r="B32" s="18">
        <v>458</v>
      </c>
      <c r="C32" s="19" t="s">
        <v>224</v>
      </c>
      <c r="D32" s="20">
        <v>0.17235699999999998</v>
      </c>
      <c r="E32" s="21">
        <v>0.68556899999999987</v>
      </c>
      <c r="F32" s="21">
        <f t="shared" si="0"/>
        <v>0.17088035936569854</v>
      </c>
      <c r="G32" s="21">
        <v>8.1473999365698546E-2</v>
      </c>
      <c r="H32" s="21">
        <v>4.3789999999999996E-2</v>
      </c>
      <c r="I32" s="21">
        <v>4.5616359999999995E-2</v>
      </c>
      <c r="J32" s="22">
        <f t="shared" si="1"/>
        <v>0.11884142860266225</v>
      </c>
      <c r="K32" s="22">
        <f t="shared" si="2"/>
        <v>0.18271537856247666</v>
      </c>
      <c r="L32" s="23">
        <f t="shared" si="3"/>
        <v>0.24925333462525082</v>
      </c>
      <c r="M32" s="4"/>
    </row>
    <row r="33" spans="1:13" x14ac:dyDescent="0.25">
      <c r="A33" s="17"/>
      <c r="B33" s="18">
        <v>459</v>
      </c>
      <c r="C33" s="19" t="s">
        <v>225</v>
      </c>
      <c r="D33" s="20">
        <v>0.82593800000000006</v>
      </c>
      <c r="E33" s="21">
        <v>1.2623699999999998</v>
      </c>
      <c r="F33" s="21">
        <f t="shared" si="0"/>
        <v>0.74433102056897549</v>
      </c>
      <c r="G33" s="21">
        <v>0.56580101056897547</v>
      </c>
      <c r="H33" s="21">
        <v>8.5582169999999999E-2</v>
      </c>
      <c r="I33" s="21">
        <v>9.294783999999999E-2</v>
      </c>
      <c r="J33" s="22">
        <f t="shared" si="1"/>
        <v>0.44820536813214473</v>
      </c>
      <c r="K33" s="22">
        <f t="shared" si="2"/>
        <v>0.5160002064125222</v>
      </c>
      <c r="L33" s="23">
        <f t="shared" si="3"/>
        <v>0.58962983956286641</v>
      </c>
      <c r="M33" s="4"/>
    </row>
    <row r="34" spans="1:13" x14ac:dyDescent="0.25">
      <c r="A34" s="17"/>
      <c r="B34" s="18">
        <v>460</v>
      </c>
      <c r="C34" s="19" t="s">
        <v>226</v>
      </c>
      <c r="D34" s="20">
        <v>0.84727700000000006</v>
      </c>
      <c r="E34" s="21">
        <v>1.2591880000000004</v>
      </c>
      <c r="F34" s="21">
        <f t="shared" si="0"/>
        <v>0.72787949180688416</v>
      </c>
      <c r="G34" s="21">
        <v>0.36677541180688422</v>
      </c>
      <c r="H34" s="21">
        <v>0.27923773999999996</v>
      </c>
      <c r="I34" s="21">
        <v>8.1866339999999996E-2</v>
      </c>
      <c r="J34" s="22">
        <f t="shared" si="1"/>
        <v>0.29127931000524471</v>
      </c>
      <c r="K34" s="22">
        <f t="shared" si="2"/>
        <v>0.5130394760805248</v>
      </c>
      <c r="L34" s="23">
        <f t="shared" si="3"/>
        <v>0.5780546604691944</v>
      </c>
      <c r="M34" s="4"/>
    </row>
    <row r="35" spans="1:13" x14ac:dyDescent="0.25">
      <c r="A35" s="17"/>
      <c r="B35" s="18">
        <v>461</v>
      </c>
      <c r="C35" s="19" t="s">
        <v>227</v>
      </c>
      <c r="D35" s="20">
        <v>0.87385700000000011</v>
      </c>
      <c r="E35" s="21">
        <v>0.87385700000000011</v>
      </c>
      <c r="F35" s="21">
        <f t="shared" si="0"/>
        <v>0.62654760631481365</v>
      </c>
      <c r="G35" s="21">
        <v>0.14703085631481372</v>
      </c>
      <c r="H35" s="21">
        <v>0.26949699999999999</v>
      </c>
      <c r="I35" s="21">
        <v>0.21001975000000001</v>
      </c>
      <c r="J35" s="22">
        <f t="shared" si="1"/>
        <v>0.16825505353257306</v>
      </c>
      <c r="K35" s="22">
        <f t="shared" si="2"/>
        <v>0.47665448272979866</v>
      </c>
      <c r="L35" s="23">
        <f t="shared" si="3"/>
        <v>0.71699100232053248</v>
      </c>
      <c r="M35" s="4"/>
    </row>
    <row r="36" spans="1:13" x14ac:dyDescent="0.25">
      <c r="A36" s="17"/>
      <c r="B36" s="18">
        <v>462</v>
      </c>
      <c r="C36" s="19" t="s">
        <v>228</v>
      </c>
      <c r="D36" s="20">
        <v>0.32057999999999998</v>
      </c>
      <c r="E36" s="21">
        <v>0.84219800000000011</v>
      </c>
      <c r="F36" s="21">
        <f t="shared" si="0"/>
        <v>0.59144334547632926</v>
      </c>
      <c r="G36" s="21">
        <v>0.35784218547632918</v>
      </c>
      <c r="H36" s="21">
        <v>0.11039190000000003</v>
      </c>
      <c r="I36" s="21">
        <v>0.12320926000000003</v>
      </c>
      <c r="J36" s="22">
        <f t="shared" si="1"/>
        <v>0.42489080415333347</v>
      </c>
      <c r="K36" s="22">
        <f t="shared" si="2"/>
        <v>0.5559667506647239</v>
      </c>
      <c r="L36" s="23">
        <f t="shared" si="3"/>
        <v>0.70226163619045545</v>
      </c>
      <c r="M36" s="4"/>
    </row>
    <row r="37" spans="1:13" x14ac:dyDescent="0.25">
      <c r="A37" s="17"/>
      <c r="B37" s="18">
        <v>463</v>
      </c>
      <c r="C37" s="19" t="s">
        <v>229</v>
      </c>
      <c r="D37" s="20">
        <v>1.2560239999999998</v>
      </c>
      <c r="E37" s="21">
        <v>1.999328</v>
      </c>
      <c r="F37" s="21">
        <f t="shared" si="0"/>
        <v>1.1025182384805408</v>
      </c>
      <c r="G37" s="21">
        <v>0.76097270848054066</v>
      </c>
      <c r="H37" s="21">
        <v>0.12970784000000005</v>
      </c>
      <c r="I37" s="21">
        <v>0.21183769000000005</v>
      </c>
      <c r="J37" s="22">
        <f t="shared" si="1"/>
        <v>0.38061424062512039</v>
      </c>
      <c r="K37" s="22">
        <f t="shared" si="2"/>
        <v>0.44548995886644949</v>
      </c>
      <c r="L37" s="23">
        <f t="shared" si="3"/>
        <v>0.55144440456020261</v>
      </c>
      <c r="M37" s="4"/>
    </row>
    <row r="38" spans="1:13" ht="15.75" thickBot="1" x14ac:dyDescent="0.3">
      <c r="A38" s="24"/>
      <c r="B38" s="25">
        <v>464</v>
      </c>
      <c r="C38" s="26" t="s">
        <v>230</v>
      </c>
      <c r="D38" s="27">
        <v>2.1755210000000007</v>
      </c>
      <c r="E38" s="28">
        <v>3.2993840000000003</v>
      </c>
      <c r="F38" s="28">
        <f t="shared" si="0"/>
        <v>1.8899163778946184</v>
      </c>
      <c r="G38" s="28">
        <v>1.4786326178946183</v>
      </c>
      <c r="H38" s="28">
        <v>0.13619576</v>
      </c>
      <c r="I38" s="28">
        <v>0.275088</v>
      </c>
      <c r="J38" s="29">
        <f t="shared" si="1"/>
        <v>0.44815414571162926</v>
      </c>
      <c r="K38" s="29">
        <f t="shared" si="2"/>
        <v>0.48943329357680654</v>
      </c>
      <c r="L38" s="30">
        <f t="shared" si="3"/>
        <v>0.57280885701531503</v>
      </c>
      <c r="M38" s="4"/>
    </row>
    <row r="39" spans="1:13" x14ac:dyDescent="0.25">
      <c r="A39" t="s">
        <v>232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2124</v>
      </c>
      <c r="N2" s="72" t="s">
        <v>2152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68.085463000000004</v>
      </c>
      <c r="E6" s="14">
        <f ca="1">SUM(E7:OFFSET(E7,50,0))</f>
        <v>83.545570000000041</v>
      </c>
      <c r="F6" s="14">
        <f ca="1">SUM(F7:OFFSET(F7,50,0))</f>
        <v>47.621791948779126</v>
      </c>
      <c r="G6" s="14">
        <f ca="1">SUM(G7:OFFSET(G7,50,0))</f>
        <v>28.456610178779137</v>
      </c>
      <c r="H6" s="14">
        <f ca="1">SUM(H7:OFFSET(H7,50,0))</f>
        <v>6.1869103299999999</v>
      </c>
      <c r="I6" s="14">
        <f ca="1">SUM(I7:OFFSET(I7,50,0))</f>
        <v>12.978271440000002</v>
      </c>
      <c r="J6" s="15">
        <f ca="1">IFERROR(G6/E6,0)</f>
        <v>0.34061183829111613</v>
      </c>
      <c r="K6" s="15">
        <f ca="1">IFERROR(SUM(G6,H6)/E6,0)</f>
        <v>0.41466615774815008</v>
      </c>
      <c r="L6" s="16">
        <f ca="1">IFERROR(SUM(G6,H6,I6)/E6,0)</f>
        <v>0.57000977967807398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0.51255300000000004</v>
      </c>
      <c r="E7" s="21">
        <v>1.0715810000000001</v>
      </c>
      <c r="F7" s="21">
        <f t="shared" ref="F7:F31" si="0">SUM(G7,H7,I7)</f>
        <v>0.5710660919560816</v>
      </c>
      <c r="G7" s="21">
        <v>0.3159777319560817</v>
      </c>
      <c r="H7" s="21">
        <v>7.931727999999999E-2</v>
      </c>
      <c r="I7" s="21">
        <v>0.17577107999999994</v>
      </c>
      <c r="J7" s="22">
        <f t="shared" ref="J7:J31" si="1">IFERROR(G7/E7,0)</f>
        <v>0.29487059956837763</v>
      </c>
      <c r="K7" s="22">
        <f t="shared" ref="K7:K31" si="2">IFERROR(SUM(G7,H7)/E7,0)</f>
        <v>0.36888953047514061</v>
      </c>
      <c r="L7" s="23">
        <f t="shared" ref="L7:L31" si="3">IFERROR(SUM(G7,H7,I7)/E7,0)</f>
        <v>0.53291920252046421</v>
      </c>
      <c r="M7" s="4"/>
      <c r="N7" t="s">
        <v>257</v>
      </c>
      <c r="O7" s="5">
        <v>1.5663363179974907</v>
      </c>
      <c r="P7" s="71">
        <v>0.72538910343721286</v>
      </c>
    </row>
    <row r="8" spans="1:16" x14ac:dyDescent="0.25">
      <c r="A8" s="17"/>
      <c r="B8" s="55">
        <v>2</v>
      </c>
      <c r="C8" s="19" t="s">
        <v>250</v>
      </c>
      <c r="D8" s="20">
        <v>2.2901179999999997</v>
      </c>
      <c r="E8" s="21">
        <v>1.8311589999999998</v>
      </c>
      <c r="F8" s="21">
        <f t="shared" si="0"/>
        <v>0.951009620225436</v>
      </c>
      <c r="G8" s="21">
        <v>0.28060939022543607</v>
      </c>
      <c r="H8" s="21">
        <v>2.6667710000000001E-2</v>
      </c>
      <c r="I8" s="21">
        <v>0.64373251999999992</v>
      </c>
      <c r="J8" s="22">
        <f t="shared" si="1"/>
        <v>0.15324141170998046</v>
      </c>
      <c r="K8" s="22">
        <f t="shared" si="2"/>
        <v>0.16780470741505032</v>
      </c>
      <c r="L8" s="23">
        <f t="shared" si="3"/>
        <v>0.51934846740530782</v>
      </c>
      <c r="M8" s="4"/>
      <c r="N8" t="s">
        <v>270</v>
      </c>
      <c r="O8" s="5">
        <v>1.3214020205689754</v>
      </c>
      <c r="P8" s="71">
        <v>0.71651191459183228</v>
      </c>
    </row>
    <row r="9" spans="1:16" x14ac:dyDescent="0.25">
      <c r="A9" s="17"/>
      <c r="B9" s="55">
        <v>3</v>
      </c>
      <c r="C9" s="19" t="s">
        <v>251</v>
      </c>
      <c r="D9" s="20">
        <v>1.3833539999999995</v>
      </c>
      <c r="E9" s="21">
        <v>2.3412979999999997</v>
      </c>
      <c r="F9" s="21">
        <f t="shared" si="0"/>
        <v>1.5337986655231064</v>
      </c>
      <c r="G9" s="21">
        <v>0.94523190552310654</v>
      </c>
      <c r="H9" s="21">
        <v>0.27167482999999998</v>
      </c>
      <c r="I9" s="21">
        <v>0.31689192999999999</v>
      </c>
      <c r="J9" s="22">
        <f t="shared" si="1"/>
        <v>0.40372131421250379</v>
      </c>
      <c r="K9" s="22">
        <f t="shared" si="2"/>
        <v>0.51975730365084094</v>
      </c>
      <c r="L9" s="23">
        <f t="shared" si="3"/>
        <v>0.65510612725210826</v>
      </c>
      <c r="M9" s="4"/>
      <c r="N9" t="s">
        <v>272</v>
      </c>
      <c r="O9" s="5">
        <v>0.62654760631481365</v>
      </c>
      <c r="P9" s="71">
        <v>0.71644579131778696</v>
      </c>
    </row>
    <row r="10" spans="1:16" x14ac:dyDescent="0.25">
      <c r="A10" s="17"/>
      <c r="B10" s="55">
        <v>4</v>
      </c>
      <c r="C10" s="19" t="s">
        <v>252</v>
      </c>
      <c r="D10" s="20">
        <v>1.0565279999999999</v>
      </c>
      <c r="E10" s="21">
        <v>4.4126949999999994</v>
      </c>
      <c r="F10" s="21">
        <f t="shared" si="0"/>
        <v>1.293024168224481</v>
      </c>
      <c r="G10" s="21">
        <v>0.36811778822448105</v>
      </c>
      <c r="H10" s="21">
        <v>0.32272981000000001</v>
      </c>
      <c r="I10" s="21">
        <v>0.60217657000000002</v>
      </c>
      <c r="J10" s="22">
        <f t="shared" si="1"/>
        <v>8.3422440985493243E-2</v>
      </c>
      <c r="K10" s="22">
        <f t="shared" si="2"/>
        <v>0.15655910916672944</v>
      </c>
      <c r="L10" s="23">
        <f t="shared" si="3"/>
        <v>0.29302368920228594</v>
      </c>
      <c r="M10" s="4"/>
      <c r="N10" t="s">
        <v>255</v>
      </c>
      <c r="O10" s="5">
        <v>3.4599313778946184</v>
      </c>
      <c r="P10" s="71">
        <v>0.7099555341299667</v>
      </c>
    </row>
    <row r="11" spans="1:16" x14ac:dyDescent="0.25">
      <c r="A11" s="17"/>
      <c r="B11" s="55">
        <v>5</v>
      </c>
      <c r="C11" s="19" t="s">
        <v>253</v>
      </c>
      <c r="D11" s="20">
        <v>0.7190669999999999</v>
      </c>
      <c r="E11" s="21">
        <v>0.121681</v>
      </c>
      <c r="F11" s="21">
        <f t="shared" si="0"/>
        <v>3.3455920485927167E-2</v>
      </c>
      <c r="G11" s="21">
        <v>2.7725570485927165E-2</v>
      </c>
      <c r="H11" s="21">
        <v>3.5079E-3</v>
      </c>
      <c r="I11" s="21">
        <v>2.2224499999999999E-3</v>
      </c>
      <c r="J11" s="22">
        <f t="shared" si="1"/>
        <v>0.2278545581144728</v>
      </c>
      <c r="K11" s="22">
        <f t="shared" si="2"/>
        <v>0.2566832166560693</v>
      </c>
      <c r="L11" s="23">
        <f t="shared" si="3"/>
        <v>0.2749477772694765</v>
      </c>
      <c r="M11" s="4"/>
      <c r="N11" t="s">
        <v>256</v>
      </c>
      <c r="O11" s="5">
        <v>0.94239612340112777</v>
      </c>
      <c r="P11" s="71">
        <v>0.70308130783891731</v>
      </c>
    </row>
    <row r="12" spans="1:16" x14ac:dyDescent="0.25">
      <c r="A12" s="17"/>
      <c r="B12" s="55">
        <v>6</v>
      </c>
      <c r="C12" s="19" t="s">
        <v>254</v>
      </c>
      <c r="D12" s="20">
        <v>1.1791860000000001</v>
      </c>
      <c r="E12" s="21">
        <v>1.3241889999999996</v>
      </c>
      <c r="F12" s="21">
        <f t="shared" si="0"/>
        <v>0.69916213486017187</v>
      </c>
      <c r="G12" s="21">
        <v>0.46343507486017188</v>
      </c>
      <c r="H12" s="21">
        <v>7.6082460000000005E-2</v>
      </c>
      <c r="I12" s="21">
        <v>0.1596446</v>
      </c>
      <c r="J12" s="22">
        <f t="shared" si="1"/>
        <v>0.34997653270052237</v>
      </c>
      <c r="K12" s="22">
        <f t="shared" si="2"/>
        <v>0.40743242457094264</v>
      </c>
      <c r="L12" s="23">
        <f t="shared" si="3"/>
        <v>0.52799270712879509</v>
      </c>
      <c r="M12" s="4"/>
      <c r="N12" t="s">
        <v>273</v>
      </c>
      <c r="O12" s="5">
        <v>0.59144334547632915</v>
      </c>
      <c r="P12" s="71">
        <v>0.70120508031295736</v>
      </c>
    </row>
    <row r="13" spans="1:16" x14ac:dyDescent="0.25">
      <c r="A13" s="17"/>
      <c r="B13" s="55">
        <v>7</v>
      </c>
      <c r="C13" s="19" t="s">
        <v>255</v>
      </c>
      <c r="D13" s="20">
        <v>2.3435209999999995</v>
      </c>
      <c r="E13" s="21">
        <v>4.8734480000000007</v>
      </c>
      <c r="F13" s="21">
        <f t="shared" si="0"/>
        <v>3.4599313778946184</v>
      </c>
      <c r="G13" s="21">
        <v>1.4786326178946183</v>
      </c>
      <c r="H13" s="21">
        <v>0.13619576</v>
      </c>
      <c r="I13" s="21">
        <v>1.8451029999999999</v>
      </c>
      <c r="J13" s="22">
        <f t="shared" si="1"/>
        <v>0.30340584692698436</v>
      </c>
      <c r="K13" s="22">
        <f t="shared" si="2"/>
        <v>0.33135233573737077</v>
      </c>
      <c r="L13" s="23">
        <f t="shared" si="3"/>
        <v>0.7099555341299667</v>
      </c>
      <c r="M13" s="4"/>
      <c r="N13" t="s">
        <v>258</v>
      </c>
      <c r="O13" s="5">
        <v>1.0647180531038209</v>
      </c>
      <c r="P13" s="71">
        <v>0.66263465663250209</v>
      </c>
    </row>
    <row r="14" spans="1:16" x14ac:dyDescent="0.25">
      <c r="A14" s="17"/>
      <c r="B14" s="55">
        <v>8</v>
      </c>
      <c r="C14" s="19" t="s">
        <v>256</v>
      </c>
      <c r="D14" s="20">
        <v>1.8606889999999998</v>
      </c>
      <c r="E14" s="21">
        <v>1.3403799999999997</v>
      </c>
      <c r="F14" s="21">
        <f t="shared" si="0"/>
        <v>0.94239612340112777</v>
      </c>
      <c r="G14" s="21">
        <v>0.74856597340112785</v>
      </c>
      <c r="H14" s="21">
        <v>0.11910754999999998</v>
      </c>
      <c r="I14" s="21">
        <v>7.4722600000000014E-2</v>
      </c>
      <c r="J14" s="22">
        <f t="shared" si="1"/>
        <v>0.5584729505074143</v>
      </c>
      <c r="K14" s="22">
        <f t="shared" si="2"/>
        <v>0.64733398245357887</v>
      </c>
      <c r="L14" s="23">
        <f t="shared" si="3"/>
        <v>0.70308130783891731</v>
      </c>
      <c r="M14" s="4"/>
      <c r="N14" t="s">
        <v>251</v>
      </c>
      <c r="O14" s="5">
        <v>1.5337986655231064</v>
      </c>
      <c r="P14" s="71">
        <v>0.65510612725210826</v>
      </c>
    </row>
    <row r="15" spans="1:16" x14ac:dyDescent="0.25">
      <c r="A15" s="17"/>
      <c r="B15" s="55">
        <v>9</v>
      </c>
      <c r="C15" s="19" t="s">
        <v>257</v>
      </c>
      <c r="D15" s="20">
        <v>1.1423230000000002</v>
      </c>
      <c r="E15" s="21">
        <v>2.1593049999999998</v>
      </c>
      <c r="F15" s="21">
        <f t="shared" si="0"/>
        <v>1.5663363179974907</v>
      </c>
      <c r="G15" s="21">
        <v>1.1213354779974907</v>
      </c>
      <c r="H15" s="21">
        <v>0.17336766000000001</v>
      </c>
      <c r="I15" s="21">
        <v>0.27163318000000003</v>
      </c>
      <c r="J15" s="22">
        <f t="shared" si="1"/>
        <v>0.51930388620296386</v>
      </c>
      <c r="K15" s="22">
        <f t="shared" si="2"/>
        <v>0.59959252537158525</v>
      </c>
      <c r="L15" s="23">
        <f t="shared" si="3"/>
        <v>0.72538910343721286</v>
      </c>
      <c r="M15" s="4"/>
      <c r="N15" t="s">
        <v>263</v>
      </c>
      <c r="O15" s="5">
        <v>24.864069069427845</v>
      </c>
      <c r="P15" s="71">
        <v>0.60686264136298851</v>
      </c>
    </row>
    <row r="16" spans="1:16" x14ac:dyDescent="0.25">
      <c r="A16" s="17"/>
      <c r="B16" s="55">
        <v>10</v>
      </c>
      <c r="C16" s="19" t="s">
        <v>258</v>
      </c>
      <c r="D16" s="20">
        <v>0.76014500000000018</v>
      </c>
      <c r="E16" s="21">
        <v>1.6067949999999998</v>
      </c>
      <c r="F16" s="21">
        <f t="shared" si="0"/>
        <v>1.0647180531038209</v>
      </c>
      <c r="G16" s="21">
        <v>0.17143754310382064</v>
      </c>
      <c r="H16" s="21">
        <v>0.46943324000000003</v>
      </c>
      <c r="I16" s="21">
        <v>0.42384727000000011</v>
      </c>
      <c r="J16" s="22">
        <f t="shared" si="1"/>
        <v>0.10669534265654342</v>
      </c>
      <c r="K16" s="22">
        <f t="shared" si="2"/>
        <v>0.39885037176728882</v>
      </c>
      <c r="L16" s="23">
        <f t="shared" si="3"/>
        <v>0.66263465663250209</v>
      </c>
      <c r="M16" s="4"/>
      <c r="N16" t="s">
        <v>267</v>
      </c>
      <c r="O16" s="5">
        <v>0.34844042895510263</v>
      </c>
      <c r="P16" s="71">
        <v>0.59835151125488562</v>
      </c>
    </row>
    <row r="17" spans="1:16" x14ac:dyDescent="0.25">
      <c r="A17" s="17"/>
      <c r="B17" s="55">
        <v>11</v>
      </c>
      <c r="C17" s="19" t="s">
        <v>259</v>
      </c>
      <c r="D17" s="20">
        <v>0.93363800000000019</v>
      </c>
      <c r="E17" s="21">
        <v>0.83975</v>
      </c>
      <c r="F17" s="21">
        <f t="shared" si="0"/>
        <v>0.48210545006129157</v>
      </c>
      <c r="G17" s="21">
        <v>0.34229483006129158</v>
      </c>
      <c r="H17" s="21">
        <v>6.3131390000000009E-2</v>
      </c>
      <c r="I17" s="21">
        <v>7.6679229999999987E-2</v>
      </c>
      <c r="J17" s="22">
        <f t="shared" si="1"/>
        <v>0.40761515934658121</v>
      </c>
      <c r="K17" s="22">
        <f t="shared" si="2"/>
        <v>0.48279395065351782</v>
      </c>
      <c r="L17" s="23">
        <f t="shared" si="3"/>
        <v>0.57410592445524455</v>
      </c>
      <c r="M17" s="4"/>
      <c r="N17" t="s">
        <v>271</v>
      </c>
      <c r="O17" s="5">
        <v>0.72787949180688416</v>
      </c>
      <c r="P17" s="71">
        <v>0.57537606561549659</v>
      </c>
    </row>
    <row r="18" spans="1:16" x14ac:dyDescent="0.25">
      <c r="A18" s="17"/>
      <c r="B18" s="55">
        <v>12</v>
      </c>
      <c r="C18" s="19" t="s">
        <v>260</v>
      </c>
      <c r="D18" s="20">
        <v>0.9341069999999998</v>
      </c>
      <c r="E18" s="21">
        <v>1.0479239999999996</v>
      </c>
      <c r="F18" s="21">
        <f t="shared" si="0"/>
        <v>0.55889635595670784</v>
      </c>
      <c r="G18" s="21">
        <v>0.37592103595670778</v>
      </c>
      <c r="H18" s="21">
        <v>6.8318089999999984E-2</v>
      </c>
      <c r="I18" s="21">
        <v>0.11465723000000005</v>
      </c>
      <c r="J18" s="22">
        <f t="shared" si="1"/>
        <v>0.35872929330438841</v>
      </c>
      <c r="K18" s="22">
        <f t="shared" si="2"/>
        <v>0.42392303827062644</v>
      </c>
      <c r="L18" s="23">
        <f t="shared" si="3"/>
        <v>0.53333672666787668</v>
      </c>
      <c r="M18" s="4"/>
      <c r="N18" t="s">
        <v>259</v>
      </c>
      <c r="O18" s="5">
        <v>0.48210545006129157</v>
      </c>
      <c r="P18" s="71">
        <v>0.57410592445524455</v>
      </c>
    </row>
    <row r="19" spans="1:16" x14ac:dyDescent="0.25">
      <c r="A19" s="17"/>
      <c r="B19" s="55">
        <v>13</v>
      </c>
      <c r="C19" s="19" t="s">
        <v>261</v>
      </c>
      <c r="D19" s="20">
        <v>1.87625</v>
      </c>
      <c r="E19" s="21">
        <v>4.1648290000000001</v>
      </c>
      <c r="F19" s="21">
        <f t="shared" si="0"/>
        <v>1.5856770234016939</v>
      </c>
      <c r="G19" s="21">
        <v>0.89028216340169408</v>
      </c>
      <c r="H19" s="21">
        <v>0.28260559000000002</v>
      </c>
      <c r="I19" s="21">
        <v>0.41278926999999987</v>
      </c>
      <c r="J19" s="22">
        <f t="shared" si="1"/>
        <v>0.21376199680747854</v>
      </c>
      <c r="K19" s="22">
        <f t="shared" si="2"/>
        <v>0.28161726529509234</v>
      </c>
      <c r="L19" s="23">
        <f t="shared" si="3"/>
        <v>0.38073040295332505</v>
      </c>
      <c r="M19" s="4"/>
      <c r="N19" t="s">
        <v>265</v>
      </c>
      <c r="O19" s="5">
        <v>0.52676712391132097</v>
      </c>
      <c r="P19" s="71">
        <v>0.57322656367022939</v>
      </c>
    </row>
    <row r="20" spans="1:16" x14ac:dyDescent="0.25">
      <c r="A20" s="17"/>
      <c r="B20" s="55">
        <v>14</v>
      </c>
      <c r="C20" s="19" t="s">
        <v>262</v>
      </c>
      <c r="D20" s="20">
        <v>1.2721989999999994</v>
      </c>
      <c r="E20" s="21">
        <v>2.9914669999999992</v>
      </c>
      <c r="F20" s="21">
        <f t="shared" si="0"/>
        <v>1.345475730042613</v>
      </c>
      <c r="G20" s="21">
        <v>0.58769852004261336</v>
      </c>
      <c r="H20" s="21">
        <v>0.13232036999999996</v>
      </c>
      <c r="I20" s="21">
        <v>0.62545683999999979</v>
      </c>
      <c r="J20" s="22">
        <f t="shared" si="1"/>
        <v>0.19645829957095082</v>
      </c>
      <c r="K20" s="22">
        <f t="shared" si="2"/>
        <v>0.24069090183599334</v>
      </c>
      <c r="L20" s="23">
        <f t="shared" si="3"/>
        <v>0.44977120925706798</v>
      </c>
      <c r="M20" s="4"/>
      <c r="N20" t="s">
        <v>260</v>
      </c>
      <c r="O20" s="5">
        <v>0.55889635595670784</v>
      </c>
      <c r="P20" s="71">
        <v>0.53333672666787668</v>
      </c>
    </row>
    <row r="21" spans="1:16" x14ac:dyDescent="0.25">
      <c r="A21" s="17"/>
      <c r="B21" s="55">
        <v>15</v>
      </c>
      <c r="C21" s="19" t="s">
        <v>263</v>
      </c>
      <c r="D21" s="20">
        <v>42.699376000000015</v>
      </c>
      <c r="E21" s="21">
        <v>40.971494000000014</v>
      </c>
      <c r="F21" s="21">
        <f t="shared" si="0"/>
        <v>24.864069069427845</v>
      </c>
      <c r="G21" s="21">
        <v>17.183024919427844</v>
      </c>
      <c r="H21" s="21">
        <v>2.6930101799999986</v>
      </c>
      <c r="I21" s="21">
        <v>4.9880339700000027</v>
      </c>
      <c r="J21" s="22">
        <f t="shared" si="1"/>
        <v>0.4193897571669668</v>
      </c>
      <c r="K21" s="22">
        <f t="shared" si="2"/>
        <v>0.48511863149114931</v>
      </c>
      <c r="L21" s="23">
        <f t="shared" si="3"/>
        <v>0.60686264136298851</v>
      </c>
      <c r="M21" s="4"/>
      <c r="N21" t="s">
        <v>249</v>
      </c>
      <c r="O21" s="5">
        <v>0.5710660919560816</v>
      </c>
      <c r="P21" s="71">
        <v>0.53291920252046421</v>
      </c>
    </row>
    <row r="22" spans="1:16" x14ac:dyDescent="0.25">
      <c r="A22" s="17"/>
      <c r="B22" s="55">
        <v>16</v>
      </c>
      <c r="C22" s="19" t="s">
        <v>264</v>
      </c>
      <c r="D22" s="20">
        <v>0.57048199999999993</v>
      </c>
      <c r="E22" s="21">
        <v>2.6979189999999993</v>
      </c>
      <c r="F22" s="21">
        <f t="shared" si="0"/>
        <v>1.2899810347705472</v>
      </c>
      <c r="G22" s="21">
        <v>0.49941431477054721</v>
      </c>
      <c r="H22" s="21">
        <v>0.19296119</v>
      </c>
      <c r="I22" s="21">
        <v>0.59760552999999994</v>
      </c>
      <c r="J22" s="22">
        <f t="shared" si="1"/>
        <v>0.18511093727074363</v>
      </c>
      <c r="K22" s="22">
        <f t="shared" si="2"/>
        <v>0.25663316977661205</v>
      </c>
      <c r="L22" s="23">
        <f t="shared" si="3"/>
        <v>0.47813927503774112</v>
      </c>
      <c r="M22" s="4"/>
      <c r="N22" t="s">
        <v>254</v>
      </c>
      <c r="O22" s="5">
        <v>0.69916213486017187</v>
      </c>
      <c r="P22" s="71">
        <v>0.52799270712879509</v>
      </c>
    </row>
    <row r="23" spans="1:16" x14ac:dyDescent="0.25">
      <c r="A23" s="17"/>
      <c r="B23" s="55">
        <v>17</v>
      </c>
      <c r="C23" s="19" t="s">
        <v>265</v>
      </c>
      <c r="D23" s="20">
        <v>0.40285499999999991</v>
      </c>
      <c r="E23" s="21">
        <v>0.91895099999999996</v>
      </c>
      <c r="F23" s="21">
        <f t="shared" si="0"/>
        <v>0.52676712391132097</v>
      </c>
      <c r="G23" s="21">
        <v>0.31806542391132098</v>
      </c>
      <c r="H23" s="21">
        <v>7.7715529999999991E-2</v>
      </c>
      <c r="I23" s="21">
        <v>0.13098616999999999</v>
      </c>
      <c r="J23" s="22">
        <f t="shared" si="1"/>
        <v>0.34611793655082912</v>
      </c>
      <c r="K23" s="22">
        <f t="shared" si="2"/>
        <v>0.430687766715876</v>
      </c>
      <c r="L23" s="23">
        <f t="shared" si="3"/>
        <v>0.57322656367022939</v>
      </c>
      <c r="M23" s="4"/>
      <c r="N23" t="s">
        <v>250</v>
      </c>
      <c r="O23" s="5">
        <v>0.951009620225436</v>
      </c>
      <c r="P23" s="71">
        <v>0.51934846740530782</v>
      </c>
    </row>
    <row r="24" spans="1:16" x14ac:dyDescent="0.25">
      <c r="A24" s="17"/>
      <c r="B24" s="55">
        <v>18</v>
      </c>
      <c r="C24" s="19" t="s">
        <v>266</v>
      </c>
      <c r="D24" s="20">
        <v>0.55068100000000009</v>
      </c>
      <c r="E24" s="21">
        <v>1.9727269999999995</v>
      </c>
      <c r="F24" s="21">
        <f t="shared" si="0"/>
        <v>0.85877196827080959</v>
      </c>
      <c r="G24" s="21">
        <v>0.44062589827080956</v>
      </c>
      <c r="H24" s="21">
        <v>0.14016768000000002</v>
      </c>
      <c r="I24" s="21">
        <v>0.27797839000000002</v>
      </c>
      <c r="J24" s="22">
        <f t="shared" si="1"/>
        <v>0.22335878115461982</v>
      </c>
      <c r="K24" s="22">
        <f t="shared" si="2"/>
        <v>0.29441153199140568</v>
      </c>
      <c r="L24" s="23">
        <f t="shared" si="3"/>
        <v>0.43532225608044589</v>
      </c>
      <c r="M24" s="4"/>
      <c r="N24" t="s">
        <v>264</v>
      </c>
      <c r="O24" s="5">
        <v>1.2899810347705472</v>
      </c>
      <c r="P24" s="71">
        <v>0.47813927503774112</v>
      </c>
    </row>
    <row r="25" spans="1:16" x14ac:dyDescent="0.25">
      <c r="A25" s="17"/>
      <c r="B25" s="55">
        <v>19</v>
      </c>
      <c r="C25" s="19" t="s">
        <v>267</v>
      </c>
      <c r="D25" s="20">
        <v>0.61227500000000012</v>
      </c>
      <c r="E25" s="21">
        <v>0.58233400000000013</v>
      </c>
      <c r="F25" s="21">
        <f t="shared" si="0"/>
        <v>0.34844042895510263</v>
      </c>
      <c r="G25" s="21">
        <v>0.24046488895510265</v>
      </c>
      <c r="H25" s="21">
        <v>3.5219100000000003E-2</v>
      </c>
      <c r="I25" s="21">
        <v>7.2756439999999992E-2</v>
      </c>
      <c r="J25" s="22">
        <f t="shared" si="1"/>
        <v>0.41293293703459288</v>
      </c>
      <c r="K25" s="22">
        <f t="shared" si="2"/>
        <v>0.47341214656039765</v>
      </c>
      <c r="L25" s="23">
        <f t="shared" si="3"/>
        <v>0.59835151125488562</v>
      </c>
      <c r="M25" s="4"/>
      <c r="N25" t="s">
        <v>262</v>
      </c>
      <c r="O25" s="5">
        <v>1.345475730042613</v>
      </c>
      <c r="P25" s="71">
        <v>0.44977120925706798</v>
      </c>
    </row>
    <row r="26" spans="1:16" x14ac:dyDescent="0.25">
      <c r="A26" s="17"/>
      <c r="B26" s="55">
        <v>20</v>
      </c>
      <c r="C26" s="19" t="s">
        <v>268</v>
      </c>
      <c r="D26" s="20">
        <v>1.1449290000000003</v>
      </c>
      <c r="E26" s="21">
        <v>0.75641499999999995</v>
      </c>
      <c r="F26" s="21">
        <f t="shared" si="0"/>
        <v>0.20855646677624032</v>
      </c>
      <c r="G26" s="21">
        <v>0.13882564677624032</v>
      </c>
      <c r="H26" s="21">
        <v>3.4878199999999998E-2</v>
      </c>
      <c r="I26" s="21">
        <v>3.4852619999999994E-2</v>
      </c>
      <c r="J26" s="22">
        <f t="shared" si="1"/>
        <v>0.18353106003482259</v>
      </c>
      <c r="K26" s="22">
        <f t="shared" si="2"/>
        <v>0.22964093358307322</v>
      </c>
      <c r="L26" s="23">
        <f t="shared" si="3"/>
        <v>0.2757169897162805</v>
      </c>
      <c r="M26" s="4"/>
      <c r="N26" t="s">
        <v>266</v>
      </c>
      <c r="O26" s="5">
        <v>0.85877196827080959</v>
      </c>
      <c r="P26" s="71">
        <v>0.43532225608044589</v>
      </c>
    </row>
    <row r="27" spans="1:16" x14ac:dyDescent="0.25">
      <c r="A27" s="17"/>
      <c r="B27" s="55">
        <v>21</v>
      </c>
      <c r="C27" s="19" t="s">
        <v>269</v>
      </c>
      <c r="D27" s="20">
        <v>0.44785300000000006</v>
      </c>
      <c r="E27" s="21">
        <v>0.6919749999999999</v>
      </c>
      <c r="F27" s="21">
        <f t="shared" si="0"/>
        <v>0.17088035936569854</v>
      </c>
      <c r="G27" s="21">
        <v>8.1473999365698546E-2</v>
      </c>
      <c r="H27" s="21">
        <v>4.3789999999999996E-2</v>
      </c>
      <c r="I27" s="21">
        <v>4.5616359999999995E-2</v>
      </c>
      <c r="J27" s="22">
        <f t="shared" si="1"/>
        <v>0.11774124696079852</v>
      </c>
      <c r="K27" s="22">
        <f t="shared" si="2"/>
        <v>0.1810238800038998</v>
      </c>
      <c r="L27" s="23">
        <f t="shared" si="3"/>
        <v>0.24694585695393412</v>
      </c>
      <c r="M27" s="4"/>
      <c r="N27" t="s">
        <v>261</v>
      </c>
      <c r="O27" s="5">
        <v>1.5856770234016939</v>
      </c>
      <c r="P27" s="71">
        <v>0.38073040295332505</v>
      </c>
    </row>
    <row r="28" spans="1:16" x14ac:dyDescent="0.25">
      <c r="A28" s="17"/>
      <c r="B28" s="55">
        <v>22</v>
      </c>
      <c r="C28" s="19" t="s">
        <v>270</v>
      </c>
      <c r="D28" s="20">
        <v>1.1095390000000003</v>
      </c>
      <c r="E28" s="21">
        <v>1.8442149999999993</v>
      </c>
      <c r="F28" s="21">
        <f t="shared" si="0"/>
        <v>1.3214020205689754</v>
      </c>
      <c r="G28" s="21">
        <v>0.56580101056897547</v>
      </c>
      <c r="H28" s="21">
        <v>8.5582169999999999E-2</v>
      </c>
      <c r="I28" s="21">
        <v>0.67001884</v>
      </c>
      <c r="J28" s="22">
        <f t="shared" si="1"/>
        <v>0.30679774894411754</v>
      </c>
      <c r="K28" s="22">
        <f t="shared" si="2"/>
        <v>0.35320349339365298</v>
      </c>
      <c r="L28" s="23">
        <f t="shared" si="3"/>
        <v>0.71651191459183228</v>
      </c>
      <c r="M28" s="4"/>
      <c r="N28" t="s">
        <v>252</v>
      </c>
      <c r="O28" s="5">
        <v>1.293024168224481</v>
      </c>
      <c r="P28" s="71">
        <v>0.29302368920228594</v>
      </c>
    </row>
    <row r="29" spans="1:16" x14ac:dyDescent="0.25">
      <c r="A29" s="17"/>
      <c r="B29" s="55">
        <v>23</v>
      </c>
      <c r="C29" s="19" t="s">
        <v>271</v>
      </c>
      <c r="D29" s="20">
        <v>1.0124070000000001</v>
      </c>
      <c r="E29" s="21">
        <v>1.2650500000000002</v>
      </c>
      <c r="F29" s="21">
        <f t="shared" si="0"/>
        <v>0.72787949180688416</v>
      </c>
      <c r="G29" s="21">
        <v>0.36677541180688422</v>
      </c>
      <c r="H29" s="21">
        <v>0.27923773999999996</v>
      </c>
      <c r="I29" s="21">
        <v>8.186634000000001E-2</v>
      </c>
      <c r="J29" s="22">
        <f t="shared" si="1"/>
        <v>0.28992957733440111</v>
      </c>
      <c r="K29" s="22">
        <f t="shared" si="2"/>
        <v>0.51066214916950636</v>
      </c>
      <c r="L29" s="23">
        <f t="shared" si="3"/>
        <v>0.57537606561549659</v>
      </c>
      <c r="M29" s="4"/>
      <c r="N29" t="s">
        <v>268</v>
      </c>
      <c r="O29" s="5">
        <v>0.20855646677624032</v>
      </c>
      <c r="P29" s="71">
        <v>0.2757169897162805</v>
      </c>
    </row>
    <row r="30" spans="1:16" x14ac:dyDescent="0.25">
      <c r="A30" s="17"/>
      <c r="B30" s="55">
        <v>24</v>
      </c>
      <c r="C30" s="19" t="s">
        <v>272</v>
      </c>
      <c r="D30" s="20">
        <v>0.91171999999999986</v>
      </c>
      <c r="E30" s="21">
        <v>0.87452199999999991</v>
      </c>
      <c r="F30" s="21">
        <f t="shared" si="0"/>
        <v>0.62654760631481365</v>
      </c>
      <c r="G30" s="21">
        <v>0.14703085631481372</v>
      </c>
      <c r="H30" s="21">
        <v>0.26949699999999999</v>
      </c>
      <c r="I30" s="21">
        <v>0.21001974999999998</v>
      </c>
      <c r="J30" s="22">
        <f t="shared" si="1"/>
        <v>0.16812710979805395</v>
      </c>
      <c r="K30" s="22">
        <f t="shared" si="2"/>
        <v>0.47629202731871095</v>
      </c>
      <c r="L30" s="23">
        <f t="shared" si="3"/>
        <v>0.71644579131778696</v>
      </c>
      <c r="M30" s="4"/>
      <c r="N30" t="s">
        <v>253</v>
      </c>
      <c r="O30" s="5">
        <v>3.3455920485927167E-2</v>
      </c>
      <c r="P30" s="71">
        <v>0.2749477772694765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0.35966799999999999</v>
      </c>
      <c r="E31" s="28">
        <v>0.84346699999999997</v>
      </c>
      <c r="F31" s="28">
        <f t="shared" si="0"/>
        <v>0.59144334547632915</v>
      </c>
      <c r="G31" s="28">
        <v>0.35784218547632918</v>
      </c>
      <c r="H31" s="28">
        <v>0.11039190000000002</v>
      </c>
      <c r="I31" s="28">
        <v>0.12320926000000003</v>
      </c>
      <c r="J31" s="29">
        <f t="shared" si="1"/>
        <v>0.42425155397464182</v>
      </c>
      <c r="K31" s="29">
        <f t="shared" si="2"/>
        <v>0.55513029611867348</v>
      </c>
      <c r="L31" s="30">
        <f t="shared" si="3"/>
        <v>0.70120508031295736</v>
      </c>
      <c r="M31" s="4"/>
      <c r="N31" t="s">
        <v>269</v>
      </c>
      <c r="O31" s="5">
        <v>0.17088035936569854</v>
      </c>
      <c r="P31" s="71">
        <v>0.24694585695393412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9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285156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68.085463000000004</v>
      </c>
      <c r="E6" s="14">
        <v>83.545570000000041</v>
      </c>
      <c r="F6" s="14">
        <v>47.621791948779126</v>
      </c>
      <c r="G6" s="14">
        <v>28.456610178779137</v>
      </c>
      <c r="H6" s="14">
        <v>6.1869103299999999</v>
      </c>
      <c r="I6" s="14">
        <v>12.978271440000002</v>
      </c>
      <c r="J6" s="15">
        <v>0.34061183829111613</v>
      </c>
      <c r="K6" s="15">
        <v>0.41466615774815008</v>
      </c>
      <c r="L6" s="16">
        <v>0.57000977967807398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68.085463000000004</v>
      </c>
      <c r="E7" s="38">
        <f ca="1">SUM(E8:OFFSET(E6,MATCH("PROYECTOS",$A$8:$A$50,0),0))</f>
        <v>83.545570000000012</v>
      </c>
      <c r="F7" s="38">
        <f ca="1">SUM(F8:OFFSET(F6,MATCH("PROYECTOS",$A$8:$A$50,0),0))</f>
        <v>47.621791948779141</v>
      </c>
      <c r="G7" s="38">
        <f ca="1">SUM(G8:OFFSET(G6,MATCH("PROYECTOS",$A$8:$A$50,0),0))</f>
        <v>28.45661017877914</v>
      </c>
      <c r="H7" s="38">
        <f ca="1">SUM(H8:OFFSET(H6,MATCH("PROYECTOS",$A$8:$A$50,0),0))</f>
        <v>6.1869103299999999</v>
      </c>
      <c r="I7" s="38">
        <f ca="1">SUM(I8:OFFSET(I6,MATCH("PROYECTOS",$A$8:$A$50,0),0))</f>
        <v>12.978271439999999</v>
      </c>
      <c r="J7" s="39">
        <f ca="1">IFERROR(G7/E7,0)</f>
        <v>0.3406118382911163</v>
      </c>
      <c r="K7" s="39">
        <f ca="1">IFERROR(SUM(G7,H7)/E7,0)</f>
        <v>0.4146661577481503</v>
      </c>
      <c r="L7" s="40">
        <f ca="1">IFERROR(SUM(G7,H7,I7)/E7,0)</f>
        <v>0.57000977967807431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4.4375470000000004</v>
      </c>
      <c r="E8" s="21">
        <v>7.6063400000000012</v>
      </c>
      <c r="F8" s="21">
        <f t="shared" ref="F8:F18" si="0">SUM(G8,H8,I8)</f>
        <v>2.7667960413223982</v>
      </c>
      <c r="G8" s="21">
        <v>1.3309790113223985</v>
      </c>
      <c r="H8" s="21">
        <v>0.49444567000000006</v>
      </c>
      <c r="I8" s="21">
        <v>0.94137135999999988</v>
      </c>
      <c r="J8" s="22">
        <f t="shared" ref="J8:J19" si="1">IFERROR(G8/E8,0)</f>
        <v>0.17498284474824927</v>
      </c>
      <c r="K8" s="22">
        <f t="shared" ref="K8:K19" si="2">IFERROR(SUM(G8,H8)/E8,0)</f>
        <v>0.23998725817178804</v>
      </c>
      <c r="L8" s="23">
        <f t="shared" ref="L8:L19" si="3">IFERROR(SUM(G8,H8,I8)/E8,0)</f>
        <v>0.36374866773275949</v>
      </c>
      <c r="M8" s="4"/>
    </row>
    <row r="9" spans="1:13" ht="25.5" x14ac:dyDescent="0.25">
      <c r="A9" s="17"/>
      <c r="B9" s="19">
        <v>3000698</v>
      </c>
      <c r="C9" s="19" t="s">
        <v>2127</v>
      </c>
      <c r="D9" s="20">
        <v>21.745165000000011</v>
      </c>
      <c r="E9" s="21">
        <v>21.217242000000006</v>
      </c>
      <c r="F9" s="21">
        <f t="shared" si="0"/>
        <v>16.912957680143229</v>
      </c>
      <c r="G9" s="21">
        <v>9.2587215901432334</v>
      </c>
      <c r="H9" s="21">
        <v>1.1613369299999996</v>
      </c>
      <c r="I9" s="21">
        <v>6.4928991599999977</v>
      </c>
      <c r="J9" s="22">
        <f t="shared" si="1"/>
        <v>0.43637724404252121</v>
      </c>
      <c r="K9" s="22">
        <f t="shared" si="2"/>
        <v>0.49111277140276899</v>
      </c>
      <c r="L9" s="23">
        <f t="shared" si="3"/>
        <v>0.79713271310867007</v>
      </c>
      <c r="M9" s="4"/>
    </row>
    <row r="10" spans="1:13" ht="38.25" x14ac:dyDescent="0.25">
      <c r="A10" s="17"/>
      <c r="B10" s="19">
        <v>3000699</v>
      </c>
      <c r="C10" s="19" t="s">
        <v>2128</v>
      </c>
      <c r="D10" s="20">
        <v>7.2277619999999994</v>
      </c>
      <c r="E10" s="21">
        <v>5.0234149999999982</v>
      </c>
      <c r="F10" s="21">
        <f t="shared" si="0"/>
        <v>3.1450922573157545</v>
      </c>
      <c r="G10" s="21">
        <v>2.4747083873157543</v>
      </c>
      <c r="H10" s="21">
        <v>0.31628098999999998</v>
      </c>
      <c r="I10" s="21">
        <v>0.35410288000000006</v>
      </c>
      <c r="J10" s="22">
        <f t="shared" si="1"/>
        <v>0.49263466930678734</v>
      </c>
      <c r="K10" s="22">
        <f t="shared" si="2"/>
        <v>0.55559601930474689</v>
      </c>
      <c r="L10" s="23">
        <f t="shared" si="3"/>
        <v>0.62608648843779691</v>
      </c>
      <c r="M10" s="4"/>
    </row>
    <row r="11" spans="1:13" ht="25.5" x14ac:dyDescent="0.25">
      <c r="A11" s="17"/>
      <c r="B11" s="19">
        <v>3000700</v>
      </c>
      <c r="C11" s="19" t="s">
        <v>2129</v>
      </c>
      <c r="D11" s="20">
        <v>10.483404999999996</v>
      </c>
      <c r="E11" s="21">
        <v>18.102065000000007</v>
      </c>
      <c r="F11" s="21">
        <f t="shared" si="0"/>
        <v>8.9111216690411439</v>
      </c>
      <c r="G11" s="21">
        <v>5.701792199041142</v>
      </c>
      <c r="H11" s="21">
        <v>1.4400007300000004</v>
      </c>
      <c r="I11" s="21">
        <v>1.7693287400000006</v>
      </c>
      <c r="J11" s="22">
        <f t="shared" si="1"/>
        <v>0.31498020800616616</v>
      </c>
      <c r="K11" s="22">
        <f t="shared" si="2"/>
        <v>0.39452918377219059</v>
      </c>
      <c r="L11" s="23">
        <f t="shared" si="3"/>
        <v>0.49227100162556814</v>
      </c>
      <c r="M11" s="4"/>
    </row>
    <row r="12" spans="1:13" ht="51" x14ac:dyDescent="0.25">
      <c r="A12" s="17"/>
      <c r="B12" s="19">
        <v>3000701</v>
      </c>
      <c r="C12" s="19" t="s">
        <v>2130</v>
      </c>
      <c r="D12" s="20">
        <v>7.2361619999999993</v>
      </c>
      <c r="E12" s="21">
        <v>9.7238539999999976</v>
      </c>
      <c r="F12" s="21">
        <f t="shared" si="0"/>
        <v>4.7305377372274791</v>
      </c>
      <c r="G12" s="21">
        <v>2.6402715872274793</v>
      </c>
      <c r="H12" s="21">
        <v>0.91392934999999986</v>
      </c>
      <c r="I12" s="21">
        <v>1.1763367999999998</v>
      </c>
      <c r="J12" s="22">
        <f t="shared" si="1"/>
        <v>0.27152521903634919</v>
      </c>
      <c r="K12" s="22">
        <f t="shared" si="2"/>
        <v>0.36551360573981062</v>
      </c>
      <c r="L12" s="23">
        <f t="shared" si="3"/>
        <v>0.48648794369264287</v>
      </c>
      <c r="M12" s="4"/>
    </row>
    <row r="13" spans="1:13" ht="25.5" x14ac:dyDescent="0.25">
      <c r="A13" s="17"/>
      <c r="B13" s="19">
        <v>3000702</v>
      </c>
      <c r="C13" s="19" t="s">
        <v>2131</v>
      </c>
      <c r="D13" s="20">
        <v>12.704319999999997</v>
      </c>
      <c r="E13" s="21">
        <v>19.390381999999999</v>
      </c>
      <c r="F13" s="21">
        <f t="shared" si="0"/>
        <v>9.4850470322345224</v>
      </c>
      <c r="G13" s="21">
        <v>5.9064476822345195</v>
      </c>
      <c r="H13" s="21">
        <v>1.5551816100000007</v>
      </c>
      <c r="I13" s="21">
        <v>2.0234177400000011</v>
      </c>
      <c r="J13" s="22">
        <f t="shared" si="1"/>
        <v>0.30460708212115262</v>
      </c>
      <c r="K13" s="22">
        <f t="shared" si="2"/>
        <v>0.38481084551271455</v>
      </c>
      <c r="L13" s="23">
        <f t="shared" si="3"/>
        <v>0.48916246375313921</v>
      </c>
      <c r="M13" s="4"/>
    </row>
    <row r="14" spans="1:13" ht="25.5" x14ac:dyDescent="0.25">
      <c r="A14" s="17"/>
      <c r="B14" s="19">
        <v>3000703</v>
      </c>
      <c r="C14" s="19" t="s">
        <v>2132</v>
      </c>
      <c r="D14" s="20">
        <v>3.0457290000000001</v>
      </c>
      <c r="E14" s="21">
        <v>1.0132079999999997</v>
      </c>
      <c r="F14" s="21">
        <f t="shared" si="0"/>
        <v>0.71256633819499171</v>
      </c>
      <c r="G14" s="21">
        <v>0.43153699819499169</v>
      </c>
      <c r="H14" s="21">
        <v>0.19487571000000001</v>
      </c>
      <c r="I14" s="21">
        <v>8.6153630000000009E-2</v>
      </c>
      <c r="J14" s="22">
        <f t="shared" si="1"/>
        <v>0.42591155833253569</v>
      </c>
      <c r="K14" s="22">
        <f t="shared" si="2"/>
        <v>0.61824690309886221</v>
      </c>
      <c r="L14" s="23">
        <f t="shared" si="3"/>
        <v>0.70327744964014494</v>
      </c>
      <c r="M14" s="4"/>
    </row>
    <row r="15" spans="1:13" ht="38.25" x14ac:dyDescent="0.25">
      <c r="A15" s="17"/>
      <c r="B15" s="19">
        <v>3000704</v>
      </c>
      <c r="C15" s="19" t="s">
        <v>2133</v>
      </c>
      <c r="D15" s="20">
        <v>0.35974400000000006</v>
      </c>
      <c r="E15" s="21">
        <v>0.35940700000000003</v>
      </c>
      <c r="F15" s="21">
        <f t="shared" si="0"/>
        <v>0.27337651060233797</v>
      </c>
      <c r="G15" s="21">
        <v>0.22264496060233796</v>
      </c>
      <c r="H15" s="21">
        <v>1.289299E-2</v>
      </c>
      <c r="I15" s="21">
        <v>3.783856E-2</v>
      </c>
      <c r="J15" s="22">
        <f t="shared" si="1"/>
        <v>0.61947864288213073</v>
      </c>
      <c r="K15" s="22">
        <f t="shared" si="2"/>
        <v>0.65535159471668036</v>
      </c>
      <c r="L15" s="23">
        <f t="shared" si="3"/>
        <v>0.76063212625891519</v>
      </c>
      <c r="M15" s="4"/>
    </row>
    <row r="16" spans="1:13" ht="38.25" x14ac:dyDescent="0.25">
      <c r="A16" s="17"/>
      <c r="B16" s="19">
        <v>3000705</v>
      </c>
      <c r="C16" s="19" t="s">
        <v>2134</v>
      </c>
      <c r="D16" s="20">
        <v>0.65674399999999955</v>
      </c>
      <c r="E16" s="21">
        <v>0.83034899999999978</v>
      </c>
      <c r="F16" s="21">
        <f t="shared" si="0"/>
        <v>0.51093728238740432</v>
      </c>
      <c r="G16" s="21">
        <v>0.3750287523874043</v>
      </c>
      <c r="H16" s="21">
        <v>6.7003399999999991E-2</v>
      </c>
      <c r="I16" s="21">
        <v>6.8905129999999995E-2</v>
      </c>
      <c r="J16" s="22">
        <f t="shared" si="1"/>
        <v>0.45165195885995452</v>
      </c>
      <c r="K16" s="22">
        <f t="shared" si="2"/>
        <v>0.53234501683918978</v>
      </c>
      <c r="L16" s="23">
        <f t="shared" si="3"/>
        <v>0.61532835276179587</v>
      </c>
      <c r="M16" s="4"/>
    </row>
    <row r="17" spans="1:13" ht="51" x14ac:dyDescent="0.25">
      <c r="A17" s="17"/>
      <c r="B17" s="19">
        <v>3000706</v>
      </c>
      <c r="C17" s="19" t="s">
        <v>2135</v>
      </c>
      <c r="D17" s="20">
        <v>0.148313</v>
      </c>
      <c r="E17" s="21">
        <v>0.20304699999999998</v>
      </c>
      <c r="F17" s="21">
        <f t="shared" si="0"/>
        <v>0.12269581030651611</v>
      </c>
      <c r="G17" s="21">
        <v>7.9860670306516113E-2</v>
      </c>
      <c r="H17" s="21">
        <v>2.3844569999999999E-2</v>
      </c>
      <c r="I17" s="21">
        <v>1.8990569999999998E-2</v>
      </c>
      <c r="J17" s="22">
        <f t="shared" si="1"/>
        <v>0.39331125456921856</v>
      </c>
      <c r="K17" s="22">
        <f t="shared" si="2"/>
        <v>0.51074500143570756</v>
      </c>
      <c r="L17" s="23">
        <f t="shared" si="3"/>
        <v>0.60427295309222062</v>
      </c>
      <c r="M17" s="4"/>
    </row>
    <row r="18" spans="1:13" ht="63.75" x14ac:dyDescent="0.25">
      <c r="A18" s="17"/>
      <c r="B18" s="19">
        <v>3000707</v>
      </c>
      <c r="C18" s="19" t="s">
        <v>2136</v>
      </c>
      <c r="D18" s="20">
        <v>4.0572000000000011E-2</v>
      </c>
      <c r="E18" s="21">
        <v>7.6261000000000009E-2</v>
      </c>
      <c r="F18" s="21">
        <f t="shared" si="0"/>
        <v>5.0663590003362388E-2</v>
      </c>
      <c r="G18" s="21">
        <v>3.4618340003362391E-2</v>
      </c>
      <c r="H18" s="21">
        <v>7.1183799999999997E-3</v>
      </c>
      <c r="I18" s="21">
        <v>8.9268699999999982E-3</v>
      </c>
      <c r="J18" s="22">
        <f t="shared" si="1"/>
        <v>0.45394552921365294</v>
      </c>
      <c r="K18" s="22">
        <f t="shared" si="2"/>
        <v>0.54728786671250551</v>
      </c>
      <c r="L18" s="23">
        <f t="shared" si="3"/>
        <v>0.66434468474531383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2153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0.36374866773275949</v>
      </c>
    </row>
    <row r="26" spans="1:13" ht="25.5" x14ac:dyDescent="0.25">
      <c r="A26" s="17"/>
      <c r="B26" s="19">
        <v>3000700</v>
      </c>
      <c r="C26" s="19" t="s">
        <v>2129</v>
      </c>
      <c r="D26" s="23">
        <v>0.49227100162556814</v>
      </c>
    </row>
    <row r="27" spans="1:13" ht="51" x14ac:dyDescent="0.25">
      <c r="A27" s="17"/>
      <c r="B27" s="19">
        <v>3000701</v>
      </c>
      <c r="C27" s="19" t="s">
        <v>2130</v>
      </c>
      <c r="D27" s="23">
        <v>0.48648794369264287</v>
      </c>
    </row>
    <row r="28" spans="1:13" ht="26.25" thickBot="1" x14ac:dyDescent="0.3">
      <c r="A28" s="24"/>
      <c r="B28" s="26">
        <v>3000702</v>
      </c>
      <c r="C28" s="26" t="s">
        <v>2131</v>
      </c>
      <c r="D28" s="30">
        <v>0.48916246375313921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68.085463000000004</v>
      </c>
      <c r="I6" s="14">
        <v>83.545570000000041</v>
      </c>
      <c r="J6" s="14">
        <v>47.621791948779126</v>
      </c>
      <c r="K6" s="14">
        <v>28.456610178779137</v>
      </c>
      <c r="L6" s="14">
        <v>6.1869103299999999</v>
      </c>
      <c r="M6" s="14">
        <v>12.978271440000002</v>
      </c>
      <c r="N6" s="15">
        <v>0.34061183829111613</v>
      </c>
      <c r="O6" s="15">
        <v>0.41466615774815008</v>
      </c>
      <c r="P6" s="16">
        <v>0.57000977967807398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SUM(H8:OFFSET(H6,MATCH("PROYECTOS",$A$8:$A$24,0),0))</f>
        <v>68.08546299999999</v>
      </c>
      <c r="I7" s="37">
        <f ca="1">SUM(I8:OFFSET(I6,MATCH("PROYECTOS",$A$8:$A$24,0),0))</f>
        <v>83.545569999999998</v>
      </c>
      <c r="J7" s="37">
        <f ca="1">SUM(J8:OFFSET(J6,MATCH("PROYECTOS",$A$8:$A$24,0),0))</f>
        <v>47.621791948779148</v>
      </c>
      <c r="K7" s="37">
        <f ca="1">SUM(K8:OFFSET(K6,MATCH("PROYECTOS",$A$8:$A$24,0),0))</f>
        <v>28.456610178779137</v>
      </c>
      <c r="L7" s="37">
        <f ca="1">SUM(L8:OFFSET(L6,MATCH("PROYECTOS",$A$8:$A$24,0),0))</f>
        <v>6.1869103300000008</v>
      </c>
      <c r="M7" s="37">
        <f ca="1">SUM(M8:OFFSET(M6,MATCH("PROYECTOS",$A$8:$A$24,0),0))</f>
        <v>12.978271439999997</v>
      </c>
      <c r="N7" s="39">
        <f ca="1">IFERROR(K7/I7,0)</f>
        <v>0.3406118382911163</v>
      </c>
      <c r="O7" s="39">
        <f ca="1">IFERROR(SUM(K7,L7)/I7,0)</f>
        <v>0.41466615774815041</v>
      </c>
      <c r="P7" s="40">
        <f ca="1">IFERROR(SUM(K7,L7,M7)/I7,0)</f>
        <v>0.57000977967807431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2137</v>
      </c>
      <c r="D8" s="68">
        <v>3000001</v>
      </c>
      <c r="E8" s="19" t="s">
        <v>275</v>
      </c>
      <c r="F8" s="69">
        <v>60</v>
      </c>
      <c r="G8" s="19" t="s">
        <v>309</v>
      </c>
      <c r="H8" s="20">
        <v>1.8300669999999997</v>
      </c>
      <c r="I8" s="21">
        <v>5.6852239999999981</v>
      </c>
      <c r="J8" s="21">
        <f t="shared" ref="J8:J23" si="0">SUM(K8,L8,M8)</f>
        <v>2.3830700406066034</v>
      </c>
      <c r="K8" s="21">
        <v>1.1677922606066036</v>
      </c>
      <c r="L8" s="21">
        <v>0.41723365000000001</v>
      </c>
      <c r="M8" s="21">
        <v>0.79804412999999996</v>
      </c>
      <c r="N8" s="22">
        <f t="shared" ref="N8:N24" si="1">IFERROR(K8/I8,0)</f>
        <v>0.2054083111952324</v>
      </c>
      <c r="O8" s="22">
        <f t="shared" ref="O8:O24" si="2">IFERROR(SUM(K8,L8)/I8,0)</f>
        <v>0.27879744238865595</v>
      </c>
      <c r="P8" s="23">
        <f t="shared" ref="P8:P24" si="3">IFERROR(SUM(K8,L8,M8)/I8,0)</f>
        <v>0.41916906714785629</v>
      </c>
      <c r="Q8" s="70">
        <v>9931.5</v>
      </c>
      <c r="R8" s="21">
        <v>1509</v>
      </c>
      <c r="S8" s="23">
        <f>IFERROR(R8/Q8,0)</f>
        <v>0.15194079444192721</v>
      </c>
    </row>
    <row r="9" spans="1:19" ht="51" x14ac:dyDescent="0.25">
      <c r="A9" s="17"/>
      <c r="B9" s="19">
        <v>5005184</v>
      </c>
      <c r="C9" s="19" t="s">
        <v>2138</v>
      </c>
      <c r="D9" s="68">
        <v>3000001</v>
      </c>
      <c r="E9" s="19" t="s">
        <v>275</v>
      </c>
      <c r="F9" s="69">
        <v>80</v>
      </c>
      <c r="G9" s="19" t="s">
        <v>310</v>
      </c>
      <c r="H9" s="20">
        <v>0.13284100000000001</v>
      </c>
      <c r="I9" s="21">
        <v>0.499386</v>
      </c>
      <c r="J9" s="21">
        <f t="shared" si="0"/>
        <v>0.13809674091252139</v>
      </c>
      <c r="K9" s="21">
        <v>6.5180880912521388E-2</v>
      </c>
      <c r="L9" s="21">
        <v>1.9791089999999997E-2</v>
      </c>
      <c r="M9" s="21">
        <v>5.3124769999999995E-2</v>
      </c>
      <c r="N9" s="22">
        <f t="shared" si="1"/>
        <v>0.13052204289371627</v>
      </c>
      <c r="O9" s="22">
        <f t="shared" si="2"/>
        <v>0.17015288957343896</v>
      </c>
      <c r="P9" s="23">
        <f t="shared" si="3"/>
        <v>0.27653306442816056</v>
      </c>
      <c r="Q9" s="70">
        <v>38</v>
      </c>
      <c r="R9" s="21">
        <v>22</v>
      </c>
      <c r="S9" s="23">
        <f t="shared" ref="S9:S23" si="4">IFERROR(R9/Q9,0)</f>
        <v>0.57894736842105265</v>
      </c>
    </row>
    <row r="10" spans="1:19" ht="25.5" x14ac:dyDescent="0.25">
      <c r="A10" s="17"/>
      <c r="B10" s="19">
        <v>5005185</v>
      </c>
      <c r="C10" s="19" t="s">
        <v>2139</v>
      </c>
      <c r="D10" s="68">
        <v>3000001</v>
      </c>
      <c r="E10" s="19" t="s">
        <v>275</v>
      </c>
      <c r="F10" s="69">
        <v>44</v>
      </c>
      <c r="G10" s="19" t="s">
        <v>1159</v>
      </c>
      <c r="H10" s="20">
        <v>2.4746390000000003</v>
      </c>
      <c r="I10" s="21">
        <v>1.4217300000000002</v>
      </c>
      <c r="J10" s="21">
        <f t="shared" si="0"/>
        <v>0.24562925980327355</v>
      </c>
      <c r="K10" s="21">
        <v>9.8005869803273526E-2</v>
      </c>
      <c r="L10" s="21">
        <v>5.7420930000000002E-2</v>
      </c>
      <c r="M10" s="21">
        <v>9.0202459999999998E-2</v>
      </c>
      <c r="N10" s="22">
        <f t="shared" si="1"/>
        <v>6.8934234913291217E-2</v>
      </c>
      <c r="O10" s="22">
        <f t="shared" si="2"/>
        <v>0.10932230437795751</v>
      </c>
      <c r="P10" s="23">
        <f t="shared" si="3"/>
        <v>0.17276786717820791</v>
      </c>
      <c r="Q10" s="70">
        <v>111</v>
      </c>
      <c r="R10" s="21">
        <v>37</v>
      </c>
      <c r="S10" s="23">
        <f t="shared" si="4"/>
        <v>0.33333333333333331</v>
      </c>
    </row>
    <row r="11" spans="1:19" ht="38.25" x14ac:dyDescent="0.25">
      <c r="A11" s="17"/>
      <c r="B11" s="19">
        <v>5005186</v>
      </c>
      <c r="C11" s="19" t="s">
        <v>2140</v>
      </c>
      <c r="D11" s="68">
        <v>3000698</v>
      </c>
      <c r="E11" s="19" t="s">
        <v>2127</v>
      </c>
      <c r="F11" s="69">
        <v>438</v>
      </c>
      <c r="G11" s="19" t="s">
        <v>454</v>
      </c>
      <c r="H11" s="20">
        <v>5.3341590000000005</v>
      </c>
      <c r="I11" s="21">
        <v>1.4975690000000002</v>
      </c>
      <c r="J11" s="21">
        <f t="shared" si="0"/>
        <v>0.81805769107394044</v>
      </c>
      <c r="K11" s="21">
        <v>0.53798507107394045</v>
      </c>
      <c r="L11" s="21">
        <v>8.592820000000001E-2</v>
      </c>
      <c r="M11" s="21">
        <v>0.19414442000000001</v>
      </c>
      <c r="N11" s="22">
        <f t="shared" si="1"/>
        <v>0.3592389205932684</v>
      </c>
      <c r="O11" s="22">
        <f t="shared" si="2"/>
        <v>0.41661737861423442</v>
      </c>
      <c r="P11" s="23">
        <f t="shared" si="3"/>
        <v>0.54625709471412698</v>
      </c>
      <c r="Q11" s="70">
        <v>35767</v>
      </c>
      <c r="R11" s="21">
        <v>23778.5</v>
      </c>
      <c r="S11" s="23">
        <f t="shared" si="4"/>
        <v>0.6648167305057735</v>
      </c>
    </row>
    <row r="12" spans="1:19" ht="38.25" x14ac:dyDescent="0.25">
      <c r="A12" s="17"/>
      <c r="B12" s="19">
        <v>5005187</v>
      </c>
      <c r="C12" s="19" t="s">
        <v>2141</v>
      </c>
      <c r="D12" s="68">
        <v>3000698</v>
      </c>
      <c r="E12" s="19" t="s">
        <v>2127</v>
      </c>
      <c r="F12" s="69">
        <v>438</v>
      </c>
      <c r="G12" s="19" t="s">
        <v>454</v>
      </c>
      <c r="H12" s="20">
        <v>0.17842000000000005</v>
      </c>
      <c r="I12" s="21">
        <v>0.26394000000000012</v>
      </c>
      <c r="J12" s="21">
        <f t="shared" si="0"/>
        <v>0.15136804102549684</v>
      </c>
      <c r="K12" s="21">
        <v>8.5309991025496856E-2</v>
      </c>
      <c r="L12" s="21">
        <v>1.952392E-2</v>
      </c>
      <c r="M12" s="21">
        <v>4.6534129999999986E-2</v>
      </c>
      <c r="N12" s="22">
        <f t="shared" si="1"/>
        <v>0.32321736389140265</v>
      </c>
      <c r="O12" s="22">
        <f t="shared" si="2"/>
        <v>0.39718841791883308</v>
      </c>
      <c r="P12" s="23">
        <f t="shared" si="3"/>
        <v>0.57349413133854954</v>
      </c>
      <c r="Q12" s="70">
        <v>26471</v>
      </c>
      <c r="R12" s="21">
        <v>12987</v>
      </c>
      <c r="S12" s="23">
        <f t="shared" si="4"/>
        <v>0.4906123682520494</v>
      </c>
    </row>
    <row r="13" spans="1:19" ht="25.5" x14ac:dyDescent="0.25">
      <c r="A13" s="17"/>
      <c r="B13" s="19">
        <v>5005188</v>
      </c>
      <c r="C13" s="19" t="s">
        <v>2142</v>
      </c>
      <c r="D13" s="68">
        <v>3000698</v>
      </c>
      <c r="E13" s="19" t="s">
        <v>2127</v>
      </c>
      <c r="F13" s="69">
        <v>438</v>
      </c>
      <c r="G13" s="19" t="s">
        <v>454</v>
      </c>
      <c r="H13" s="20">
        <v>16.232585999999998</v>
      </c>
      <c r="I13" s="21">
        <v>19.455733000000006</v>
      </c>
      <c r="J13" s="21">
        <f t="shared" si="0"/>
        <v>15.943531948043791</v>
      </c>
      <c r="K13" s="21">
        <v>8.6354265280437943</v>
      </c>
      <c r="L13" s="21">
        <v>1.0558848100000002</v>
      </c>
      <c r="M13" s="21">
        <v>6.2522206099999975</v>
      </c>
      <c r="N13" s="22">
        <f t="shared" si="1"/>
        <v>0.44384997101079626</v>
      </c>
      <c r="O13" s="22">
        <f t="shared" si="2"/>
        <v>0.49812111103929069</v>
      </c>
      <c r="P13" s="23">
        <f t="shared" si="3"/>
        <v>0.81947732054319344</v>
      </c>
      <c r="Q13" s="70">
        <v>1992091.59</v>
      </c>
      <c r="R13" s="21">
        <v>2192255</v>
      </c>
      <c r="S13" s="23">
        <f t="shared" si="4"/>
        <v>1.100479019641863</v>
      </c>
    </row>
    <row r="14" spans="1:19" ht="38.25" x14ac:dyDescent="0.25">
      <c r="A14" s="17"/>
      <c r="B14" s="19">
        <v>5005189</v>
      </c>
      <c r="C14" s="19" t="s">
        <v>2143</v>
      </c>
      <c r="D14" s="68">
        <v>3000699</v>
      </c>
      <c r="E14" s="19" t="s">
        <v>2128</v>
      </c>
      <c r="F14" s="69">
        <v>394</v>
      </c>
      <c r="G14" s="19" t="s">
        <v>394</v>
      </c>
      <c r="H14" s="20">
        <v>7.2277620000000002</v>
      </c>
      <c r="I14" s="21">
        <v>5.0234149999999982</v>
      </c>
      <c r="J14" s="21">
        <f t="shared" si="0"/>
        <v>3.1450922573157545</v>
      </c>
      <c r="K14" s="21">
        <v>2.4747083873157543</v>
      </c>
      <c r="L14" s="21">
        <v>0.31628098999999998</v>
      </c>
      <c r="M14" s="21">
        <v>0.35410287999999995</v>
      </c>
      <c r="N14" s="22">
        <f t="shared" si="1"/>
        <v>0.49263466930678734</v>
      </c>
      <c r="O14" s="22">
        <f t="shared" si="2"/>
        <v>0.55559601930474689</v>
      </c>
      <c r="P14" s="23">
        <f t="shared" si="3"/>
        <v>0.62608648843779691</v>
      </c>
      <c r="Q14" s="70">
        <v>62031</v>
      </c>
      <c r="R14" s="21">
        <v>42533</v>
      </c>
      <c r="S14" s="23">
        <f t="shared" si="4"/>
        <v>0.685673292386065</v>
      </c>
    </row>
    <row r="15" spans="1:19" ht="38.25" x14ac:dyDescent="0.25">
      <c r="A15" s="17"/>
      <c r="B15" s="19">
        <v>5005190</v>
      </c>
      <c r="C15" s="19" t="s">
        <v>2144</v>
      </c>
      <c r="D15" s="68">
        <v>3000700</v>
      </c>
      <c r="E15" s="19" t="s">
        <v>2129</v>
      </c>
      <c r="F15" s="69">
        <v>394</v>
      </c>
      <c r="G15" s="19" t="s">
        <v>394</v>
      </c>
      <c r="H15" s="20">
        <v>9.8313890000000033</v>
      </c>
      <c r="I15" s="21">
        <v>14.261092000000007</v>
      </c>
      <c r="J15" s="21">
        <f t="shared" si="0"/>
        <v>7.2153369042047562</v>
      </c>
      <c r="K15" s="21">
        <v>4.8776003142047557</v>
      </c>
      <c r="L15" s="21">
        <v>1.0635638600000001</v>
      </c>
      <c r="M15" s="21">
        <v>1.2741727299999999</v>
      </c>
      <c r="N15" s="22">
        <f t="shared" si="1"/>
        <v>0.34202151659948293</v>
      </c>
      <c r="O15" s="22">
        <f t="shared" si="2"/>
        <v>0.41659952647418258</v>
      </c>
      <c r="P15" s="23">
        <f t="shared" si="3"/>
        <v>0.50594561091147527</v>
      </c>
      <c r="Q15" s="70">
        <v>92705</v>
      </c>
      <c r="R15" s="21">
        <v>59045</v>
      </c>
      <c r="S15" s="23">
        <f t="shared" si="4"/>
        <v>0.63691278787551908</v>
      </c>
    </row>
    <row r="16" spans="1:19" ht="38.25" x14ac:dyDescent="0.25">
      <c r="A16" s="17"/>
      <c r="B16" s="19">
        <v>5005191</v>
      </c>
      <c r="C16" s="19" t="s">
        <v>2145</v>
      </c>
      <c r="D16" s="68">
        <v>3000700</v>
      </c>
      <c r="E16" s="19" t="s">
        <v>2129</v>
      </c>
      <c r="F16" s="69">
        <v>394</v>
      </c>
      <c r="G16" s="19" t="s">
        <v>394</v>
      </c>
      <c r="H16" s="20">
        <v>0.65201600000000004</v>
      </c>
      <c r="I16" s="21">
        <v>3.8409730000000009</v>
      </c>
      <c r="J16" s="21">
        <f t="shared" si="0"/>
        <v>1.6957847648363857</v>
      </c>
      <c r="K16" s="21">
        <v>0.82419188483638572</v>
      </c>
      <c r="L16" s="21">
        <v>0.37643686999999992</v>
      </c>
      <c r="M16" s="21">
        <v>0.49515601000000009</v>
      </c>
      <c r="N16" s="22">
        <f t="shared" si="1"/>
        <v>0.21457893217067278</v>
      </c>
      <c r="O16" s="22">
        <f t="shared" si="2"/>
        <v>0.31258453387628221</v>
      </c>
      <c r="P16" s="23">
        <f t="shared" si="3"/>
        <v>0.44149874649896925</v>
      </c>
      <c r="Q16" s="70">
        <v>3439.5</v>
      </c>
      <c r="R16" s="21">
        <v>2655</v>
      </c>
      <c r="S16" s="23">
        <f t="shared" si="4"/>
        <v>0.77191452245965986</v>
      </c>
    </row>
    <row r="17" spans="1:19" ht="51" x14ac:dyDescent="0.25">
      <c r="A17" s="17"/>
      <c r="B17" s="19">
        <v>5005192</v>
      </c>
      <c r="C17" s="19" t="s">
        <v>2146</v>
      </c>
      <c r="D17" s="68">
        <v>3000701</v>
      </c>
      <c r="E17" s="19" t="s">
        <v>2130</v>
      </c>
      <c r="F17" s="69">
        <v>394</v>
      </c>
      <c r="G17" s="19" t="s">
        <v>394</v>
      </c>
      <c r="H17" s="20">
        <v>5.492703999999998</v>
      </c>
      <c r="I17" s="21">
        <v>5.4829289999999968</v>
      </c>
      <c r="J17" s="21">
        <f t="shared" si="0"/>
        <v>2.7824256762467057</v>
      </c>
      <c r="K17" s="21">
        <v>1.5515931562467054</v>
      </c>
      <c r="L17" s="21">
        <v>0.4984963300000001</v>
      </c>
      <c r="M17" s="21">
        <v>0.73233619000000005</v>
      </c>
      <c r="N17" s="22">
        <f t="shared" si="1"/>
        <v>0.28298618425420174</v>
      </c>
      <c r="O17" s="22">
        <f t="shared" si="2"/>
        <v>0.37390407321464614</v>
      </c>
      <c r="P17" s="23">
        <f t="shared" si="3"/>
        <v>0.50747067420473757</v>
      </c>
      <c r="Q17" s="70">
        <v>8758</v>
      </c>
      <c r="R17" s="21">
        <v>3858</v>
      </c>
      <c r="S17" s="23">
        <f t="shared" si="4"/>
        <v>0.44051153231331353</v>
      </c>
    </row>
    <row r="18" spans="1:19" ht="51" x14ac:dyDescent="0.25">
      <c r="A18" s="17"/>
      <c r="B18" s="19">
        <v>5005193</v>
      </c>
      <c r="C18" s="19" t="s">
        <v>2147</v>
      </c>
      <c r="D18" s="68">
        <v>3000701</v>
      </c>
      <c r="E18" s="19" t="s">
        <v>2130</v>
      </c>
      <c r="F18" s="69">
        <v>394</v>
      </c>
      <c r="G18" s="19" t="s">
        <v>394</v>
      </c>
      <c r="H18" s="20">
        <v>1.4549919999999996</v>
      </c>
      <c r="I18" s="21">
        <v>3.7459200000000008</v>
      </c>
      <c r="J18" s="21">
        <f t="shared" si="0"/>
        <v>1.6835710699746838</v>
      </c>
      <c r="K18" s="21">
        <v>0.90030108997468372</v>
      </c>
      <c r="L18" s="21">
        <v>0.35939990999999999</v>
      </c>
      <c r="M18" s="21">
        <v>0.42387006999999999</v>
      </c>
      <c r="N18" s="22">
        <f t="shared" si="1"/>
        <v>0.24034178251929661</v>
      </c>
      <c r="O18" s="22">
        <f t="shared" si="2"/>
        <v>0.33628614598674916</v>
      </c>
      <c r="P18" s="23">
        <f t="shared" si="3"/>
        <v>0.44944127743643308</v>
      </c>
      <c r="Q18" s="70">
        <v>633</v>
      </c>
      <c r="R18" s="21">
        <v>507</v>
      </c>
      <c r="S18" s="23">
        <f t="shared" si="4"/>
        <v>0.80094786729857825</v>
      </c>
    </row>
    <row r="19" spans="1:19" ht="51" x14ac:dyDescent="0.25">
      <c r="A19" s="17"/>
      <c r="B19" s="19">
        <v>5005194</v>
      </c>
      <c r="C19" s="19" t="s">
        <v>2148</v>
      </c>
      <c r="D19" s="68">
        <v>3000701</v>
      </c>
      <c r="E19" s="19" t="s">
        <v>2130</v>
      </c>
      <c r="F19" s="69">
        <v>87</v>
      </c>
      <c r="G19" s="19" t="s">
        <v>395</v>
      </c>
      <c r="H19" s="20">
        <v>0.288466</v>
      </c>
      <c r="I19" s="21">
        <v>0.49500499999999992</v>
      </c>
      <c r="J19" s="21">
        <f t="shared" si="0"/>
        <v>0.26454099100608996</v>
      </c>
      <c r="K19" s="21">
        <v>0.18837734100608999</v>
      </c>
      <c r="L19" s="21">
        <v>5.6033110000000004E-2</v>
      </c>
      <c r="M19" s="21">
        <v>2.0130539999999999E-2</v>
      </c>
      <c r="N19" s="22">
        <f t="shared" si="1"/>
        <v>0.38055644085633483</v>
      </c>
      <c r="O19" s="22">
        <f t="shared" si="2"/>
        <v>0.49375349947190439</v>
      </c>
      <c r="P19" s="23">
        <f t="shared" si="3"/>
        <v>0.5344208462663812</v>
      </c>
      <c r="Q19" s="70">
        <v>1342</v>
      </c>
      <c r="R19" s="21">
        <v>1105</v>
      </c>
      <c r="S19" s="23">
        <f t="shared" si="4"/>
        <v>0.82339791356184799</v>
      </c>
    </row>
    <row r="20" spans="1:19" ht="25.5" x14ac:dyDescent="0.25">
      <c r="A20" s="17"/>
      <c r="B20" s="19">
        <v>5005195</v>
      </c>
      <c r="C20" s="19" t="s">
        <v>2149</v>
      </c>
      <c r="D20" s="68">
        <v>3000702</v>
      </c>
      <c r="E20" s="19" t="s">
        <v>2131</v>
      </c>
      <c r="F20" s="69">
        <v>394</v>
      </c>
      <c r="G20" s="19" t="s">
        <v>394</v>
      </c>
      <c r="H20" s="20">
        <v>7.168596</v>
      </c>
      <c r="I20" s="21">
        <v>8.2837099999999992</v>
      </c>
      <c r="J20" s="21">
        <f t="shared" si="0"/>
        <v>3.7175849525887057</v>
      </c>
      <c r="K20" s="21">
        <v>2.5364835525887059</v>
      </c>
      <c r="L20" s="21">
        <v>0.54545501000000007</v>
      </c>
      <c r="M20" s="21">
        <v>0.63564638999999989</v>
      </c>
      <c r="N20" s="22">
        <f t="shared" si="1"/>
        <v>0.30620139437386223</v>
      </c>
      <c r="O20" s="22">
        <f t="shared" si="2"/>
        <v>0.37204809953374829</v>
      </c>
      <c r="P20" s="23">
        <f t="shared" si="3"/>
        <v>0.44878260496670042</v>
      </c>
      <c r="Q20" s="70">
        <v>15025</v>
      </c>
      <c r="R20" s="21">
        <v>12162</v>
      </c>
      <c r="S20" s="23">
        <f t="shared" si="4"/>
        <v>0.80945091514143097</v>
      </c>
    </row>
    <row r="21" spans="1:19" ht="38.25" x14ac:dyDescent="0.25">
      <c r="A21" s="17"/>
      <c r="B21" s="19">
        <v>5005196</v>
      </c>
      <c r="C21" s="19" t="s">
        <v>2150</v>
      </c>
      <c r="D21" s="68">
        <v>3000702</v>
      </c>
      <c r="E21" s="19" t="s">
        <v>2131</v>
      </c>
      <c r="F21" s="69">
        <v>394</v>
      </c>
      <c r="G21" s="19" t="s">
        <v>394</v>
      </c>
      <c r="H21" s="20">
        <v>4.7099109999999991</v>
      </c>
      <c r="I21" s="21">
        <v>10.025078999999998</v>
      </c>
      <c r="J21" s="21">
        <f t="shared" si="0"/>
        <v>5.1543803711549643</v>
      </c>
      <c r="K21" s="21">
        <v>3.065259351154964</v>
      </c>
      <c r="L21" s="21">
        <v>0.93543721999999985</v>
      </c>
      <c r="M21" s="21">
        <v>1.1536838</v>
      </c>
      <c r="N21" s="22">
        <f t="shared" si="1"/>
        <v>0.30575912181389936</v>
      </c>
      <c r="O21" s="22">
        <f t="shared" si="2"/>
        <v>0.3990688323907437</v>
      </c>
      <c r="P21" s="23">
        <f t="shared" si="3"/>
        <v>0.51414860383194638</v>
      </c>
      <c r="Q21" s="70">
        <v>6421.5</v>
      </c>
      <c r="R21" s="21">
        <v>6157</v>
      </c>
      <c r="S21" s="23">
        <f t="shared" si="4"/>
        <v>0.95881024682706528</v>
      </c>
    </row>
    <row r="22" spans="1:19" ht="38.25" x14ac:dyDescent="0.25">
      <c r="A22" s="17"/>
      <c r="B22" s="19">
        <v>5005197</v>
      </c>
      <c r="C22" s="19" t="s">
        <v>2151</v>
      </c>
      <c r="D22" s="68">
        <v>3000702</v>
      </c>
      <c r="E22" s="19" t="s">
        <v>2131</v>
      </c>
      <c r="F22" s="69">
        <v>87</v>
      </c>
      <c r="G22" s="19" t="s">
        <v>395</v>
      </c>
      <c r="H22" s="20">
        <v>0.82581300000000002</v>
      </c>
      <c r="I22" s="21">
        <v>1.0815929999999996</v>
      </c>
      <c r="J22" s="21">
        <f t="shared" si="0"/>
        <v>0.61308170849084997</v>
      </c>
      <c r="K22" s="21">
        <v>0.30470477849084998</v>
      </c>
      <c r="L22" s="21">
        <v>7.4289380000000002E-2</v>
      </c>
      <c r="M22" s="21">
        <v>0.23408754999999995</v>
      </c>
      <c r="N22" s="22">
        <f t="shared" si="1"/>
        <v>0.28171851934216485</v>
      </c>
      <c r="O22" s="22">
        <f t="shared" si="2"/>
        <v>0.35040367170539211</v>
      </c>
      <c r="P22" s="23">
        <f t="shared" si="3"/>
        <v>0.56683217115019258</v>
      </c>
      <c r="Q22" s="70">
        <v>1145</v>
      </c>
      <c r="R22" s="21">
        <v>1103</v>
      </c>
      <c r="S22" s="23">
        <f t="shared" si="4"/>
        <v>0.96331877729257642</v>
      </c>
    </row>
    <row r="23" spans="1:19" x14ac:dyDescent="0.25">
      <c r="A23" s="17"/>
      <c r="B23" s="19">
        <v>9000000</v>
      </c>
      <c r="C23" s="19" t="s">
        <v>303</v>
      </c>
      <c r="D23" s="68">
        <v>9000000</v>
      </c>
      <c r="E23" s="19" t="s">
        <v>304</v>
      </c>
      <c r="F23" s="69"/>
      <c r="G23" s="19" t="s">
        <v>311</v>
      </c>
      <c r="H23" s="20">
        <v>4.2511020000000004</v>
      </c>
      <c r="I23" s="21">
        <v>2.482272</v>
      </c>
      <c r="J23" s="21">
        <f t="shared" si="0"/>
        <v>1.6702395314946128</v>
      </c>
      <c r="K23" s="21">
        <v>1.1436897214946125</v>
      </c>
      <c r="L23" s="21">
        <v>0.30573505000000012</v>
      </c>
      <c r="M23" s="21">
        <v>0.22081476000000008</v>
      </c>
      <c r="N23" s="22">
        <f t="shared" si="1"/>
        <v>0.46074311014047309</v>
      </c>
      <c r="O23" s="22">
        <f t="shared" si="2"/>
        <v>0.58391053498352019</v>
      </c>
      <c r="P23" s="23">
        <f t="shared" si="3"/>
        <v>0.67286724883276805</v>
      </c>
      <c r="Q23" s="70"/>
      <c r="R23" s="21"/>
      <c r="S23" s="23">
        <f t="shared" si="4"/>
        <v>0</v>
      </c>
    </row>
    <row r="24" spans="1:19" ht="15.75" thickBot="1" x14ac:dyDescent="0.3">
      <c r="A24" s="41" t="s">
        <v>293</v>
      </c>
      <c r="B24" s="43"/>
      <c r="C24" s="43"/>
      <c r="D24" s="65"/>
      <c r="E24" s="43"/>
      <c r="F24" s="66"/>
      <c r="G24" s="43"/>
      <c r="H24" s="44">
        <f ca="1">OFFSET(H24,-MATCH("PROYECTOS",$A$8:$A$24,0)-1,0)-(OFFSET(H24,-MATCH("PROYECTOS",$A$8:$A$24,0),0))</f>
        <v>0</v>
      </c>
      <c r="I24" s="44">
        <f t="shared" ref="I24:M24" ca="1" si="5">OFFSET(I24,-MATCH("PROYECTOS",$A$8:$A$24,0)-1,0)-(OFFSET(I24,-MATCH("PROYECTOS",$A$8:$A$24,0),0))</f>
        <v>0</v>
      </c>
      <c r="J24" s="44">
        <f t="shared" ca="1" si="5"/>
        <v>0</v>
      </c>
      <c r="K24" s="44">
        <f t="shared" ca="1" si="5"/>
        <v>0</v>
      </c>
      <c r="L24" s="44">
        <f t="shared" ca="1" si="5"/>
        <v>0</v>
      </c>
      <c r="M24" s="44">
        <f t="shared" ca="1" si="5"/>
        <v>0</v>
      </c>
      <c r="N24" s="46">
        <f t="shared" ca="1" si="1"/>
        <v>0</v>
      </c>
      <c r="O24" s="46">
        <f t="shared" ca="1" si="2"/>
        <v>0</v>
      </c>
      <c r="P24" s="47">
        <f t="shared" ca="1" si="3"/>
        <v>0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131.44782699999996</v>
      </c>
      <c r="E6" s="14">
        <v>144.27211399999996</v>
      </c>
      <c r="F6" s="14">
        <v>105.58547319433941</v>
      </c>
      <c r="G6" s="14">
        <v>61.860622044339379</v>
      </c>
      <c r="H6" s="14">
        <v>9.9364228699999995</v>
      </c>
      <c r="I6" s="14">
        <v>33.788428280000012</v>
      </c>
      <c r="J6" s="15">
        <v>0.42877740076879584</v>
      </c>
      <c r="K6" s="15">
        <v>0.4976501897957869</v>
      </c>
      <c r="L6" s="16">
        <v>0.73184949098575913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131.44782699999999</v>
      </c>
      <c r="E7" s="38">
        <f ca="1">SUM(E8:OFFSET(E6,MATCH("GOBIERNOS REGIONALES",$A$8:$A$50,0),0))</f>
        <v>142.29162200000002</v>
      </c>
      <c r="F7" s="38">
        <f ca="1">SUM(F8:OFFSET(F6,MATCH("GOBIERNOS REGIONALES",$A$8:$A$50,0),0))</f>
        <v>104.79960763300754</v>
      </c>
      <c r="G7" s="38">
        <f ca="1">SUM(G8:OFFSET(G6,MATCH("GOBIERNOS REGIONALES",$A$8:$A$50,0),0))</f>
        <v>61.383993183007533</v>
      </c>
      <c r="H7" s="38">
        <f ca="1">SUM(H8:OFFSET(H6,MATCH("GOBIERNOS REGIONALES",$A$8:$A$50,0),0))</f>
        <v>9.7792276699999992</v>
      </c>
      <c r="I7" s="38">
        <f ca="1">SUM(I8:OFFSET(I6,MATCH("GOBIERNOS REGIONALES",$A$8:$A$50,0),0))</f>
        <v>33.636386780000009</v>
      </c>
      <c r="J7" s="39">
        <f ca="1">IFERROR(G7/E7,0)</f>
        <v>0.43139569512397241</v>
      </c>
      <c r="K7" s="39">
        <f ca="1">IFERROR(SUM(G7,H7)/E7,0)</f>
        <v>0.50012235332455146</v>
      </c>
      <c r="L7" s="40">
        <f ca="1">IFERROR(SUM(G7,H7,I7)/E7,0)</f>
        <v>0.73651284706704323</v>
      </c>
      <c r="M7" s="4"/>
    </row>
    <row r="8" spans="1:13" x14ac:dyDescent="0.25">
      <c r="A8" s="17"/>
      <c r="B8" s="18">
        <v>3</v>
      </c>
      <c r="C8" s="19" t="s">
        <v>102</v>
      </c>
      <c r="D8" s="20">
        <v>131.44782699999999</v>
      </c>
      <c r="E8" s="21">
        <v>142.29162200000002</v>
      </c>
      <c r="F8" s="21">
        <f t="shared" ref="F8:F11" si="0">SUM(G8,H8,I8)</f>
        <v>104.79960763300754</v>
      </c>
      <c r="G8" s="21">
        <v>61.383993183007533</v>
      </c>
      <c r="H8" s="21">
        <v>9.7792276699999992</v>
      </c>
      <c r="I8" s="21">
        <v>33.636386780000009</v>
      </c>
      <c r="J8" s="22">
        <f t="shared" ref="J8:J11" si="1">IFERROR(G8/E8,0)</f>
        <v>0.43139569512397241</v>
      </c>
      <c r="K8" s="22">
        <f t="shared" ref="K8:K11" si="2">IFERROR(SUM(G8,H8)/E8,0)</f>
        <v>0.50012235332455146</v>
      </c>
      <c r="L8" s="23">
        <f t="shared" ref="L8:L11" si="3">IFERROR(SUM(G8,H8,I8)/E8,0)</f>
        <v>0.73651284706704323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1.4852070000000002</v>
      </c>
      <c r="F9" s="38">
        <f ca="1">SUM(F10:OFFSET(F8,(MATCH("GOBIERNOS LOCALES",$A$8:$A$50,0)-MATCH("GOBIERNOS REGIONALES",$A$8:$A$50,0)),0))</f>
        <v>0.57214152368807003</v>
      </c>
      <c r="G9" s="38">
        <f ca="1">SUM(G10:OFFSET(G8,(MATCH("GOBIERNOS LOCALES",$A$8:$A$50,0)-MATCH("GOBIERNOS REGIONALES",$A$8:$A$50,0)),0))</f>
        <v>0.37149554368807003</v>
      </c>
      <c r="H9" s="38">
        <f ca="1">SUM(H10:OFFSET(H8,(MATCH("GOBIERNOS LOCALES",$A$8:$A$50,0)-MATCH("GOBIERNOS REGIONALES",$A$8:$A$50,0)),0))</f>
        <v>0.10770779</v>
      </c>
      <c r="I9" s="38">
        <f ca="1">SUM(I10:OFFSET(I8,(MATCH("GOBIERNOS LOCALES",$A$8:$A$50,0)-MATCH("GOBIERNOS REGIONALES",$A$8:$A$50,0)),0))</f>
        <v>9.2938190000000004E-2</v>
      </c>
      <c r="J9" s="39">
        <f t="shared" ca="1" si="1"/>
        <v>0.2501304826115619</v>
      </c>
      <c r="K9" s="39">
        <f t="shared" ca="1" si="2"/>
        <v>0.32265087202529341</v>
      </c>
      <c r="L9" s="40">
        <f t="shared" ca="1" si="3"/>
        <v>0.38522678905234758</v>
      </c>
      <c r="M9" s="4"/>
    </row>
    <row r="10" spans="1:13" x14ac:dyDescent="0.25">
      <c r="A10" s="17"/>
      <c r="B10" s="18">
        <v>443</v>
      </c>
      <c r="C10" s="19" t="s">
        <v>209</v>
      </c>
      <c r="D10" s="20">
        <v>0</v>
      </c>
      <c r="E10" s="21">
        <v>1.4852070000000002</v>
      </c>
      <c r="F10" s="21">
        <f t="shared" si="0"/>
        <v>0.57214152368807003</v>
      </c>
      <c r="G10" s="21">
        <v>0.37149554368807003</v>
      </c>
      <c r="H10" s="21">
        <v>0.10770779</v>
      </c>
      <c r="I10" s="21">
        <v>9.2938190000000004E-2</v>
      </c>
      <c r="J10" s="22">
        <f t="shared" si="1"/>
        <v>0.2501304826115619</v>
      </c>
      <c r="K10" s="22">
        <f t="shared" si="2"/>
        <v>0.32265087202529341</v>
      </c>
      <c r="L10" s="23">
        <f t="shared" si="3"/>
        <v>0.38522678905234758</v>
      </c>
      <c r="M10" s="4"/>
    </row>
    <row r="11" spans="1:13" ht="15.75" thickBot="1" x14ac:dyDescent="0.3">
      <c r="A11" s="41" t="s">
        <v>232</v>
      </c>
      <c r="B11" s="58"/>
      <c r="C11" s="43"/>
      <c r="D11" s="44">
        <v>0</v>
      </c>
      <c r="E11" s="45">
        <v>0.49528499999999998</v>
      </c>
      <c r="F11" s="45">
        <f t="shared" si="0"/>
        <v>0.21372403764377654</v>
      </c>
      <c r="G11" s="45">
        <v>0.10513331764377654</v>
      </c>
      <c r="H11" s="45">
        <v>4.9487410000000003E-2</v>
      </c>
      <c r="I11" s="45">
        <v>5.9103309999999999E-2</v>
      </c>
      <c r="J11" s="46">
        <f t="shared" si="1"/>
        <v>0.21226832559794168</v>
      </c>
      <c r="K11" s="46">
        <f t="shared" si="2"/>
        <v>0.31218536326312435</v>
      </c>
      <c r="L11" s="47">
        <f t="shared" si="3"/>
        <v>0.4315172832687777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543</v>
      </c>
      <c r="N2" s="72" t="s">
        <v>579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299.35990500000003</v>
      </c>
      <c r="E6" s="14">
        <f ca="1">SUM(E7:OFFSET(E7,50,0))</f>
        <v>288.35360900000001</v>
      </c>
      <c r="F6" s="14">
        <f ca="1">SUM(F7:OFFSET(F7,50,0))</f>
        <v>189.21677895269957</v>
      </c>
      <c r="G6" s="14">
        <f ca="1">SUM(G7:OFFSET(G7,50,0))</f>
        <v>147.92890986269958</v>
      </c>
      <c r="H6" s="14">
        <f ca="1">SUM(H7:OFFSET(H7,50,0))</f>
        <v>18.297824390000002</v>
      </c>
      <c r="I6" s="14">
        <f ca="1">SUM(I7:OFFSET(I7,50,0))</f>
        <v>22.990044700000002</v>
      </c>
      <c r="J6" s="15">
        <f ca="1">IFERROR(G6/E6,0)</f>
        <v>0.51301216716416953</v>
      </c>
      <c r="K6" s="15">
        <f ca="1">IFERROR(SUM(G6,H6)/E6,0)</f>
        <v>0.57646836753376507</v>
      </c>
      <c r="L6" s="16">
        <f ca="1">IFERROR(SUM(G6,H6,I6)/E6,0)</f>
        <v>0.65619702007162872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0.88673199999999996</v>
      </c>
      <c r="F7" s="21">
        <f t="shared" ref="F7:F15" si="0">SUM(G7,H7,I7)</f>
        <v>0.41040799021720886</v>
      </c>
      <c r="G7" s="21">
        <v>0.41040799021720886</v>
      </c>
      <c r="H7" s="21">
        <v>0</v>
      </c>
      <c r="I7" s="21">
        <v>0</v>
      </c>
      <c r="J7" s="22">
        <f t="shared" ref="J7:J15" si="1">IFERROR(G7/E7,0)</f>
        <v>0.46283205096602908</v>
      </c>
      <c r="K7" s="22">
        <f t="shared" ref="K7:K15" si="2">IFERROR(SUM(G7,H7)/E7,0)</f>
        <v>0.46283205096602908</v>
      </c>
      <c r="L7" s="23">
        <f t="shared" ref="L7:L15" si="3">IFERROR(SUM(G7,H7,I7)/E7,0)</f>
        <v>0.46283205096602908</v>
      </c>
      <c r="M7" s="4"/>
      <c r="N7" t="s">
        <v>265</v>
      </c>
      <c r="O7" s="5">
        <v>18.957183718681335</v>
      </c>
      <c r="P7" s="71">
        <v>0.99999998516031352</v>
      </c>
    </row>
    <row r="8" spans="1:16" x14ac:dyDescent="0.25">
      <c r="A8" s="17"/>
      <c r="B8" s="55">
        <v>8</v>
      </c>
      <c r="C8" s="19" t="s">
        <v>256</v>
      </c>
      <c r="D8" s="20">
        <v>0</v>
      </c>
      <c r="E8" s="21">
        <v>0.91350799999999999</v>
      </c>
      <c r="F8" s="21">
        <f t="shared" si="0"/>
        <v>0.41040799021720886</v>
      </c>
      <c r="G8" s="21">
        <v>0.41040799021720886</v>
      </c>
      <c r="H8" s="21">
        <v>0</v>
      </c>
      <c r="I8" s="21">
        <v>0</v>
      </c>
      <c r="J8" s="22">
        <f t="shared" si="1"/>
        <v>0.44926589610294476</v>
      </c>
      <c r="K8" s="22">
        <f t="shared" si="2"/>
        <v>0.44926589610294476</v>
      </c>
      <c r="L8" s="23">
        <f t="shared" si="3"/>
        <v>0.44926589610294476</v>
      </c>
      <c r="M8" s="4"/>
      <c r="N8" t="s">
        <v>258</v>
      </c>
      <c r="O8" s="5">
        <v>9.218410432030554</v>
      </c>
      <c r="P8" s="71">
        <v>0.83166389355740467</v>
      </c>
    </row>
    <row r="9" spans="1:16" x14ac:dyDescent="0.25">
      <c r="A9" s="17"/>
      <c r="B9" s="55">
        <v>10</v>
      </c>
      <c r="C9" s="19" t="s">
        <v>258</v>
      </c>
      <c r="D9" s="20">
        <v>11.021917</v>
      </c>
      <c r="E9" s="21">
        <v>11.084298</v>
      </c>
      <c r="F9" s="21">
        <f t="shared" si="0"/>
        <v>9.218410432030554</v>
      </c>
      <c r="G9" s="21">
        <v>8.8960500620305538</v>
      </c>
      <c r="H9" s="21">
        <v>0.20493582000000002</v>
      </c>
      <c r="I9" s="21">
        <v>0.11742455</v>
      </c>
      <c r="J9" s="22">
        <f t="shared" si="1"/>
        <v>0.80258127867281748</v>
      </c>
      <c r="K9" s="22">
        <f t="shared" si="2"/>
        <v>0.82107011937341934</v>
      </c>
      <c r="L9" s="23">
        <f t="shared" si="3"/>
        <v>0.83166389355740467</v>
      </c>
      <c r="M9" s="4"/>
      <c r="N9" t="s">
        <v>263</v>
      </c>
      <c r="O9" s="5">
        <v>147.05215381021611</v>
      </c>
      <c r="P9" s="71">
        <v>0.69771044634080837</v>
      </c>
    </row>
    <row r="10" spans="1:16" x14ac:dyDescent="0.25">
      <c r="A10" s="17"/>
      <c r="B10" s="55">
        <v>12</v>
      </c>
      <c r="C10" s="19" t="s">
        <v>260</v>
      </c>
      <c r="D10" s="20">
        <v>26.062143000000003</v>
      </c>
      <c r="E10" s="21">
        <v>26.062143000000003</v>
      </c>
      <c r="F10" s="21">
        <f t="shared" si="0"/>
        <v>0.63473272079586029</v>
      </c>
      <c r="G10" s="21">
        <v>0.54926823079586029</v>
      </c>
      <c r="H10" s="21">
        <v>0</v>
      </c>
      <c r="I10" s="21">
        <v>8.5464490000000004E-2</v>
      </c>
      <c r="J10" s="22">
        <f t="shared" si="1"/>
        <v>2.1075328717053705E-2</v>
      </c>
      <c r="K10" s="22">
        <f t="shared" si="2"/>
        <v>2.1075328717053705E-2</v>
      </c>
      <c r="L10" s="23">
        <f t="shared" si="3"/>
        <v>2.435458668137383E-2</v>
      </c>
      <c r="M10" s="4"/>
      <c r="N10" t="s">
        <v>273</v>
      </c>
      <c r="O10" s="5">
        <v>12.123074300324083</v>
      </c>
      <c r="P10" s="71">
        <v>0.64605077440480518</v>
      </c>
    </row>
    <row r="11" spans="1:16" x14ac:dyDescent="0.25">
      <c r="A11" s="17"/>
      <c r="B11" s="55">
        <v>15</v>
      </c>
      <c r="C11" s="19" t="s">
        <v>263</v>
      </c>
      <c r="D11" s="20">
        <v>217.87447</v>
      </c>
      <c r="E11" s="21">
        <v>210.76387</v>
      </c>
      <c r="F11" s="21">
        <f t="shared" si="0"/>
        <v>147.05215381021611</v>
      </c>
      <c r="G11" s="21">
        <v>112.42084001021612</v>
      </c>
      <c r="H11" s="21">
        <v>16.729302750000002</v>
      </c>
      <c r="I11" s="21">
        <v>17.902011050000002</v>
      </c>
      <c r="J11" s="22">
        <f t="shared" si="1"/>
        <v>0.5333971140794489</v>
      </c>
      <c r="K11" s="22">
        <f t="shared" si="2"/>
        <v>0.61277173720626843</v>
      </c>
      <c r="L11" s="23">
        <f t="shared" si="3"/>
        <v>0.69771044634080837</v>
      </c>
      <c r="M11" s="4"/>
      <c r="N11" t="s">
        <v>250</v>
      </c>
      <c r="O11" s="5">
        <v>0.41040799021720886</v>
      </c>
      <c r="P11" s="71">
        <v>0.46283205096602908</v>
      </c>
    </row>
    <row r="12" spans="1:16" x14ac:dyDescent="0.25">
      <c r="A12" s="17"/>
      <c r="B12" s="55">
        <v>17</v>
      </c>
      <c r="C12" s="19" t="s">
        <v>265</v>
      </c>
      <c r="D12" s="20">
        <v>0</v>
      </c>
      <c r="E12" s="21">
        <v>18.957184000000002</v>
      </c>
      <c r="F12" s="21">
        <f t="shared" si="0"/>
        <v>18.957183718681335</v>
      </c>
      <c r="G12" s="21">
        <v>18.957183718681335</v>
      </c>
      <c r="H12" s="21">
        <v>0</v>
      </c>
      <c r="I12" s="21">
        <v>0</v>
      </c>
      <c r="J12" s="22">
        <f t="shared" si="1"/>
        <v>0.99999998516031352</v>
      </c>
      <c r="K12" s="22">
        <f t="shared" si="2"/>
        <v>0.99999998516031352</v>
      </c>
      <c r="L12" s="23">
        <f t="shared" si="3"/>
        <v>0.99999998516031352</v>
      </c>
      <c r="M12" s="4"/>
      <c r="N12" t="s">
        <v>268</v>
      </c>
      <c r="O12" s="5">
        <v>0.41040799021720886</v>
      </c>
      <c r="P12" s="71">
        <v>0.45051262400624476</v>
      </c>
    </row>
    <row r="13" spans="1:16" x14ac:dyDescent="0.25">
      <c r="A13" s="17"/>
      <c r="B13" s="55">
        <v>20</v>
      </c>
      <c r="C13" s="19" t="s">
        <v>268</v>
      </c>
      <c r="D13" s="20">
        <v>0</v>
      </c>
      <c r="E13" s="21">
        <v>0.91098000000000001</v>
      </c>
      <c r="F13" s="21">
        <f t="shared" si="0"/>
        <v>0.41040799021720886</v>
      </c>
      <c r="G13" s="21">
        <v>0.41040799021720886</v>
      </c>
      <c r="H13" s="21">
        <v>0</v>
      </c>
      <c r="I13" s="21">
        <v>0</v>
      </c>
      <c r="J13" s="22">
        <f t="shared" si="1"/>
        <v>0.45051262400624476</v>
      </c>
      <c r="K13" s="22">
        <f t="shared" si="2"/>
        <v>0.45051262400624476</v>
      </c>
      <c r="L13" s="23">
        <f t="shared" si="3"/>
        <v>0.45051262400624476</v>
      </c>
      <c r="M13" s="4"/>
      <c r="N13" t="s">
        <v>256</v>
      </c>
      <c r="O13" s="5">
        <v>0.41040799021720886</v>
      </c>
      <c r="P13" s="71">
        <v>0.44926589610294476</v>
      </c>
    </row>
    <row r="14" spans="1:16" x14ac:dyDescent="0.25">
      <c r="A14" s="17"/>
      <c r="B14" s="55">
        <v>22</v>
      </c>
      <c r="C14" s="19" t="s">
        <v>270</v>
      </c>
      <c r="D14" s="20">
        <v>26</v>
      </c>
      <c r="E14" s="21">
        <v>0.01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260</v>
      </c>
      <c r="O14" s="5">
        <v>0.63473272079586029</v>
      </c>
      <c r="P14" s="71">
        <v>2.435458668137383E-2</v>
      </c>
    </row>
    <row r="15" spans="1:16" ht="15.75" thickBot="1" x14ac:dyDescent="0.3">
      <c r="A15" s="24"/>
      <c r="B15" s="56">
        <v>25</v>
      </c>
      <c r="C15" s="26" t="s">
        <v>273</v>
      </c>
      <c r="D15" s="27">
        <v>18.401375000000002</v>
      </c>
      <c r="E15" s="28">
        <v>18.764894000000002</v>
      </c>
      <c r="F15" s="28">
        <f t="shared" si="0"/>
        <v>12.123074300324083</v>
      </c>
      <c r="G15" s="28">
        <v>5.8743438703240827</v>
      </c>
      <c r="H15" s="28">
        <v>1.3635858199999999</v>
      </c>
      <c r="I15" s="28">
        <v>4.8851446100000002</v>
      </c>
      <c r="J15" s="29">
        <f t="shared" si="1"/>
        <v>0.31304966978891979</v>
      </c>
      <c r="K15" s="29">
        <f t="shared" si="2"/>
        <v>0.38571652418202212</v>
      </c>
      <c r="L15" s="30">
        <f t="shared" si="3"/>
        <v>0.64605077440480518</v>
      </c>
      <c r="M15" s="4"/>
      <c r="N15" t="s">
        <v>270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2155</v>
      </c>
      <c r="N2" s="72" t="s">
        <v>2168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131.44782699999996</v>
      </c>
      <c r="E6" s="14">
        <f ca="1">SUM(E7:OFFSET(E7,50,0))</f>
        <v>144.27211399999996</v>
      </c>
      <c r="F6" s="14">
        <f ca="1">SUM(F7:OFFSET(F7,50,0))</f>
        <v>105.58547319433941</v>
      </c>
      <c r="G6" s="14">
        <f ca="1">SUM(G7:OFFSET(G7,50,0))</f>
        <v>61.860622044339379</v>
      </c>
      <c r="H6" s="14">
        <f ca="1">SUM(H7:OFFSET(H7,50,0))</f>
        <v>9.9364228699999995</v>
      </c>
      <c r="I6" s="14">
        <f ca="1">SUM(I7:OFFSET(I7,50,0))</f>
        <v>33.788428280000012</v>
      </c>
      <c r="J6" s="15">
        <f ca="1">IFERROR(G6/E6,0)</f>
        <v>0.42877740076879584</v>
      </c>
      <c r="K6" s="15">
        <f ca="1">IFERROR(SUM(G6,H6)/E6,0)</f>
        <v>0.4976501897957869</v>
      </c>
      <c r="L6" s="16">
        <f ca="1">IFERROR(SUM(G6,H6,I6)/E6,0)</f>
        <v>0.73184949098575913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0.32510600000000001</v>
      </c>
      <c r="E7" s="21">
        <v>0.37038399999999999</v>
      </c>
      <c r="F7" s="21">
        <f t="shared" ref="F7:F24" si="0">SUM(G7,H7,I7)</f>
        <v>0.31485084283195469</v>
      </c>
      <c r="G7" s="21">
        <v>0.25141766283195466</v>
      </c>
      <c r="H7" s="21">
        <v>5.1312440000000001E-2</v>
      </c>
      <c r="I7" s="21">
        <v>1.2120739999999998E-2</v>
      </c>
      <c r="J7" s="22">
        <f t="shared" ref="J7:J24" si="1">IFERROR(G7/E7,0)</f>
        <v>0.67880270970656043</v>
      </c>
      <c r="K7" s="22">
        <f t="shared" ref="K7:K24" si="2">IFERROR(SUM(G7,H7)/E7,0)</f>
        <v>0.81734119949013639</v>
      </c>
      <c r="L7" s="23">
        <f t="shared" ref="L7:L24" si="3">IFERROR(SUM(G7,H7,I7)/E7,0)</f>
        <v>0.85006599321772724</v>
      </c>
      <c r="M7" s="4"/>
      <c r="N7" t="s">
        <v>249</v>
      </c>
      <c r="O7" s="5">
        <v>0.31485084283195469</v>
      </c>
      <c r="P7" s="71">
        <v>0.85006599321772724</v>
      </c>
    </row>
    <row r="8" spans="1:16" x14ac:dyDescent="0.25">
      <c r="A8" s="17"/>
      <c r="B8" s="55">
        <v>2</v>
      </c>
      <c r="C8" s="19" t="s">
        <v>250</v>
      </c>
      <c r="D8" s="20">
        <v>0.99832100000000012</v>
      </c>
      <c r="E8" s="21">
        <v>0.95248099999999991</v>
      </c>
      <c r="F8" s="21">
        <f t="shared" si="0"/>
        <v>0.7648254860028717</v>
      </c>
      <c r="G8" s="21">
        <v>0.57453315600287169</v>
      </c>
      <c r="H8" s="21">
        <v>9.8191529999999985E-2</v>
      </c>
      <c r="I8" s="21">
        <v>9.2100799999999997E-2</v>
      </c>
      <c r="J8" s="22">
        <f t="shared" si="1"/>
        <v>0.60319644801615124</v>
      </c>
      <c r="K8" s="22">
        <f t="shared" si="2"/>
        <v>0.7062867248825665</v>
      </c>
      <c r="L8" s="23">
        <f t="shared" si="3"/>
        <v>0.80298240700115986</v>
      </c>
      <c r="M8" s="4"/>
      <c r="N8" t="s">
        <v>272</v>
      </c>
      <c r="O8" s="5">
        <v>0.2008329573833525</v>
      </c>
      <c r="P8" s="71">
        <v>0.83031370364712698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0.84803000000000006</v>
      </c>
      <c r="F9" s="21">
        <f t="shared" si="0"/>
        <v>0.65204340525861681</v>
      </c>
      <c r="G9" s="21">
        <v>0.45705680525861681</v>
      </c>
      <c r="H9" s="21">
        <v>6.5250300000000011E-2</v>
      </c>
      <c r="I9" s="21">
        <v>0.1297363</v>
      </c>
      <c r="J9" s="22">
        <f t="shared" si="1"/>
        <v>0.53896301458511697</v>
      </c>
      <c r="K9" s="22">
        <f t="shared" si="2"/>
        <v>0.61590640102191752</v>
      </c>
      <c r="L9" s="23">
        <f t="shared" si="3"/>
        <v>0.76889190861009249</v>
      </c>
      <c r="M9" s="4"/>
      <c r="N9" t="s">
        <v>271</v>
      </c>
      <c r="O9" s="5">
        <v>0.3929877838986009</v>
      </c>
      <c r="P9" s="71">
        <v>0.82225854850869651</v>
      </c>
    </row>
    <row r="10" spans="1:16" x14ac:dyDescent="0.25">
      <c r="A10" s="17"/>
      <c r="B10" s="55">
        <v>4</v>
      </c>
      <c r="C10" s="19" t="s">
        <v>252</v>
      </c>
      <c r="D10" s="20">
        <v>2.3802639999999999</v>
      </c>
      <c r="E10" s="21">
        <v>1.7276560000000001</v>
      </c>
      <c r="F10" s="21">
        <f t="shared" si="0"/>
        <v>0.8068820195407207</v>
      </c>
      <c r="G10" s="21">
        <v>0.49711242954072077</v>
      </c>
      <c r="H10" s="21">
        <v>0.16337027999999998</v>
      </c>
      <c r="I10" s="21">
        <v>0.14639931</v>
      </c>
      <c r="J10" s="22">
        <f t="shared" si="1"/>
        <v>0.28773808532527351</v>
      </c>
      <c r="K10" s="22">
        <f t="shared" si="2"/>
        <v>0.38229989624133548</v>
      </c>
      <c r="L10" s="23">
        <f t="shared" si="3"/>
        <v>0.46703858843468876</v>
      </c>
      <c r="M10" s="4"/>
      <c r="N10" t="s">
        <v>256</v>
      </c>
      <c r="O10" s="5">
        <v>69.569349027860923</v>
      </c>
      <c r="P10" s="71">
        <v>0.80385816971187674</v>
      </c>
    </row>
    <row r="11" spans="1:16" x14ac:dyDescent="0.25">
      <c r="A11" s="17"/>
      <c r="B11" s="55">
        <v>5</v>
      </c>
      <c r="C11" s="19" t="s">
        <v>253</v>
      </c>
      <c r="D11" s="20">
        <v>0.511189</v>
      </c>
      <c r="E11" s="21">
        <v>5.3059189999999994</v>
      </c>
      <c r="F11" s="21">
        <f t="shared" si="0"/>
        <v>2.9879215300240274</v>
      </c>
      <c r="G11" s="21">
        <v>1.9662653100240277</v>
      </c>
      <c r="H11" s="21">
        <v>0.51542517999999993</v>
      </c>
      <c r="I11" s="21">
        <v>0.50623104000000008</v>
      </c>
      <c r="J11" s="22">
        <f t="shared" si="1"/>
        <v>0.37057959422750852</v>
      </c>
      <c r="K11" s="22">
        <f t="shared" si="2"/>
        <v>0.46772114124320929</v>
      </c>
      <c r="L11" s="23">
        <f t="shared" si="3"/>
        <v>0.56312988004981379</v>
      </c>
      <c r="M11" s="4"/>
      <c r="N11" t="s">
        <v>250</v>
      </c>
      <c r="O11" s="5">
        <v>0.7648254860028717</v>
      </c>
      <c r="P11" s="71">
        <v>0.80298240700115986</v>
      </c>
    </row>
    <row r="12" spans="1:16" x14ac:dyDescent="0.25">
      <c r="A12" s="17"/>
      <c r="B12" s="55">
        <v>7</v>
      </c>
      <c r="C12" s="19" t="s">
        <v>255</v>
      </c>
      <c r="D12" s="20">
        <v>0.33806000000000003</v>
      </c>
      <c r="E12" s="21">
        <v>1.7849289999999998</v>
      </c>
      <c r="F12" s="21">
        <f t="shared" si="0"/>
        <v>1.2273640396733614</v>
      </c>
      <c r="G12" s="21">
        <v>0.93907081967336126</v>
      </c>
      <c r="H12" s="21">
        <v>0.15080119000000003</v>
      </c>
      <c r="I12" s="21">
        <v>0.13749203000000002</v>
      </c>
      <c r="J12" s="22">
        <f t="shared" si="1"/>
        <v>0.52611102159994116</v>
      </c>
      <c r="K12" s="22">
        <f t="shared" si="2"/>
        <v>0.61059684148409354</v>
      </c>
      <c r="L12" s="23">
        <f t="shared" si="3"/>
        <v>0.6876262527379865</v>
      </c>
      <c r="M12" s="4"/>
      <c r="N12" t="s">
        <v>262</v>
      </c>
      <c r="O12" s="5">
        <v>0.43475178371481638</v>
      </c>
      <c r="P12" s="71">
        <v>0.79317911400535368</v>
      </c>
    </row>
    <row r="13" spans="1:16" x14ac:dyDescent="0.25">
      <c r="A13" s="17"/>
      <c r="B13" s="55">
        <v>8</v>
      </c>
      <c r="C13" s="19" t="s">
        <v>256</v>
      </c>
      <c r="D13" s="20">
        <v>82.934157999999982</v>
      </c>
      <c r="E13" s="21">
        <v>86.544307999999987</v>
      </c>
      <c r="F13" s="21">
        <f t="shared" si="0"/>
        <v>69.569349027860923</v>
      </c>
      <c r="G13" s="21">
        <v>34.457868377860905</v>
      </c>
      <c r="H13" s="21">
        <v>5.9611589000000009</v>
      </c>
      <c r="I13" s="21">
        <v>29.150321750000021</v>
      </c>
      <c r="J13" s="22">
        <f t="shared" si="1"/>
        <v>0.39815291350946974</v>
      </c>
      <c r="K13" s="22">
        <f t="shared" si="2"/>
        <v>0.46703276289251644</v>
      </c>
      <c r="L13" s="23">
        <f t="shared" si="3"/>
        <v>0.80385816971187674</v>
      </c>
      <c r="M13" s="4"/>
      <c r="N13" t="s">
        <v>251</v>
      </c>
      <c r="O13" s="5">
        <v>0.65204340525861681</v>
      </c>
      <c r="P13" s="71">
        <v>0.76889190861009249</v>
      </c>
    </row>
    <row r="14" spans="1:16" x14ac:dyDescent="0.25">
      <c r="A14" s="17"/>
      <c r="B14" s="55">
        <v>9</v>
      </c>
      <c r="C14" s="19" t="s">
        <v>257</v>
      </c>
      <c r="D14" s="20">
        <v>0.27604900000000004</v>
      </c>
      <c r="E14" s="21">
        <v>0.31476699999999996</v>
      </c>
      <c r="F14" s="21">
        <f t="shared" si="0"/>
        <v>0.23260892327726457</v>
      </c>
      <c r="G14" s="21">
        <v>0.17894029327726457</v>
      </c>
      <c r="H14" s="21">
        <v>2.1660620000000002E-2</v>
      </c>
      <c r="I14" s="21">
        <v>3.2008010000000003E-2</v>
      </c>
      <c r="J14" s="22">
        <f t="shared" si="1"/>
        <v>0.56848492147291363</v>
      </c>
      <c r="K14" s="22">
        <f t="shared" si="2"/>
        <v>0.63729969557566257</v>
      </c>
      <c r="L14" s="23">
        <f t="shared" si="3"/>
        <v>0.73898764253325344</v>
      </c>
      <c r="M14" s="4"/>
      <c r="N14" t="s">
        <v>257</v>
      </c>
      <c r="O14" s="5">
        <v>0.23260892327726457</v>
      </c>
      <c r="P14" s="71">
        <v>0.73898764253325344</v>
      </c>
    </row>
    <row r="15" spans="1:16" x14ac:dyDescent="0.25">
      <c r="A15" s="17"/>
      <c r="B15" s="55">
        <v>11</v>
      </c>
      <c r="C15" s="19" t="s">
        <v>259</v>
      </c>
      <c r="D15" s="20">
        <v>0.63038899999999998</v>
      </c>
      <c r="E15" s="21">
        <v>0.90785699999999991</v>
      </c>
      <c r="F15" s="21">
        <f t="shared" si="0"/>
        <v>0.58238446216392459</v>
      </c>
      <c r="G15" s="21">
        <v>0.43611390216392465</v>
      </c>
      <c r="H15" s="21">
        <v>0.10656507999999999</v>
      </c>
      <c r="I15" s="21">
        <v>3.9705479999999994E-2</v>
      </c>
      <c r="J15" s="22">
        <f t="shared" si="1"/>
        <v>0.48037730850114574</v>
      </c>
      <c r="K15" s="22">
        <f t="shared" si="2"/>
        <v>0.59775821760907799</v>
      </c>
      <c r="L15" s="23">
        <f t="shared" si="3"/>
        <v>0.64149360765398589</v>
      </c>
      <c r="M15" s="4"/>
      <c r="N15" t="s">
        <v>255</v>
      </c>
      <c r="O15" s="5">
        <v>1.2273640396733614</v>
      </c>
      <c r="P15" s="71">
        <v>0.6876262527379865</v>
      </c>
    </row>
    <row r="16" spans="1:16" x14ac:dyDescent="0.25">
      <c r="A16" s="17"/>
      <c r="B16" s="55">
        <v>12</v>
      </c>
      <c r="C16" s="19" t="s">
        <v>260</v>
      </c>
      <c r="D16" s="20">
        <v>0.40291499999999997</v>
      </c>
      <c r="E16" s="21">
        <v>0.688218</v>
      </c>
      <c r="F16" s="21">
        <f t="shared" si="0"/>
        <v>0.36110693211404327</v>
      </c>
      <c r="G16" s="21">
        <v>0.24793177211404327</v>
      </c>
      <c r="H16" s="21">
        <v>6.7311830000000003E-2</v>
      </c>
      <c r="I16" s="21">
        <v>4.5863330000000001E-2</v>
      </c>
      <c r="J16" s="22">
        <f t="shared" si="1"/>
        <v>0.36025179828781473</v>
      </c>
      <c r="K16" s="22">
        <f t="shared" si="2"/>
        <v>0.4580577696515396</v>
      </c>
      <c r="L16" s="23">
        <f t="shared" si="3"/>
        <v>0.52469847070847209</v>
      </c>
      <c r="M16" s="4"/>
      <c r="N16" t="s">
        <v>261</v>
      </c>
      <c r="O16" s="5">
        <v>2.4199921425257549</v>
      </c>
      <c r="P16" s="71">
        <v>0.65374943878015235</v>
      </c>
    </row>
    <row r="17" spans="1:16" x14ac:dyDescent="0.25">
      <c r="A17" s="17"/>
      <c r="B17" s="55">
        <v>13</v>
      </c>
      <c r="C17" s="19" t="s">
        <v>261</v>
      </c>
      <c r="D17" s="20">
        <v>3.8773450000000005</v>
      </c>
      <c r="E17" s="21">
        <v>3.7017119999999997</v>
      </c>
      <c r="F17" s="21">
        <f t="shared" si="0"/>
        <v>2.4199921425257549</v>
      </c>
      <c r="G17" s="21">
        <v>1.8201607025257545</v>
      </c>
      <c r="H17" s="21">
        <v>0.2859820500000001</v>
      </c>
      <c r="I17" s="21">
        <v>0.31384938999999995</v>
      </c>
      <c r="J17" s="22">
        <f t="shared" si="1"/>
        <v>0.49170781047411433</v>
      </c>
      <c r="K17" s="22">
        <f t="shared" si="2"/>
        <v>0.56896450953660227</v>
      </c>
      <c r="L17" s="23">
        <f t="shared" si="3"/>
        <v>0.65374943878015235</v>
      </c>
      <c r="M17" s="4"/>
      <c r="N17" t="s">
        <v>259</v>
      </c>
      <c r="O17" s="5">
        <v>0.58238446216392459</v>
      </c>
      <c r="P17" s="71">
        <v>0.64149360765398589</v>
      </c>
    </row>
    <row r="18" spans="1:16" x14ac:dyDescent="0.25">
      <c r="A18" s="17"/>
      <c r="B18" s="55">
        <v>14</v>
      </c>
      <c r="C18" s="19" t="s">
        <v>262</v>
      </c>
      <c r="D18" s="20">
        <v>0.51288500000000015</v>
      </c>
      <c r="E18" s="21">
        <v>0.54811299999999996</v>
      </c>
      <c r="F18" s="21">
        <f t="shared" si="0"/>
        <v>0.43475178371481638</v>
      </c>
      <c r="G18" s="21">
        <v>0.31424079371481639</v>
      </c>
      <c r="H18" s="21">
        <v>6.6867250000000003E-2</v>
      </c>
      <c r="I18" s="21">
        <v>5.3643739999999995E-2</v>
      </c>
      <c r="J18" s="22">
        <f t="shared" si="1"/>
        <v>0.57331388548495732</v>
      </c>
      <c r="K18" s="22">
        <f t="shared" si="2"/>
        <v>0.69530925870179394</v>
      </c>
      <c r="L18" s="23">
        <f t="shared" si="3"/>
        <v>0.79317911400535368</v>
      </c>
      <c r="M18" s="4"/>
      <c r="N18" t="s">
        <v>263</v>
      </c>
      <c r="O18" s="5">
        <v>24.012989776326449</v>
      </c>
      <c r="P18" s="71">
        <v>0.62302028303357937</v>
      </c>
    </row>
    <row r="19" spans="1:16" x14ac:dyDescent="0.25">
      <c r="A19" s="17"/>
      <c r="B19" s="55">
        <v>15</v>
      </c>
      <c r="C19" s="19" t="s">
        <v>263</v>
      </c>
      <c r="D19" s="20">
        <v>37.203152000000003</v>
      </c>
      <c r="E19" s="21">
        <v>38.542869999999994</v>
      </c>
      <c r="F19" s="21">
        <f t="shared" si="0"/>
        <v>24.012989776326449</v>
      </c>
      <c r="G19" s="21">
        <v>18.954751026326448</v>
      </c>
      <c r="H19" s="21">
        <v>2.1505987100000001</v>
      </c>
      <c r="I19" s="21">
        <v>2.9076400399999991</v>
      </c>
      <c r="J19" s="22">
        <f t="shared" si="1"/>
        <v>0.49178359126672333</v>
      </c>
      <c r="K19" s="22">
        <f t="shared" si="2"/>
        <v>0.54758116705700566</v>
      </c>
      <c r="L19" s="23">
        <f t="shared" si="3"/>
        <v>0.62302028303357937</v>
      </c>
      <c r="M19" s="4"/>
      <c r="N19" t="s">
        <v>253</v>
      </c>
      <c r="O19" s="5">
        <v>2.9879215300240274</v>
      </c>
      <c r="P19" s="71">
        <v>0.56312988004981379</v>
      </c>
    </row>
    <row r="20" spans="1:16" x14ac:dyDescent="0.25">
      <c r="A20" s="17"/>
      <c r="B20" s="55">
        <v>18</v>
      </c>
      <c r="C20" s="19" t="s">
        <v>266</v>
      </c>
      <c r="D20" s="20">
        <v>0</v>
      </c>
      <c r="E20" s="21">
        <v>0.35000000000000003</v>
      </c>
      <c r="F20" s="21">
        <f t="shared" si="0"/>
        <v>0.15706233904565392</v>
      </c>
      <c r="G20" s="21">
        <v>8.2292719045653939E-2</v>
      </c>
      <c r="H20" s="21">
        <v>4.5984219999999999E-2</v>
      </c>
      <c r="I20" s="21">
        <v>2.8785399999999996E-2</v>
      </c>
      <c r="J20" s="22">
        <f t="shared" si="1"/>
        <v>0.23512205441615408</v>
      </c>
      <c r="K20" s="22">
        <f t="shared" si="2"/>
        <v>0.36650554013043979</v>
      </c>
      <c r="L20" s="23">
        <f t="shared" si="3"/>
        <v>0.44874954013043972</v>
      </c>
      <c r="M20" s="4"/>
      <c r="N20" t="s">
        <v>270</v>
      </c>
      <c r="O20" s="5">
        <v>2.0825000000000003E-2</v>
      </c>
      <c r="P20" s="71">
        <v>0.55853560413034731</v>
      </c>
    </row>
    <row r="21" spans="1:16" x14ac:dyDescent="0.25">
      <c r="A21" s="17"/>
      <c r="B21" s="55">
        <v>21</v>
      </c>
      <c r="C21" s="19" t="s">
        <v>269</v>
      </c>
      <c r="D21" s="20">
        <v>0.4044589999999999</v>
      </c>
      <c r="E21" s="21">
        <v>0.92777199999999993</v>
      </c>
      <c r="F21" s="21">
        <f t="shared" si="0"/>
        <v>0.44669474269706272</v>
      </c>
      <c r="G21" s="21">
        <v>0.24155329269706272</v>
      </c>
      <c r="H21" s="21">
        <v>0.10828222</v>
      </c>
      <c r="I21" s="21">
        <v>9.6859230000000004E-2</v>
      </c>
      <c r="J21" s="22">
        <f t="shared" si="1"/>
        <v>0.26035846382199801</v>
      </c>
      <c r="K21" s="22">
        <f t="shared" si="2"/>
        <v>0.37707056550215218</v>
      </c>
      <c r="L21" s="23">
        <f t="shared" si="3"/>
        <v>0.48147038571660145</v>
      </c>
      <c r="M21" s="4"/>
      <c r="N21" t="s">
        <v>260</v>
      </c>
      <c r="O21" s="5">
        <v>0.36110693211404327</v>
      </c>
      <c r="P21" s="71">
        <v>0.52469847070847209</v>
      </c>
    </row>
    <row r="22" spans="1:16" x14ac:dyDescent="0.25">
      <c r="A22" s="17"/>
      <c r="B22" s="55">
        <v>22</v>
      </c>
      <c r="C22" s="19" t="s">
        <v>270</v>
      </c>
      <c r="D22" s="20">
        <v>0</v>
      </c>
      <c r="E22" s="21">
        <v>3.7285000000000006E-2</v>
      </c>
      <c r="F22" s="21">
        <f t="shared" si="0"/>
        <v>2.0825000000000003E-2</v>
      </c>
      <c r="G22" s="21">
        <v>0</v>
      </c>
      <c r="H22" s="21">
        <v>0</v>
      </c>
      <c r="I22" s="21">
        <v>2.0825000000000003E-2</v>
      </c>
      <c r="J22" s="22">
        <f t="shared" si="1"/>
        <v>0</v>
      </c>
      <c r="K22" s="22">
        <f t="shared" si="2"/>
        <v>0</v>
      </c>
      <c r="L22" s="23">
        <f t="shared" si="3"/>
        <v>0.55853560413034731</v>
      </c>
      <c r="M22" s="4"/>
      <c r="N22" t="s">
        <v>269</v>
      </c>
      <c r="O22" s="5">
        <v>0.44669474269706272</v>
      </c>
      <c r="P22" s="71">
        <v>0.48147038571660145</v>
      </c>
    </row>
    <row r="23" spans="1:16" x14ac:dyDescent="0.25">
      <c r="A23" s="17"/>
      <c r="B23" s="55">
        <v>23</v>
      </c>
      <c r="C23" s="19" t="s">
        <v>271</v>
      </c>
      <c r="D23" s="20">
        <v>0.49049500000000001</v>
      </c>
      <c r="E23" s="21">
        <v>0.477937</v>
      </c>
      <c r="F23" s="21">
        <f t="shared" si="0"/>
        <v>0.3929877838986009</v>
      </c>
      <c r="G23" s="21">
        <v>0.28443732389860088</v>
      </c>
      <c r="H23" s="21">
        <v>5.7692969999999996E-2</v>
      </c>
      <c r="I23" s="21">
        <v>5.0857489999999998E-2</v>
      </c>
      <c r="J23" s="22">
        <f t="shared" si="1"/>
        <v>0.5951356013420197</v>
      </c>
      <c r="K23" s="22">
        <f t="shared" si="2"/>
        <v>0.71584810110663311</v>
      </c>
      <c r="L23" s="23">
        <f t="shared" si="3"/>
        <v>0.82225854850869651</v>
      </c>
      <c r="M23" s="4"/>
      <c r="N23" t="s">
        <v>252</v>
      </c>
      <c r="O23" s="5">
        <v>0.8068820195407207</v>
      </c>
      <c r="P23" s="71">
        <v>0.46703858843468876</v>
      </c>
    </row>
    <row r="24" spans="1:16" ht="15.75" thickBot="1" x14ac:dyDescent="0.3">
      <c r="A24" s="24"/>
      <c r="B24" s="56">
        <v>24</v>
      </c>
      <c r="C24" s="26" t="s">
        <v>272</v>
      </c>
      <c r="D24" s="27">
        <v>0.16304000000000002</v>
      </c>
      <c r="E24" s="28">
        <v>0.24187600000000001</v>
      </c>
      <c r="F24" s="28">
        <f t="shared" si="0"/>
        <v>0.2008329573833525</v>
      </c>
      <c r="G24" s="28">
        <v>0.15687565738335252</v>
      </c>
      <c r="H24" s="28">
        <v>1.9968099999999999E-2</v>
      </c>
      <c r="I24" s="28">
        <v>2.3989199999999999E-2</v>
      </c>
      <c r="J24" s="29">
        <f t="shared" si="1"/>
        <v>0.64857884777056229</v>
      </c>
      <c r="K24" s="29">
        <f t="shared" si="2"/>
        <v>0.73113395865382469</v>
      </c>
      <c r="L24" s="30">
        <f t="shared" si="3"/>
        <v>0.83031370364712698</v>
      </c>
      <c r="M24" s="4"/>
      <c r="N24" t="s">
        <v>266</v>
      </c>
      <c r="O24" s="5">
        <v>0.15706233904565392</v>
      </c>
      <c r="P24" s="71">
        <v>0.44874954013043972</v>
      </c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710937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131.44782699999996</v>
      </c>
      <c r="E6" s="14">
        <v>144.27211399999996</v>
      </c>
      <c r="F6" s="14">
        <v>105.58547319433941</v>
      </c>
      <c r="G6" s="14">
        <v>61.860622044339379</v>
      </c>
      <c r="H6" s="14">
        <v>9.9364228699999995</v>
      </c>
      <c r="I6" s="14">
        <v>33.788428280000012</v>
      </c>
      <c r="J6" s="15">
        <v>0.42877740076879584</v>
      </c>
      <c r="K6" s="15">
        <v>0.4976501897957869</v>
      </c>
      <c r="L6" s="16">
        <v>0.73184949098575913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84.65170999999998</v>
      </c>
      <c r="E7" s="38">
        <f ca="1">SUM(E8:OFFSET(E6,MATCH("PROYECTOS",$A$8:$A$50,0),0))</f>
        <v>95.603504999999998</v>
      </c>
      <c r="F7" s="38">
        <f ca="1">SUM(F8:OFFSET(F6,MATCH("PROYECTOS",$A$8:$A$50,0),0))</f>
        <v>68.762772120777527</v>
      </c>
      <c r="G7" s="38">
        <f ca="1">SUM(G8:OFFSET(G6,MATCH("PROYECTOS",$A$8:$A$50,0),0))</f>
        <v>46.118704350777534</v>
      </c>
      <c r="H7" s="38">
        <f ca="1">SUM(H8:OFFSET(H6,MATCH("PROYECTOS",$A$8:$A$50,0),0))</f>
        <v>7.2825062500000008</v>
      </c>
      <c r="I7" s="38">
        <f ca="1">SUM(I8:OFFSET(I6,MATCH("PROYECTOS",$A$8:$A$50,0),0))</f>
        <v>15.361561520000002</v>
      </c>
      <c r="J7" s="39">
        <f ca="1">IFERROR(G7/E7,0)</f>
        <v>0.48239553927209611</v>
      </c>
      <c r="K7" s="39">
        <f ca="1">IFERROR(SUM(G7,H7)/E7,0)</f>
        <v>0.55856959010841212</v>
      </c>
      <c r="L7" s="40">
        <f ca="1">IFERROR(SUM(G7,H7,I7)/E7,0)</f>
        <v>0.71924948903052799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</v>
      </c>
      <c r="E8" s="21">
        <v>0.76195900000000005</v>
      </c>
      <c r="F8" s="21">
        <f t="shared" ref="F8:F10" si="0">SUM(G8,H8,I8)</f>
        <v>3.5836698598122593E-2</v>
      </c>
      <c r="G8" s="21">
        <v>2.2840598598122597E-2</v>
      </c>
      <c r="H8" s="21">
        <v>3.5031900000000002E-3</v>
      </c>
      <c r="I8" s="21">
        <v>9.4929100000000002E-3</v>
      </c>
      <c r="J8" s="22">
        <f t="shared" ref="J8:J11" si="1">IFERROR(G8/E8,0)</f>
        <v>2.9976151732734432E-2</v>
      </c>
      <c r="K8" s="22">
        <f t="shared" ref="K8:K11" si="2">IFERROR(SUM(G8,H8)/E8,0)</f>
        <v>3.4573761315402268E-2</v>
      </c>
      <c r="L8" s="23">
        <f t="shared" ref="L8:L11" si="3">IFERROR(SUM(G8,H8,I8)/E8,0)</f>
        <v>4.7032318796841548E-2</v>
      </c>
      <c r="M8" s="4"/>
    </row>
    <row r="9" spans="1:13" ht="25.5" x14ac:dyDescent="0.25">
      <c r="A9" s="17"/>
      <c r="B9" s="19">
        <v>3000708</v>
      </c>
      <c r="C9" s="19" t="s">
        <v>2158</v>
      </c>
      <c r="D9" s="20">
        <v>79.443538999999987</v>
      </c>
      <c r="E9" s="21">
        <v>90.163376999999997</v>
      </c>
      <c r="F9" s="21">
        <f t="shared" si="0"/>
        <v>65.156582032821802</v>
      </c>
      <c r="G9" s="21">
        <v>43.449671452821804</v>
      </c>
      <c r="H9" s="21">
        <v>6.7785070900000006</v>
      </c>
      <c r="I9" s="21">
        <v>14.928403490000001</v>
      </c>
      <c r="J9" s="22">
        <f t="shared" si="1"/>
        <v>0.48189933539004209</v>
      </c>
      <c r="K9" s="22">
        <f t="shared" si="2"/>
        <v>0.55707960608908647</v>
      </c>
      <c r="L9" s="23">
        <f t="shared" si="3"/>
        <v>0.72265019568667888</v>
      </c>
      <c r="M9" s="4"/>
    </row>
    <row r="10" spans="1:13" ht="38.25" x14ac:dyDescent="0.25">
      <c r="A10" s="17"/>
      <c r="B10" s="19">
        <v>3000709</v>
      </c>
      <c r="C10" s="19" t="s">
        <v>2159</v>
      </c>
      <c r="D10" s="20">
        <v>5.2081710000000001</v>
      </c>
      <c r="E10" s="21">
        <v>4.6781689999999996</v>
      </c>
      <c r="F10" s="21">
        <f t="shared" si="0"/>
        <v>3.5703533893576083</v>
      </c>
      <c r="G10" s="21">
        <v>2.6461922993576081</v>
      </c>
      <c r="H10" s="21">
        <v>0.50049597000000001</v>
      </c>
      <c r="I10" s="21">
        <v>0.42366512000000001</v>
      </c>
      <c r="J10" s="22">
        <f t="shared" si="1"/>
        <v>0.56564700833971759</v>
      </c>
      <c r="K10" s="22">
        <f t="shared" si="2"/>
        <v>0.67263244858353954</v>
      </c>
      <c r="L10" s="23">
        <f t="shared" si="3"/>
        <v>0.76319461510638209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46.796116999999981</v>
      </c>
      <c r="E11" s="45">
        <f t="shared" ref="E11:I11" ca="1" si="4">OFFSET(E11,-MATCH("PROYECTOS",$A$8:$A$50,0)-1,0)-(OFFSET(E11,-MATCH("PROYECTOS",$A$8:$A$50,0),0))</f>
        <v>48.668608999999961</v>
      </c>
      <c r="F11" s="45">
        <f t="shared" ca="1" si="4"/>
        <v>36.822701073561888</v>
      </c>
      <c r="G11" s="45">
        <f t="shared" ca="1" si="4"/>
        <v>15.741917693561845</v>
      </c>
      <c r="H11" s="45">
        <f t="shared" ca="1" si="4"/>
        <v>2.6539166199999986</v>
      </c>
      <c r="I11" s="45">
        <f t="shared" ca="1" si="4"/>
        <v>18.42686676000001</v>
      </c>
      <c r="J11" s="46">
        <f t="shared" ca="1" si="1"/>
        <v>0.32345115295080362</v>
      </c>
      <c r="K11" s="46">
        <f t="shared" ca="1" si="2"/>
        <v>0.37798150987964041</v>
      </c>
      <c r="L11" s="47">
        <f t="shared" ca="1" si="3"/>
        <v>0.75660064731995691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2169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83"/>
      <c r="B16" s="84"/>
      <c r="C16" s="84"/>
      <c r="D16" s="103"/>
    </row>
    <row r="17" spans="1:4" ht="15.75" thickBot="1" x14ac:dyDescent="0.3">
      <c r="A17" s="73"/>
      <c r="B17" s="74">
        <v>3000001</v>
      </c>
      <c r="C17" s="74" t="s">
        <v>275</v>
      </c>
      <c r="D17" s="75">
        <v>4.7032318796841548E-2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2157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131.44782699999996</v>
      </c>
      <c r="I6" s="14">
        <v>144.27211399999996</v>
      </c>
      <c r="J6" s="14">
        <v>105.58547319433941</v>
      </c>
      <c r="K6" s="14">
        <v>61.860622044339379</v>
      </c>
      <c r="L6" s="14">
        <v>9.9364228699999995</v>
      </c>
      <c r="M6" s="14">
        <v>33.788428280000012</v>
      </c>
      <c r="N6" s="15">
        <v>0.42877740076879584</v>
      </c>
      <c r="O6" s="15">
        <v>0.4976501897957869</v>
      </c>
      <c r="P6" s="16">
        <v>0.73184949098575913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SUM(H8:OFFSET(H6,MATCH("PROYECTOS",$A$8:$A$16,0),0))</f>
        <v>84.651709999999966</v>
      </c>
      <c r="I7" s="37">
        <f ca="1">SUM(I8:OFFSET(I6,MATCH("PROYECTOS",$A$8:$A$16,0),0))</f>
        <v>95.603505000000013</v>
      </c>
      <c r="J7" s="37">
        <f ca="1">SUM(J8:OFFSET(J6,MATCH("PROYECTOS",$A$8:$A$16,0),0))</f>
        <v>68.762772120777527</v>
      </c>
      <c r="K7" s="37">
        <f ca="1">SUM(K8:OFFSET(K6,MATCH("PROYECTOS",$A$8:$A$16,0),0))</f>
        <v>46.118704350777534</v>
      </c>
      <c r="L7" s="37">
        <f ca="1">SUM(L8:OFFSET(L6,MATCH("PROYECTOS",$A$8:$A$16,0),0))</f>
        <v>7.28250625</v>
      </c>
      <c r="M7" s="37">
        <f ca="1">SUM(M8:OFFSET(M6,MATCH("PROYECTOS",$A$8:$A$16,0),0))</f>
        <v>15.361561519999999</v>
      </c>
      <c r="N7" s="39">
        <f ca="1">IFERROR(K7/I7,0)</f>
        <v>0.482395539272096</v>
      </c>
      <c r="O7" s="39">
        <f ca="1">IFERROR(SUM(K7,L7)/I7,0)</f>
        <v>0.55856959010841212</v>
      </c>
      <c r="P7" s="40">
        <f ca="1">IFERROR(SUM(K7,L7,M7)/I7,0)</f>
        <v>0.71924948903052788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</v>
      </c>
      <c r="I8" s="21">
        <v>0.76195900000000005</v>
      </c>
      <c r="J8" s="21">
        <f t="shared" ref="J8:J15" si="0">SUM(K8,L8,M8)</f>
        <v>3.5836698598122593E-2</v>
      </c>
      <c r="K8" s="21">
        <v>2.2840598598122597E-2</v>
      </c>
      <c r="L8" s="21">
        <v>3.5031900000000002E-3</v>
      </c>
      <c r="M8" s="21">
        <v>9.4929100000000002E-3</v>
      </c>
      <c r="N8" s="22">
        <f t="shared" ref="N8:N16" si="1">IFERROR(K8/I8,0)</f>
        <v>2.9976151732734432E-2</v>
      </c>
      <c r="O8" s="22">
        <f t="shared" ref="O8:O16" si="2">IFERROR(SUM(K8,L8)/I8,0)</f>
        <v>3.4573761315402268E-2</v>
      </c>
      <c r="P8" s="23">
        <f t="shared" ref="P8:P16" si="3">IFERROR(SUM(K8,L8,M8)/I8,0)</f>
        <v>4.7032318796841548E-2</v>
      </c>
      <c r="Q8" s="70">
        <v>4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2160</v>
      </c>
      <c r="D9" s="68">
        <v>3000708</v>
      </c>
      <c r="E9" s="19" t="s">
        <v>2158</v>
      </c>
      <c r="F9" s="69">
        <v>530</v>
      </c>
      <c r="G9" s="19" t="s">
        <v>2167</v>
      </c>
      <c r="H9" s="20">
        <v>3.033442</v>
      </c>
      <c r="I9" s="21">
        <v>1.053261</v>
      </c>
      <c r="J9" s="21">
        <f t="shared" si="0"/>
        <v>0.85747658395228965</v>
      </c>
      <c r="K9" s="21">
        <v>0.65701424395228969</v>
      </c>
      <c r="L9" s="21">
        <v>0.11138598000000001</v>
      </c>
      <c r="M9" s="21">
        <v>8.9076359999999979E-2</v>
      </c>
      <c r="N9" s="22">
        <f t="shared" si="1"/>
        <v>0.62379053620355229</v>
      </c>
      <c r="O9" s="22">
        <f t="shared" si="2"/>
        <v>0.72954398193067971</v>
      </c>
      <c r="P9" s="23">
        <f t="shared" si="3"/>
        <v>0.81411595411990911</v>
      </c>
      <c r="Q9" s="70">
        <v>360</v>
      </c>
      <c r="R9" s="21">
        <v>10</v>
      </c>
      <c r="S9" s="23">
        <f t="shared" ref="S9:S15" si="4">IFERROR(R9/Q9,0)</f>
        <v>2.7777777777777776E-2</v>
      </c>
    </row>
    <row r="10" spans="1:19" ht="25.5" x14ac:dyDescent="0.25">
      <c r="A10" s="17"/>
      <c r="B10" s="19">
        <v>5005206</v>
      </c>
      <c r="C10" s="19" t="s">
        <v>2161</v>
      </c>
      <c r="D10" s="68">
        <v>3000708</v>
      </c>
      <c r="E10" s="19" t="s">
        <v>2158</v>
      </c>
      <c r="F10" s="69">
        <v>530</v>
      </c>
      <c r="G10" s="19" t="s">
        <v>2167</v>
      </c>
      <c r="H10" s="20">
        <v>2.1500029999999994</v>
      </c>
      <c r="I10" s="21">
        <v>3.5417260000000002</v>
      </c>
      <c r="J10" s="21">
        <f t="shared" si="0"/>
        <v>2.6267350866824453</v>
      </c>
      <c r="K10" s="21">
        <v>2.0240304466824455</v>
      </c>
      <c r="L10" s="21">
        <v>0.30888592000000004</v>
      </c>
      <c r="M10" s="21">
        <v>0.29381871999999998</v>
      </c>
      <c r="N10" s="22">
        <f t="shared" si="1"/>
        <v>0.57148137565764412</v>
      </c>
      <c r="O10" s="22">
        <f t="shared" si="2"/>
        <v>0.65869476257690318</v>
      </c>
      <c r="P10" s="23">
        <f t="shared" si="3"/>
        <v>0.74165395253117972</v>
      </c>
      <c r="Q10" s="70">
        <v>1892</v>
      </c>
      <c r="R10" s="21">
        <v>1343</v>
      </c>
      <c r="S10" s="23">
        <f t="shared" si="4"/>
        <v>0.70983086680761098</v>
      </c>
    </row>
    <row r="11" spans="1:19" ht="25.5" x14ac:dyDescent="0.25">
      <c r="A11" s="17"/>
      <c r="B11" s="19">
        <v>5005207</v>
      </c>
      <c r="C11" s="19" t="s">
        <v>2162</v>
      </c>
      <c r="D11" s="68">
        <v>3000708</v>
      </c>
      <c r="E11" s="19" t="s">
        <v>2158</v>
      </c>
      <c r="F11" s="69">
        <v>530</v>
      </c>
      <c r="G11" s="19" t="s">
        <v>2167</v>
      </c>
      <c r="H11" s="20">
        <v>0.22600000000000003</v>
      </c>
      <c r="I11" s="21">
        <v>0.41785300000000009</v>
      </c>
      <c r="J11" s="21">
        <f t="shared" si="0"/>
        <v>0.28270891911346346</v>
      </c>
      <c r="K11" s="21">
        <v>0.21829511911346344</v>
      </c>
      <c r="L11" s="21">
        <v>3.0986800000000002E-2</v>
      </c>
      <c r="M11" s="21">
        <v>3.3426999999999998E-2</v>
      </c>
      <c r="N11" s="22">
        <f t="shared" si="1"/>
        <v>0.52242084923038346</v>
      </c>
      <c r="O11" s="22">
        <f t="shared" si="2"/>
        <v>0.59657802890840417</v>
      </c>
      <c r="P11" s="23">
        <f t="shared" si="3"/>
        <v>0.6765750613576148</v>
      </c>
      <c r="Q11" s="70">
        <v>40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5005208</v>
      </c>
      <c r="C12" s="19" t="s">
        <v>2163</v>
      </c>
      <c r="D12" s="68">
        <v>3000708</v>
      </c>
      <c r="E12" s="19" t="s">
        <v>2158</v>
      </c>
      <c r="F12" s="69">
        <v>530</v>
      </c>
      <c r="G12" s="19" t="s">
        <v>2167</v>
      </c>
      <c r="H12" s="20">
        <v>1.6391089999999999</v>
      </c>
      <c r="I12" s="21">
        <v>4.0045629999999992</v>
      </c>
      <c r="J12" s="21">
        <f t="shared" si="0"/>
        <v>2.7740128705690079</v>
      </c>
      <c r="K12" s="21">
        <v>2.193914930569008</v>
      </c>
      <c r="L12" s="21">
        <v>0.29168436999999997</v>
      </c>
      <c r="M12" s="21">
        <v>0.28841357000000001</v>
      </c>
      <c r="N12" s="22">
        <f t="shared" si="1"/>
        <v>0.54785376845588607</v>
      </c>
      <c r="O12" s="22">
        <f t="shared" si="2"/>
        <v>0.62069177100447881</v>
      </c>
      <c r="P12" s="23">
        <f t="shared" si="3"/>
        <v>0.69271300528147728</v>
      </c>
      <c r="Q12" s="70">
        <v>100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5005209</v>
      </c>
      <c r="C13" s="19" t="s">
        <v>2164</v>
      </c>
      <c r="D13" s="68">
        <v>3000708</v>
      </c>
      <c r="E13" s="19" t="s">
        <v>2158</v>
      </c>
      <c r="F13" s="69">
        <v>530</v>
      </c>
      <c r="G13" s="19" t="s">
        <v>2167</v>
      </c>
      <c r="H13" s="20">
        <v>72.394984999999977</v>
      </c>
      <c r="I13" s="21">
        <v>81.14597400000001</v>
      </c>
      <c r="J13" s="21">
        <f t="shared" si="0"/>
        <v>58.615648572504597</v>
      </c>
      <c r="K13" s="21">
        <v>38.356416712504597</v>
      </c>
      <c r="L13" s="21">
        <v>6.0355640199999998</v>
      </c>
      <c r="M13" s="21">
        <v>14.223667839999997</v>
      </c>
      <c r="N13" s="22">
        <f t="shared" si="1"/>
        <v>0.47268416190930918</v>
      </c>
      <c r="O13" s="22">
        <f t="shared" si="2"/>
        <v>0.5470632558123536</v>
      </c>
      <c r="P13" s="23">
        <f t="shared" si="3"/>
        <v>0.72234820389862586</v>
      </c>
      <c r="Q13" s="70">
        <v>598</v>
      </c>
      <c r="R13" s="21">
        <v>47</v>
      </c>
      <c r="S13" s="23">
        <f t="shared" si="4"/>
        <v>7.8595317725752512E-2</v>
      </c>
    </row>
    <row r="14" spans="1:19" ht="38.25" x14ac:dyDescent="0.25">
      <c r="A14" s="17"/>
      <c r="B14" s="19">
        <v>5005210</v>
      </c>
      <c r="C14" s="19" t="s">
        <v>2165</v>
      </c>
      <c r="D14" s="68">
        <v>3000709</v>
      </c>
      <c r="E14" s="19" t="s">
        <v>2159</v>
      </c>
      <c r="F14" s="69">
        <v>88</v>
      </c>
      <c r="G14" s="19" t="s">
        <v>755</v>
      </c>
      <c r="H14" s="20">
        <v>0</v>
      </c>
      <c r="I14" s="21">
        <v>0.03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5005211</v>
      </c>
      <c r="C15" s="19" t="s">
        <v>2166</v>
      </c>
      <c r="D15" s="68">
        <v>3000709</v>
      </c>
      <c r="E15" s="19" t="s">
        <v>2159</v>
      </c>
      <c r="F15" s="69">
        <v>259</v>
      </c>
      <c r="G15" s="19" t="s">
        <v>393</v>
      </c>
      <c r="H15" s="20">
        <v>5.2081709999999992</v>
      </c>
      <c r="I15" s="21">
        <v>4.6481690000000002</v>
      </c>
      <c r="J15" s="21">
        <f t="shared" si="0"/>
        <v>3.5703533893576083</v>
      </c>
      <c r="K15" s="21">
        <v>2.6461922993576081</v>
      </c>
      <c r="L15" s="21">
        <v>0.50049597000000001</v>
      </c>
      <c r="M15" s="21">
        <v>0.42366512000000001</v>
      </c>
      <c r="N15" s="22">
        <f t="shared" si="1"/>
        <v>0.5692977814183624</v>
      </c>
      <c r="O15" s="22">
        <f t="shared" si="2"/>
        <v>0.6769737222027874</v>
      </c>
      <c r="P15" s="23">
        <f t="shared" si="3"/>
        <v>0.76812039092330942</v>
      </c>
      <c r="Q15" s="70">
        <v>350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ca="1">OFFSET(H16,-MATCH("PROYECTOS",$A$8:$A$16,0)-1,0)-(OFFSET(H16,-MATCH("PROYECTOS",$A$8:$A$16,0),0))</f>
        <v>46.796116999999995</v>
      </c>
      <c r="I16" s="44">
        <f t="shared" ref="I16:M16" ca="1" si="5">OFFSET(I16,-MATCH("PROYECTOS",$A$8:$A$16,0)-1,0)-(OFFSET(I16,-MATCH("PROYECTOS",$A$8:$A$16,0),0))</f>
        <v>48.668608999999947</v>
      </c>
      <c r="J16" s="44">
        <f t="shared" ca="1" si="5"/>
        <v>36.822701073561888</v>
      </c>
      <c r="K16" s="44">
        <f t="shared" ca="1" si="5"/>
        <v>15.741917693561845</v>
      </c>
      <c r="L16" s="44">
        <f t="shared" ca="1" si="5"/>
        <v>2.6539166199999995</v>
      </c>
      <c r="M16" s="44">
        <f t="shared" ca="1" si="5"/>
        <v>18.426866760000014</v>
      </c>
      <c r="N16" s="46">
        <f t="shared" ca="1" si="1"/>
        <v>0.32345115295080373</v>
      </c>
      <c r="O16" s="46">
        <f t="shared" ca="1" si="2"/>
        <v>0.37798150987964063</v>
      </c>
      <c r="P16" s="47">
        <f t="shared" ca="1" si="3"/>
        <v>0.75660064731995724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2170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259.52865099999997</v>
      </c>
      <c r="E6" s="14">
        <v>266.81226500000002</v>
      </c>
      <c r="F6" s="14">
        <v>209.48599625737336</v>
      </c>
      <c r="G6" s="14">
        <v>165.15203887737334</v>
      </c>
      <c r="H6" s="14">
        <v>23.681698759999996</v>
      </c>
      <c r="I6" s="14">
        <v>20.652258620000001</v>
      </c>
      <c r="J6" s="15">
        <v>0.61898218538556815</v>
      </c>
      <c r="K6" s="15">
        <v>0.70774009447194386</v>
      </c>
      <c r="L6" s="16">
        <v>0.78514380235621217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259.52865099999997</v>
      </c>
      <c r="E7" s="38">
        <f ca="1">SUM(E8:OFFSET(E6,MATCH("GOBIERNOS REGIONALES",$A$8:$A$50,0),0))</f>
        <v>266.81226500000002</v>
      </c>
      <c r="F7" s="38">
        <f ca="1">SUM(F8:OFFSET(F6,MATCH("GOBIERNOS REGIONALES",$A$8:$A$50,0),0))</f>
        <v>209.48599625737333</v>
      </c>
      <c r="G7" s="38">
        <f ca="1">SUM(G8:OFFSET(G6,MATCH("GOBIERNOS REGIONALES",$A$8:$A$50,0),0))</f>
        <v>165.15203887737334</v>
      </c>
      <c r="H7" s="38">
        <f ca="1">SUM(H8:OFFSET(H6,MATCH("GOBIERNOS REGIONALES",$A$8:$A$50,0),0))</f>
        <v>23.68169876</v>
      </c>
      <c r="I7" s="38">
        <f ca="1">SUM(I8:OFFSET(I6,MATCH("GOBIERNOS REGIONALES",$A$8:$A$50,0),0))</f>
        <v>20.652258620000001</v>
      </c>
      <c r="J7" s="39">
        <f ca="1">IFERROR(G7/E7,0)</f>
        <v>0.61898218538556815</v>
      </c>
      <c r="K7" s="39">
        <f ca="1">IFERROR(SUM(G7,H7)/E7,0)</f>
        <v>0.70774009447194386</v>
      </c>
      <c r="L7" s="40">
        <f ca="1">IFERROR(SUM(G7,H7,I7)/E7,0)</f>
        <v>0.78514380235621217</v>
      </c>
      <c r="M7" s="4"/>
    </row>
    <row r="8" spans="1:13" x14ac:dyDescent="0.25">
      <c r="A8" s="17"/>
      <c r="B8" s="18">
        <v>8</v>
      </c>
      <c r="C8" s="19" t="s">
        <v>109</v>
      </c>
      <c r="D8" s="20">
        <v>259.52865099999997</v>
      </c>
      <c r="E8" s="21">
        <v>266.81226500000002</v>
      </c>
      <c r="F8" s="21">
        <f t="shared" ref="F8:F10" si="0">SUM(G8,H8,I8)</f>
        <v>209.48599625737333</v>
      </c>
      <c r="G8" s="21">
        <v>165.15203887737334</v>
      </c>
      <c r="H8" s="21">
        <v>23.68169876</v>
      </c>
      <c r="I8" s="21">
        <v>20.652258620000001</v>
      </c>
      <c r="J8" s="22">
        <f t="shared" ref="J8:J10" si="1">IFERROR(G8/E8,0)</f>
        <v>0.61898218538556815</v>
      </c>
      <c r="K8" s="22">
        <f t="shared" ref="K8:K10" si="2">IFERROR(SUM(G8,H8)/E8,0)</f>
        <v>0.70774009447194386</v>
      </c>
      <c r="L8" s="23">
        <f t="shared" ref="L8:L10" si="3">IFERROR(SUM(G8,H8,I8)/E8,0)</f>
        <v>0.78514380235621217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2171</v>
      </c>
      <c r="N2" s="72" t="s">
        <v>2183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259.52865099999997</v>
      </c>
      <c r="E6" s="14">
        <f ca="1">SUM(E7:OFFSET(E7,50,0))</f>
        <v>266.81226500000002</v>
      </c>
      <c r="F6" s="14">
        <f ca="1">SUM(F7:OFFSET(F7,50,0))</f>
        <v>209.48599625737336</v>
      </c>
      <c r="G6" s="14">
        <f ca="1">SUM(G7:OFFSET(G7,50,0))</f>
        <v>165.15203887737334</v>
      </c>
      <c r="H6" s="14">
        <f ca="1">SUM(H7:OFFSET(H7,50,0))</f>
        <v>23.681698759999996</v>
      </c>
      <c r="I6" s="14">
        <f ca="1">SUM(I7:OFFSET(I7,50,0))</f>
        <v>20.652258620000001</v>
      </c>
      <c r="J6" s="15">
        <f ca="1">IFERROR(G6/E6,0)</f>
        <v>0.61898218538556815</v>
      </c>
      <c r="K6" s="15">
        <f ca="1">IFERROR(SUM(G6,H6)/E6,0)</f>
        <v>0.70774009447194386</v>
      </c>
      <c r="L6" s="16">
        <f ca="1">IFERROR(SUM(G6,H6,I6)/E6,0)</f>
        <v>0.78514380235621217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18.902862999999996</v>
      </c>
      <c r="E7" s="21">
        <v>18.887218000000001</v>
      </c>
      <c r="F7" s="21">
        <f t="shared" ref="F7:F8" si="0">SUM(G7,H7,I7)</f>
        <v>5.7130749904420881</v>
      </c>
      <c r="G7" s="21">
        <v>2.2431628304420883</v>
      </c>
      <c r="H7" s="21">
        <v>1.35240169</v>
      </c>
      <c r="I7" s="21">
        <v>2.11751047</v>
      </c>
      <c r="J7" s="22">
        <f t="shared" ref="J7:J8" si="1">IFERROR(G7/E7,0)</f>
        <v>0.11876618517571451</v>
      </c>
      <c r="K7" s="22">
        <f t="shared" ref="K7:K8" si="2">IFERROR(SUM(G7,H7)/E7,0)</f>
        <v>0.19037025571696625</v>
      </c>
      <c r="L7" s="23">
        <f t="shared" ref="L7:L8" si="3">IFERROR(SUM(G7,H7,I7)/E7,0)</f>
        <v>0.30248366860816073</v>
      </c>
      <c r="M7" s="4"/>
      <c r="N7" t="s">
        <v>461</v>
      </c>
      <c r="O7" s="5">
        <v>203.77292126693126</v>
      </c>
      <c r="P7" s="71">
        <v>0.82191341186649547</v>
      </c>
    </row>
    <row r="8" spans="1:16" ht="15.75" thickBot="1" x14ac:dyDescent="0.3">
      <c r="A8" s="24"/>
      <c r="B8" s="56">
        <v>98</v>
      </c>
      <c r="C8" s="26" t="s">
        <v>461</v>
      </c>
      <c r="D8" s="27">
        <v>240.62578799999994</v>
      </c>
      <c r="E8" s="28">
        <v>247.92504700000001</v>
      </c>
      <c r="F8" s="28">
        <f t="shared" si="0"/>
        <v>203.77292126693126</v>
      </c>
      <c r="G8" s="28">
        <v>162.90887604693125</v>
      </c>
      <c r="H8" s="28">
        <v>22.329297069999996</v>
      </c>
      <c r="I8" s="28">
        <v>18.534748150000002</v>
      </c>
      <c r="J8" s="29">
        <f t="shared" si="1"/>
        <v>0.65708922119083535</v>
      </c>
      <c r="K8" s="29">
        <f t="shared" si="2"/>
        <v>0.74715392961862082</v>
      </c>
      <c r="L8" s="30">
        <f t="shared" si="3"/>
        <v>0.82191341186649547</v>
      </c>
      <c r="M8" s="4"/>
      <c r="N8" t="s">
        <v>263</v>
      </c>
      <c r="O8" s="5">
        <v>5.7130749904420881</v>
      </c>
      <c r="P8" s="71">
        <v>0.30248366860816073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4" workbookViewId="0">
      <selection activeCell="A16" sqref="A16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8554687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2172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259.52865099999997</v>
      </c>
      <c r="E6" s="14">
        <v>266.81226500000002</v>
      </c>
      <c r="F6" s="14">
        <v>209.48599625737336</v>
      </c>
      <c r="G6" s="14">
        <v>165.15203887737334</v>
      </c>
      <c r="H6" s="14">
        <v>23.681698759999996</v>
      </c>
      <c r="I6" s="14">
        <v>20.652258620000001</v>
      </c>
      <c r="J6" s="15">
        <v>0.61898218538556815</v>
      </c>
      <c r="K6" s="15">
        <v>0.70774009447194386</v>
      </c>
      <c r="L6" s="16">
        <v>0.78514380235621217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259.52865099999997</v>
      </c>
      <c r="E7" s="38">
        <f ca="1">SUM(E8:OFFSET(E6,MATCH("PROYECTOS",$A$8:$A$50,0),0))</f>
        <v>266.81226499999997</v>
      </c>
      <c r="F7" s="38">
        <f ca="1">SUM(F8:OFFSET(F6,MATCH("PROYECTOS",$A$8:$A$50,0),0))</f>
        <v>209.48599625737336</v>
      </c>
      <c r="G7" s="38">
        <f ca="1">SUM(G8:OFFSET(G6,MATCH("PROYECTOS",$A$8:$A$50,0),0))</f>
        <v>165.15203887737334</v>
      </c>
      <c r="H7" s="38">
        <f ca="1">SUM(H8:OFFSET(H6,MATCH("PROYECTOS",$A$8:$A$50,0),0))</f>
        <v>23.681698759999996</v>
      </c>
      <c r="I7" s="38">
        <f ca="1">SUM(I8:OFFSET(I6,MATCH("PROYECTOS",$A$8:$A$50,0),0))</f>
        <v>20.652258620000001</v>
      </c>
      <c r="J7" s="39">
        <f ca="1">IFERROR(G7/E7,0)</f>
        <v>0.61898218538556826</v>
      </c>
      <c r="K7" s="39">
        <f ca="1">IFERROR(SUM(G7,H7)/E7,0)</f>
        <v>0.70774009447194397</v>
      </c>
      <c r="L7" s="40">
        <f ca="1">IFERROR(SUM(G7,H7,I7)/E7,0)</f>
        <v>0.78514380235621239</v>
      </c>
      <c r="M7" s="4"/>
    </row>
    <row r="8" spans="1:13" ht="25.5" x14ac:dyDescent="0.25">
      <c r="A8" s="17"/>
      <c r="B8" s="19">
        <v>3000710</v>
      </c>
      <c r="C8" s="19" t="s">
        <v>2174</v>
      </c>
      <c r="D8" s="20">
        <v>251.48519599999997</v>
      </c>
      <c r="E8" s="21">
        <v>258.23410699999999</v>
      </c>
      <c r="F8" s="21">
        <f t="shared" ref="F8:F9" si="0">SUM(G8,H8,I8)</f>
        <v>207.05679976164311</v>
      </c>
      <c r="G8" s="21">
        <v>163.29493408164308</v>
      </c>
      <c r="H8" s="21">
        <v>23.434373379999997</v>
      </c>
      <c r="I8" s="21">
        <v>20.327492300000003</v>
      </c>
      <c r="J8" s="22">
        <f t="shared" ref="J8:J10" si="1">IFERROR(G8/E8,0)</f>
        <v>0.63235230999769942</v>
      </c>
      <c r="K8" s="22">
        <f t="shared" ref="K8:K10" si="2">IFERROR(SUM(G8,H8)/E8,0)</f>
        <v>0.72310087010172941</v>
      </c>
      <c r="L8" s="23">
        <f t="shared" ref="L8:L10" si="3">IFERROR(SUM(G8,H8,I8)/E8,0)</f>
        <v>0.80181817253769316</v>
      </c>
      <c r="M8" s="4"/>
    </row>
    <row r="9" spans="1:13" ht="38.25" x14ac:dyDescent="0.25">
      <c r="A9" s="17"/>
      <c r="B9" s="19">
        <v>3000711</v>
      </c>
      <c r="C9" s="19" t="s">
        <v>2175</v>
      </c>
      <c r="D9" s="20">
        <v>8.043454999999998</v>
      </c>
      <c r="E9" s="21">
        <v>8.5781580000000002</v>
      </c>
      <c r="F9" s="21">
        <f t="shared" si="0"/>
        <v>2.4291964957302654</v>
      </c>
      <c r="G9" s="21">
        <v>1.8571047957302653</v>
      </c>
      <c r="H9" s="21">
        <v>0.24732537999999998</v>
      </c>
      <c r="I9" s="21">
        <v>0.32476632</v>
      </c>
      <c r="J9" s="22">
        <f t="shared" si="1"/>
        <v>0.21649225809669922</v>
      </c>
      <c r="K9" s="22">
        <f t="shared" si="2"/>
        <v>0.24532424976670578</v>
      </c>
      <c r="L9" s="23">
        <f t="shared" si="3"/>
        <v>0.28318393013165127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2184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39" thickBot="1" x14ac:dyDescent="0.3">
      <c r="A16" s="73"/>
      <c r="B16" s="74">
        <v>3000711</v>
      </c>
      <c r="C16" s="74" t="s">
        <v>2175</v>
      </c>
      <c r="D16" s="75">
        <v>0.28318393013165127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K5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2173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259.52865099999997</v>
      </c>
      <c r="I6" s="14">
        <v>266.81226500000002</v>
      </c>
      <c r="J6" s="14">
        <v>209.48599625737336</v>
      </c>
      <c r="K6" s="14">
        <v>165.15203887737334</v>
      </c>
      <c r="L6" s="14">
        <v>23.681698759999996</v>
      </c>
      <c r="M6" s="14">
        <v>20.652258620000001</v>
      </c>
      <c r="N6" s="15">
        <v>0.61898218538556815</v>
      </c>
      <c r="O6" s="15">
        <v>0.70774009447194386</v>
      </c>
      <c r="P6" s="16">
        <v>0.78514380235621217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SUM(H8:OFFSET(H6,MATCH("PROYECTOS",$A$8:$A$14,0),0))</f>
        <v>259.52865099999997</v>
      </c>
      <c r="I7" s="37">
        <f ca="1">SUM(I8:OFFSET(I6,MATCH("PROYECTOS",$A$8:$A$14,0),0))</f>
        <v>266.81226500000002</v>
      </c>
      <c r="J7" s="37">
        <f ca="1">SUM(J8:OFFSET(J6,MATCH("PROYECTOS",$A$8:$A$14,0),0))</f>
        <v>209.48599625737333</v>
      </c>
      <c r="K7" s="37">
        <f ca="1">SUM(K8:OFFSET(K6,MATCH("PROYECTOS",$A$8:$A$14,0),0))</f>
        <v>165.15203887737334</v>
      </c>
      <c r="L7" s="37">
        <f ca="1">SUM(L8:OFFSET(L6,MATCH("PROYECTOS",$A$8:$A$14,0),0))</f>
        <v>23.68169876</v>
      </c>
      <c r="M7" s="37">
        <f ca="1">SUM(M8:OFFSET(M6,MATCH("PROYECTOS",$A$8:$A$14,0),0))</f>
        <v>20.652258620000005</v>
      </c>
      <c r="N7" s="39">
        <f ca="1">IFERROR(K7/I7,0)</f>
        <v>0.61898218538556815</v>
      </c>
      <c r="O7" s="39">
        <f ca="1">IFERROR(SUM(K7,L7)/I7,0)</f>
        <v>0.70774009447194386</v>
      </c>
      <c r="P7" s="40">
        <f ca="1">IFERROR(SUM(K7,L7,M7)/I7,0)</f>
        <v>0.78514380235621217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2176</v>
      </c>
      <c r="D8" s="68">
        <v>3000710</v>
      </c>
      <c r="E8" s="19" t="s">
        <v>2174</v>
      </c>
      <c r="F8" s="69">
        <v>76</v>
      </c>
      <c r="G8" s="19" t="s">
        <v>2182</v>
      </c>
      <c r="H8" s="20">
        <v>182.16292999999996</v>
      </c>
      <c r="I8" s="21">
        <v>186.72394300000002</v>
      </c>
      <c r="J8" s="21">
        <f t="shared" ref="J8:J13" si="0">SUM(K8,L8,M8)</f>
        <v>148.57484433116849</v>
      </c>
      <c r="K8" s="21">
        <v>113.17022707116848</v>
      </c>
      <c r="L8" s="21">
        <v>19.407552319999997</v>
      </c>
      <c r="M8" s="21">
        <v>15.997064940000001</v>
      </c>
      <c r="N8" s="22">
        <f t="shared" ref="N8:N14" si="1">IFERROR(K8/I8,0)</f>
        <v>0.60608310457094661</v>
      </c>
      <c r="O8" s="22">
        <f t="shared" ref="O8:O14" si="2">IFERROR(SUM(K8,L8)/I8,0)</f>
        <v>0.71002024304493438</v>
      </c>
      <c r="P8" s="23">
        <f t="shared" ref="P8:P14" si="3">IFERROR(SUM(K8,L8,M8)/I8,0)</f>
        <v>0.79569251775691385</v>
      </c>
      <c r="Q8" s="70">
        <v>59</v>
      </c>
      <c r="R8" s="21">
        <v>59</v>
      </c>
      <c r="S8" s="23">
        <f>IFERROR(R8/Q8,0)</f>
        <v>1</v>
      </c>
    </row>
    <row r="9" spans="1:19" ht="25.5" x14ac:dyDescent="0.25">
      <c r="A9" s="17"/>
      <c r="B9" s="19">
        <v>5005220</v>
      </c>
      <c r="C9" s="19" t="s">
        <v>2177</v>
      </c>
      <c r="D9" s="68">
        <v>3000710</v>
      </c>
      <c r="E9" s="19" t="s">
        <v>2174</v>
      </c>
      <c r="F9" s="69">
        <v>194</v>
      </c>
      <c r="G9" s="19" t="s">
        <v>1182</v>
      </c>
      <c r="H9" s="20">
        <v>58.462857999999997</v>
      </c>
      <c r="I9" s="21">
        <v>61.201103999999987</v>
      </c>
      <c r="J9" s="21">
        <f t="shared" si="0"/>
        <v>55.198076935762771</v>
      </c>
      <c r="K9" s="21">
        <v>49.738648975762771</v>
      </c>
      <c r="L9" s="21">
        <v>2.9217447500000002</v>
      </c>
      <c r="M9" s="21">
        <v>2.53768321</v>
      </c>
      <c r="N9" s="22">
        <f t="shared" si="1"/>
        <v>0.81270836185835438</v>
      </c>
      <c r="O9" s="22">
        <f t="shared" si="2"/>
        <v>0.86044842795258702</v>
      </c>
      <c r="P9" s="23">
        <f t="shared" si="3"/>
        <v>0.90191309189067537</v>
      </c>
      <c r="Q9" s="70">
        <v>63</v>
      </c>
      <c r="R9" s="21">
        <v>63</v>
      </c>
      <c r="S9" s="23">
        <f t="shared" ref="S9:S13" si="4">IFERROR(R9/Q9,0)</f>
        <v>1</v>
      </c>
    </row>
    <row r="10" spans="1:19" ht="25.5" x14ac:dyDescent="0.25">
      <c r="A10" s="17"/>
      <c r="B10" s="19">
        <v>5005221</v>
      </c>
      <c r="C10" s="19" t="s">
        <v>2178</v>
      </c>
      <c r="D10" s="68">
        <v>3000710</v>
      </c>
      <c r="E10" s="19" t="s">
        <v>2174</v>
      </c>
      <c r="F10" s="69">
        <v>117</v>
      </c>
      <c r="G10" s="19" t="s">
        <v>687</v>
      </c>
      <c r="H10" s="20">
        <v>10.859408</v>
      </c>
      <c r="I10" s="21">
        <v>10.309059999999999</v>
      </c>
      <c r="J10" s="21">
        <f t="shared" si="0"/>
        <v>3.2838784947118231</v>
      </c>
      <c r="K10" s="21">
        <v>0.38605803471182298</v>
      </c>
      <c r="L10" s="21">
        <v>1.1050763100000001</v>
      </c>
      <c r="M10" s="21">
        <v>1.7927441500000003</v>
      </c>
      <c r="N10" s="22">
        <f t="shared" si="1"/>
        <v>3.7448422524635906E-2</v>
      </c>
      <c r="O10" s="22">
        <f t="shared" si="2"/>
        <v>0.14464309497779848</v>
      </c>
      <c r="P10" s="23">
        <f t="shared" si="3"/>
        <v>0.31854296072695509</v>
      </c>
      <c r="Q10" s="70">
        <v>1</v>
      </c>
      <c r="R10" s="21">
        <v>1</v>
      </c>
      <c r="S10" s="23">
        <f t="shared" si="4"/>
        <v>1</v>
      </c>
    </row>
    <row r="11" spans="1:19" ht="38.25" x14ac:dyDescent="0.25">
      <c r="A11" s="17"/>
      <c r="B11" s="19">
        <v>5005222</v>
      </c>
      <c r="C11" s="19" t="s">
        <v>2179</v>
      </c>
      <c r="D11" s="68">
        <v>3000711</v>
      </c>
      <c r="E11" s="19" t="s">
        <v>2175</v>
      </c>
      <c r="F11" s="69">
        <v>10</v>
      </c>
      <c r="G11" s="19" t="s">
        <v>1604</v>
      </c>
      <c r="H11" s="20">
        <v>5.785760999999999</v>
      </c>
      <c r="I11" s="21">
        <v>5.582325</v>
      </c>
      <c r="J11" s="21">
        <f t="shared" si="0"/>
        <v>0.68794317341396949</v>
      </c>
      <c r="K11" s="21">
        <v>0.50587028341396945</v>
      </c>
      <c r="L11" s="21">
        <v>7.6119660000000006E-2</v>
      </c>
      <c r="M11" s="21">
        <v>0.10595323000000001</v>
      </c>
      <c r="N11" s="22">
        <f t="shared" si="1"/>
        <v>9.0619998551494121E-2</v>
      </c>
      <c r="O11" s="22">
        <f t="shared" si="2"/>
        <v>0.10425583308280501</v>
      </c>
      <c r="P11" s="23">
        <f t="shared" si="3"/>
        <v>0.12323595874729069</v>
      </c>
      <c r="Q11" s="70">
        <v>8359</v>
      </c>
      <c r="R11" s="21">
        <v>8359</v>
      </c>
      <c r="S11" s="23">
        <f t="shared" si="4"/>
        <v>1</v>
      </c>
    </row>
    <row r="12" spans="1:19" ht="38.25" x14ac:dyDescent="0.25">
      <c r="A12" s="17"/>
      <c r="B12" s="19">
        <v>5005223</v>
      </c>
      <c r="C12" s="19" t="s">
        <v>2180</v>
      </c>
      <c r="D12" s="68">
        <v>3000711</v>
      </c>
      <c r="E12" s="19" t="s">
        <v>2175</v>
      </c>
      <c r="F12" s="69">
        <v>10</v>
      </c>
      <c r="G12" s="19" t="s">
        <v>1604</v>
      </c>
      <c r="H12" s="20">
        <v>1.5183049999999996</v>
      </c>
      <c r="I12" s="21">
        <v>2.1074850000000001</v>
      </c>
      <c r="J12" s="21">
        <f t="shared" si="0"/>
        <v>1.2097501682350789</v>
      </c>
      <c r="K12" s="21">
        <v>0.95672951823507901</v>
      </c>
      <c r="L12" s="21">
        <v>0.10988534</v>
      </c>
      <c r="M12" s="21">
        <v>0.14313530999999999</v>
      </c>
      <c r="N12" s="22">
        <f t="shared" si="1"/>
        <v>0.45396741530073947</v>
      </c>
      <c r="O12" s="22">
        <f t="shared" si="2"/>
        <v>0.50610792401135896</v>
      </c>
      <c r="P12" s="23">
        <f t="shared" si="3"/>
        <v>0.57402551773088717</v>
      </c>
      <c r="Q12" s="70">
        <v>1688</v>
      </c>
      <c r="R12" s="21">
        <v>1688</v>
      </c>
      <c r="S12" s="23">
        <f t="shared" si="4"/>
        <v>1</v>
      </c>
    </row>
    <row r="13" spans="1:19" ht="38.25" x14ac:dyDescent="0.25">
      <c r="A13" s="17"/>
      <c r="B13" s="19">
        <v>5005224</v>
      </c>
      <c r="C13" s="19" t="s">
        <v>2181</v>
      </c>
      <c r="D13" s="68">
        <v>3000711</v>
      </c>
      <c r="E13" s="19" t="s">
        <v>2175</v>
      </c>
      <c r="F13" s="69">
        <v>10</v>
      </c>
      <c r="G13" s="19" t="s">
        <v>1604</v>
      </c>
      <c r="H13" s="20">
        <v>0.73938899999999996</v>
      </c>
      <c r="I13" s="21">
        <v>0.88834800000000014</v>
      </c>
      <c r="J13" s="21">
        <f t="shared" si="0"/>
        <v>0.53150315408121684</v>
      </c>
      <c r="K13" s="21">
        <v>0.39450499408121686</v>
      </c>
      <c r="L13" s="21">
        <v>6.1320379999999994E-2</v>
      </c>
      <c r="M13" s="21">
        <v>7.5677779999999986E-2</v>
      </c>
      <c r="N13" s="22">
        <f t="shared" si="1"/>
        <v>0.44408834609997072</v>
      </c>
      <c r="O13" s="22">
        <f t="shared" si="2"/>
        <v>0.51311577679154652</v>
      </c>
      <c r="P13" s="23">
        <f t="shared" si="3"/>
        <v>0.59830511700506639</v>
      </c>
      <c r="Q13" s="70">
        <v>12</v>
      </c>
      <c r="R13" s="21">
        <v>21</v>
      </c>
      <c r="S13" s="23">
        <f t="shared" si="4"/>
        <v>1.75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ca="1">OFFSET(H14,-MATCH("PROYECTOS",$A$8:$A$14,0)-1,0)-(OFFSET(H14,-MATCH("PROYECTOS",$A$8:$A$14,0),0))</f>
        <v>0</v>
      </c>
      <c r="I14" s="44">
        <f t="shared" ref="I14:M14" ca="1" si="5">OFFSET(I14,-MATCH("PROYECTOS",$A$8:$A$14,0)-1,0)-(OFFSET(I14,-MATCH("PROYECTOS",$A$8:$A$14,0),0))</f>
        <v>0</v>
      </c>
      <c r="J14" s="44">
        <f t="shared" ca="1" si="5"/>
        <v>0</v>
      </c>
      <c r="K14" s="44">
        <f t="shared" ca="1" si="5"/>
        <v>0</v>
      </c>
      <c r="L14" s="44">
        <f t="shared" ca="1" si="5"/>
        <v>0</v>
      </c>
      <c r="M14" s="44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102.827922</v>
      </c>
      <c r="E6" s="14">
        <v>105.44584499999999</v>
      </c>
      <c r="F6" s="14">
        <v>34.994876819613609</v>
      </c>
      <c r="G6" s="14">
        <v>25.154814199613611</v>
      </c>
      <c r="H6" s="14">
        <v>5.6448012800000003</v>
      </c>
      <c r="I6" s="14">
        <v>4.1952613400000001</v>
      </c>
      <c r="J6" s="15">
        <v>0.23855671316032995</v>
      </c>
      <c r="K6" s="15">
        <v>0.29208941783921039</v>
      </c>
      <c r="L6" s="16">
        <v>0.33187535098811727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102.827922</v>
      </c>
      <c r="E7" s="38">
        <f ca="1">SUM(E8:OFFSET(E6,MATCH("GOBIERNOS REGIONALES",$A$8:$A$50,0),0))</f>
        <v>105.44584499999998</v>
      </c>
      <c r="F7" s="38">
        <f ca="1">SUM(F8:OFFSET(F6,MATCH("GOBIERNOS REGIONALES",$A$8:$A$50,0),0))</f>
        <v>34.994876819613609</v>
      </c>
      <c r="G7" s="38">
        <f ca="1">SUM(G8:OFFSET(G6,MATCH("GOBIERNOS REGIONALES",$A$8:$A$50,0),0))</f>
        <v>25.154814199613611</v>
      </c>
      <c r="H7" s="38">
        <f ca="1">SUM(H8:OFFSET(H6,MATCH("GOBIERNOS REGIONALES",$A$8:$A$50,0),0))</f>
        <v>5.6448012800000003</v>
      </c>
      <c r="I7" s="38">
        <f ca="1">SUM(I8:OFFSET(I6,MATCH("GOBIERNOS REGIONALES",$A$8:$A$50,0),0))</f>
        <v>4.1952613400000001</v>
      </c>
      <c r="J7" s="39">
        <f ca="1">IFERROR(G7/E7,0)</f>
        <v>0.23855671316033</v>
      </c>
      <c r="K7" s="39">
        <f ca="1">IFERROR(SUM(G7,H7)/E7,0)</f>
        <v>0.29208941783921044</v>
      </c>
      <c r="L7" s="40">
        <f ca="1">IFERROR(SUM(G7,H7,I7)/E7,0)</f>
        <v>0.33187535098811732</v>
      </c>
      <c r="M7" s="4"/>
    </row>
    <row r="8" spans="1:13" ht="25.5" x14ac:dyDescent="0.25">
      <c r="A8" s="17"/>
      <c r="B8" s="18">
        <v>55</v>
      </c>
      <c r="C8" s="19" t="s">
        <v>130</v>
      </c>
      <c r="D8" s="20">
        <v>102.827922</v>
      </c>
      <c r="E8" s="21">
        <v>105.44584499999998</v>
      </c>
      <c r="F8" s="21">
        <f t="shared" ref="F8:F10" si="0">SUM(G8,H8,I8)</f>
        <v>34.994876819613609</v>
      </c>
      <c r="G8" s="21">
        <v>25.154814199613611</v>
      </c>
      <c r="H8" s="21">
        <v>5.6448012800000003</v>
      </c>
      <c r="I8" s="21">
        <v>4.1952613400000001</v>
      </c>
      <c r="J8" s="22">
        <f t="shared" ref="J8:J10" si="1">IFERROR(G8/E8,0)</f>
        <v>0.23855671316033</v>
      </c>
      <c r="K8" s="22">
        <f t="shared" ref="K8:K10" si="2">IFERROR(SUM(G8,H8)/E8,0)</f>
        <v>0.29208941783921044</v>
      </c>
      <c r="L8" s="23">
        <f t="shared" ref="L8:L10" si="3">IFERROR(SUM(G8,H8,I8)/E8,0)</f>
        <v>0.33187535098811732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2186</v>
      </c>
      <c r="N2" s="72" t="s">
        <v>2200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102.827922</v>
      </c>
      <c r="E6" s="14">
        <f ca="1">SUM(E7:OFFSET(E7,50,0))</f>
        <v>105.44584499999999</v>
      </c>
      <c r="F6" s="14">
        <f ca="1">SUM(F7:OFFSET(F7,50,0))</f>
        <v>34.994876819613609</v>
      </c>
      <c r="G6" s="14">
        <f ca="1">SUM(G7:OFFSET(G7,50,0))</f>
        <v>25.154814199613611</v>
      </c>
      <c r="H6" s="14">
        <f ca="1">SUM(H7:OFFSET(H7,50,0))</f>
        <v>5.6448012800000003</v>
      </c>
      <c r="I6" s="14">
        <f ca="1">SUM(I7:OFFSET(I7,50,0))</f>
        <v>4.1952613400000001</v>
      </c>
      <c r="J6" s="15">
        <f ca="1">IFERROR(G6/E6,0)</f>
        <v>0.23855671316032995</v>
      </c>
      <c r="K6" s="15">
        <f ca="1">IFERROR(SUM(G6,H6)/E6,0)</f>
        <v>0.29208941783921039</v>
      </c>
      <c r="L6" s="16">
        <f ca="1">IFERROR(SUM(G6,H6,I6)/E6,0)</f>
        <v>0.33187535098811727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102.827922</v>
      </c>
      <c r="E7" s="28">
        <v>105.44584499999999</v>
      </c>
      <c r="F7" s="28">
        <f>SUM(G7,H7,I7)</f>
        <v>34.994876819613609</v>
      </c>
      <c r="G7" s="28">
        <v>25.154814199613611</v>
      </c>
      <c r="H7" s="28">
        <v>5.6448012800000003</v>
      </c>
      <c r="I7" s="28">
        <v>4.1952613400000001</v>
      </c>
      <c r="J7" s="29">
        <f>IFERROR(G7/E7,0)</f>
        <v>0.23855671316032995</v>
      </c>
      <c r="K7" s="29">
        <f>IFERROR(SUM(G7,H7)/E7,0)</f>
        <v>0.29208941783921039</v>
      </c>
      <c r="L7" s="30">
        <f>IFERROR(SUM(G7,H7,I7)/E7,0)</f>
        <v>0.33187535098811727</v>
      </c>
      <c r="M7" s="4"/>
      <c r="N7" t="s">
        <v>263</v>
      </c>
      <c r="O7" s="5">
        <v>34.994876819613609</v>
      </c>
      <c r="P7" s="71">
        <v>0.33187535098811727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102.827922</v>
      </c>
      <c r="E6" s="14">
        <v>105.44584499999999</v>
      </c>
      <c r="F6" s="14">
        <v>34.994876819613609</v>
      </c>
      <c r="G6" s="14">
        <v>25.154814199613611</v>
      </c>
      <c r="H6" s="14">
        <v>5.6448012800000003</v>
      </c>
      <c r="I6" s="14">
        <v>4.1952613400000001</v>
      </c>
      <c r="J6" s="15">
        <v>0.23855671316032995</v>
      </c>
      <c r="K6" s="15">
        <v>0.29208941783921039</v>
      </c>
      <c r="L6" s="16">
        <v>0.33187535098811727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102.827922</v>
      </c>
      <c r="E7" s="38">
        <f ca="1">SUM(E8:OFFSET(E6,MATCH("PROYECTOS",$A$8:$A$50,0),0))</f>
        <v>105.44584499999998</v>
      </c>
      <c r="F7" s="38">
        <f ca="1">SUM(F8:OFFSET(F6,MATCH("PROYECTOS",$A$8:$A$50,0),0))</f>
        <v>34.994876819613609</v>
      </c>
      <c r="G7" s="38">
        <f ca="1">SUM(G8:OFFSET(G6,MATCH("PROYECTOS",$A$8:$A$50,0),0))</f>
        <v>25.154814199613611</v>
      </c>
      <c r="H7" s="38">
        <f ca="1">SUM(H8:OFFSET(H6,MATCH("PROYECTOS",$A$8:$A$50,0),0))</f>
        <v>5.6448012800000003</v>
      </c>
      <c r="I7" s="38">
        <f ca="1">SUM(I8:OFFSET(I6,MATCH("PROYECTOS",$A$8:$A$50,0),0))</f>
        <v>4.1952613400000001</v>
      </c>
      <c r="J7" s="39">
        <f ca="1">IFERROR(G7/E7,0)</f>
        <v>0.23855671316033</v>
      </c>
      <c r="K7" s="39">
        <f ca="1">IFERROR(SUM(G7,H7)/E7,0)</f>
        <v>0.29208941783921044</v>
      </c>
      <c r="L7" s="40">
        <f ca="1">IFERROR(SUM(G7,H7,I7)/E7,0)</f>
        <v>0.33187535098811732</v>
      </c>
      <c r="M7" s="4"/>
    </row>
    <row r="8" spans="1:13" ht="51" x14ac:dyDescent="0.25">
      <c r="A8" s="17"/>
      <c r="B8" s="19">
        <v>3000714</v>
      </c>
      <c r="C8" s="19" t="s">
        <v>2189</v>
      </c>
      <c r="D8" s="20">
        <v>90.506501</v>
      </c>
      <c r="E8" s="21">
        <v>89.733064999999982</v>
      </c>
      <c r="F8" s="21">
        <f t="shared" ref="F8:F10" si="0">SUM(G8,H8,I8)</f>
        <v>29.62894476205355</v>
      </c>
      <c r="G8" s="21">
        <v>21.103675382053552</v>
      </c>
      <c r="H8" s="21">
        <v>5.2385069099999999</v>
      </c>
      <c r="I8" s="21">
        <v>3.2867624700000002</v>
      </c>
      <c r="J8" s="22">
        <f t="shared" ref="J8:J11" si="1">IFERROR(G8/E8,0)</f>
        <v>0.23518282120479844</v>
      </c>
      <c r="K8" s="22">
        <f t="shared" ref="K8:K11" si="2">IFERROR(SUM(G8,H8)/E8,0)</f>
        <v>0.29356160175798696</v>
      </c>
      <c r="L8" s="23">
        <f t="shared" ref="L8:L11" si="3">IFERROR(SUM(G8,H8,I8)/E8,0)</f>
        <v>0.33018982202439595</v>
      </c>
      <c r="M8" s="4"/>
    </row>
    <row r="9" spans="1:13" ht="51" x14ac:dyDescent="0.25">
      <c r="A9" s="17"/>
      <c r="B9" s="19">
        <v>3000715</v>
      </c>
      <c r="C9" s="19" t="s">
        <v>2190</v>
      </c>
      <c r="D9" s="20">
        <v>6.5878329999999998</v>
      </c>
      <c r="E9" s="21">
        <v>6.4880299999999993</v>
      </c>
      <c r="F9" s="21">
        <f t="shared" si="0"/>
        <v>2.119457286634483</v>
      </c>
      <c r="G9" s="21">
        <v>1.6750203466344828</v>
      </c>
      <c r="H9" s="21">
        <v>0.21937387000000003</v>
      </c>
      <c r="I9" s="21">
        <v>0.22506307000000003</v>
      </c>
      <c r="J9" s="22">
        <f t="shared" si="1"/>
        <v>0.25817086952965429</v>
      </c>
      <c r="K9" s="22">
        <f t="shared" si="2"/>
        <v>0.29198296195216161</v>
      </c>
      <c r="L9" s="23">
        <f t="shared" si="3"/>
        <v>0.32667193071463652</v>
      </c>
      <c r="M9" s="4"/>
    </row>
    <row r="10" spans="1:13" ht="51" x14ac:dyDescent="0.25">
      <c r="A10" s="17"/>
      <c r="B10" s="19">
        <v>3000716</v>
      </c>
      <c r="C10" s="19" t="s">
        <v>2191</v>
      </c>
      <c r="D10" s="20">
        <v>5.7335880000000001</v>
      </c>
      <c r="E10" s="21">
        <v>9.2247500000000002</v>
      </c>
      <c r="F10" s="21">
        <f t="shared" si="0"/>
        <v>3.2464747709255759</v>
      </c>
      <c r="G10" s="21">
        <v>2.3761184709255758</v>
      </c>
      <c r="H10" s="21">
        <v>0.18692049999999999</v>
      </c>
      <c r="I10" s="21">
        <v>0.68343580000000004</v>
      </c>
      <c r="J10" s="22">
        <f t="shared" si="1"/>
        <v>0.25758079849595661</v>
      </c>
      <c r="K10" s="22">
        <f t="shared" si="2"/>
        <v>0.27784373245080629</v>
      </c>
      <c r="L10" s="23">
        <f t="shared" si="3"/>
        <v>0.35193092180553143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2201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51" x14ac:dyDescent="0.25">
      <c r="A17" s="17"/>
      <c r="B17" s="19">
        <v>3000714</v>
      </c>
      <c r="C17" s="19" t="s">
        <v>2189</v>
      </c>
      <c r="D17" s="23">
        <v>0.33018982202439595</v>
      </c>
    </row>
    <row r="18" spans="1:4" ht="51" x14ac:dyDescent="0.25">
      <c r="A18" s="17"/>
      <c r="B18" s="19">
        <v>3000715</v>
      </c>
      <c r="C18" s="19" t="s">
        <v>2190</v>
      </c>
      <c r="D18" s="23">
        <v>0.32667193071463652</v>
      </c>
    </row>
    <row r="19" spans="1:4" ht="51.75" thickBot="1" x14ac:dyDescent="0.3">
      <c r="A19" s="24"/>
      <c r="B19" s="26">
        <v>3000716</v>
      </c>
      <c r="C19" s="26" t="s">
        <v>2191</v>
      </c>
      <c r="D19" s="30">
        <v>0.35193092180553143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299.35990500000003</v>
      </c>
      <c r="E6" s="14">
        <v>288.35360900000001</v>
      </c>
      <c r="F6" s="14">
        <v>189.21677895269957</v>
      </c>
      <c r="G6" s="14">
        <v>147.92890986269958</v>
      </c>
      <c r="H6" s="14">
        <v>18.297824390000002</v>
      </c>
      <c r="I6" s="14">
        <v>22.990044700000002</v>
      </c>
      <c r="J6" s="15">
        <v>0.51301216716416953</v>
      </c>
      <c r="K6" s="15">
        <v>0.57646836753376507</v>
      </c>
      <c r="L6" s="16">
        <v>0.65619702007162872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273.23990500000002</v>
      </c>
      <c r="E7" s="38">
        <f ca="1">SUM(E8:OFFSET(E6,MATCH("PROYECTOS",$A$8:$A$50,0),0))</f>
        <v>266.555205</v>
      </c>
      <c r="F7" s="38">
        <f ca="1">SUM(F8:OFFSET(F6,MATCH("PROYECTOS",$A$8:$A$50,0),0))</f>
        <v>169.02837126336661</v>
      </c>
      <c r="G7" s="38">
        <f ca="1">SUM(G8:OFFSET(G6,MATCH("PROYECTOS",$A$8:$A$50,0),0))</f>
        <v>127.74050217336662</v>
      </c>
      <c r="H7" s="38">
        <f ca="1">SUM(H8:OFFSET(H6,MATCH("PROYECTOS",$A$8:$A$50,0),0))</f>
        <v>18.297824390000002</v>
      </c>
      <c r="I7" s="38">
        <f ca="1">SUM(I8:OFFSET(I6,MATCH("PROYECTOS",$A$8:$A$50,0),0))</f>
        <v>22.990044700000002</v>
      </c>
      <c r="J7" s="39">
        <f ca="1">IFERROR(G7/E7,0)</f>
        <v>0.47922719113050755</v>
      </c>
      <c r="K7" s="39">
        <f ca="1">IFERROR(SUM(G7,H7)/E7,0)</f>
        <v>0.54787272513911944</v>
      </c>
      <c r="L7" s="40">
        <f ca="1">IFERROR(SUM(G7,H7,I7)/E7,0)</f>
        <v>0.63412144311106822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16.085378000000002</v>
      </c>
      <c r="E8" s="21">
        <v>17.159061000000001</v>
      </c>
      <c r="F8" s="21">
        <f t="shared" ref="F8:F13" si="0">SUM(G8,H8,I8)</f>
        <v>12.455920146961226</v>
      </c>
      <c r="G8" s="21">
        <v>9.7854673269612249</v>
      </c>
      <c r="H8" s="21">
        <v>1.3505083100000002</v>
      </c>
      <c r="I8" s="21">
        <v>1.31994451</v>
      </c>
      <c r="J8" s="22">
        <f t="shared" ref="J8:J14" si="1">IFERROR(G8/E8,0)</f>
        <v>0.57027988460214829</v>
      </c>
      <c r="K8" s="22">
        <f t="shared" ref="K8:K14" si="2">IFERROR(SUM(G8,H8)/E8,0)</f>
        <v>0.64898514184204048</v>
      </c>
      <c r="L8" s="23">
        <f t="shared" ref="L8:L14" si="3">IFERROR(SUM(G8,H8,I8)/E8,0)</f>
        <v>0.72590919438780621</v>
      </c>
      <c r="M8" s="4"/>
    </row>
    <row r="9" spans="1:13" ht="25.5" x14ac:dyDescent="0.25">
      <c r="A9" s="17"/>
      <c r="B9" s="19">
        <v>3000294</v>
      </c>
      <c r="C9" s="19" t="s">
        <v>546</v>
      </c>
      <c r="D9" s="20">
        <v>189.61330100000001</v>
      </c>
      <c r="E9" s="21">
        <v>190.03584200000003</v>
      </c>
      <c r="F9" s="21">
        <f t="shared" si="0"/>
        <v>127.34285149087313</v>
      </c>
      <c r="G9" s="21">
        <v>101.73476639087312</v>
      </c>
      <c r="H9" s="21">
        <v>12.816559329999999</v>
      </c>
      <c r="I9" s="21">
        <v>12.791525770000002</v>
      </c>
      <c r="J9" s="22">
        <f t="shared" si="1"/>
        <v>0.53534515026314411</v>
      </c>
      <c r="K9" s="22">
        <f t="shared" si="2"/>
        <v>0.6027880031224484</v>
      </c>
      <c r="L9" s="23">
        <f t="shared" si="3"/>
        <v>0.67009912525276738</v>
      </c>
      <c r="M9" s="4"/>
    </row>
    <row r="10" spans="1:13" ht="38.25" x14ac:dyDescent="0.25">
      <c r="A10" s="17"/>
      <c r="B10" s="19">
        <v>3000489</v>
      </c>
      <c r="C10" s="19" t="s">
        <v>547</v>
      </c>
      <c r="D10" s="20">
        <v>4.3348969999999998</v>
      </c>
      <c r="E10" s="21">
        <v>6.3473179999999987</v>
      </c>
      <c r="F10" s="21">
        <f t="shared" si="0"/>
        <v>2.3907924950567701</v>
      </c>
      <c r="G10" s="21">
        <v>1.6503949750567699</v>
      </c>
      <c r="H10" s="21">
        <v>0.52017659000000005</v>
      </c>
      <c r="I10" s="21">
        <v>0.22022092999999998</v>
      </c>
      <c r="J10" s="22">
        <f t="shared" si="1"/>
        <v>0.26001454079609221</v>
      </c>
      <c r="K10" s="22">
        <f t="shared" si="2"/>
        <v>0.34196672753070989</v>
      </c>
      <c r="L10" s="23">
        <f t="shared" si="3"/>
        <v>0.37666184285343363</v>
      </c>
      <c r="M10" s="4"/>
    </row>
    <row r="11" spans="1:13" ht="25.5" x14ac:dyDescent="0.25">
      <c r="A11" s="17"/>
      <c r="B11" s="19">
        <v>3000490</v>
      </c>
      <c r="C11" s="19" t="s">
        <v>548</v>
      </c>
      <c r="D11" s="20">
        <v>48.617288000000002</v>
      </c>
      <c r="E11" s="21">
        <v>38.623942999999997</v>
      </c>
      <c r="F11" s="21">
        <f t="shared" si="0"/>
        <v>19.769442042586043</v>
      </c>
      <c r="G11" s="21">
        <v>9.0059719625860453</v>
      </c>
      <c r="H11" s="21">
        <v>2.8831556099999998</v>
      </c>
      <c r="I11" s="21">
        <v>7.8803144700000001</v>
      </c>
      <c r="J11" s="22">
        <f t="shared" si="1"/>
        <v>0.23317070353449015</v>
      </c>
      <c r="K11" s="22">
        <f t="shared" si="2"/>
        <v>0.30781755173432307</v>
      </c>
      <c r="L11" s="23">
        <f t="shared" si="3"/>
        <v>0.51184422166804788</v>
      </c>
      <c r="M11" s="4"/>
    </row>
    <row r="12" spans="1:13" ht="25.5" x14ac:dyDescent="0.25">
      <c r="A12" s="17"/>
      <c r="B12" s="19">
        <v>3000491</v>
      </c>
      <c r="C12" s="19" t="s">
        <v>549</v>
      </c>
      <c r="D12" s="20">
        <v>1.4932500000000002</v>
      </c>
      <c r="E12" s="21">
        <v>1.4932500000000002</v>
      </c>
      <c r="F12" s="21">
        <f t="shared" si="0"/>
        <v>1.063353462245914</v>
      </c>
      <c r="G12" s="21">
        <v>0.94896484224591404</v>
      </c>
      <c r="H12" s="21">
        <v>4.1369619999999996E-2</v>
      </c>
      <c r="I12" s="21">
        <v>7.3019000000000001E-2</v>
      </c>
      <c r="J12" s="22">
        <f t="shared" si="1"/>
        <v>0.63550299162626078</v>
      </c>
      <c r="K12" s="22">
        <f t="shared" si="2"/>
        <v>0.66320740816736246</v>
      </c>
      <c r="L12" s="23">
        <f t="shared" si="3"/>
        <v>0.71210678871315169</v>
      </c>
      <c r="M12" s="4"/>
    </row>
    <row r="13" spans="1:13" ht="51" x14ac:dyDescent="0.25">
      <c r="A13" s="17"/>
      <c r="B13" s="19">
        <v>3000492</v>
      </c>
      <c r="C13" s="19" t="s">
        <v>550</v>
      </c>
      <c r="D13" s="20">
        <v>13.095790999999997</v>
      </c>
      <c r="E13" s="21">
        <v>12.895790999999997</v>
      </c>
      <c r="F13" s="21">
        <f t="shared" si="0"/>
        <v>6.0060116256435485</v>
      </c>
      <c r="G13" s="21">
        <v>4.6149366756435484</v>
      </c>
      <c r="H13" s="21">
        <v>0.68605493000000006</v>
      </c>
      <c r="I13" s="21">
        <v>0.70502001999999997</v>
      </c>
      <c r="J13" s="22">
        <f t="shared" si="1"/>
        <v>0.35786379258500306</v>
      </c>
      <c r="K13" s="22">
        <f t="shared" si="2"/>
        <v>0.41106370331556624</v>
      </c>
      <c r="L13" s="23">
        <f t="shared" si="3"/>
        <v>0.46573425590128981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26.120000000000005</v>
      </c>
      <c r="E14" s="45">
        <f t="shared" ref="E14:I14" ca="1" si="4">OFFSET(E14,-MATCH("PROYECTOS",$A$8:$A$50,0)-1,0)-(OFFSET(E14,-MATCH("PROYECTOS",$A$8:$A$50,0),0))</f>
        <v>21.798404000000005</v>
      </c>
      <c r="F14" s="45">
        <f t="shared" ca="1" si="4"/>
        <v>20.188407689332962</v>
      </c>
      <c r="G14" s="45">
        <f t="shared" ca="1" si="4"/>
        <v>20.188407689332962</v>
      </c>
      <c r="H14" s="45">
        <f t="shared" ca="1" si="4"/>
        <v>0</v>
      </c>
      <c r="I14" s="45">
        <f t="shared" ca="1" si="4"/>
        <v>0</v>
      </c>
      <c r="J14" s="46">
        <f t="shared" ca="1" si="1"/>
        <v>0.92614155097469331</v>
      </c>
      <c r="K14" s="46">
        <f t="shared" ca="1" si="2"/>
        <v>0.92614155097469331</v>
      </c>
      <c r="L14" s="47">
        <f t="shared" ca="1" si="3"/>
        <v>0.92614155097469331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580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38.25" x14ac:dyDescent="0.25">
      <c r="A20" s="17"/>
      <c r="B20" s="19">
        <v>3000489</v>
      </c>
      <c r="C20" s="19" t="s">
        <v>547</v>
      </c>
      <c r="D20" s="23">
        <v>0.37666184285343363</v>
      </c>
    </row>
    <row r="21" spans="1:4" ht="25.5" x14ac:dyDescent="0.25">
      <c r="A21" s="17"/>
      <c r="B21" s="19">
        <v>3000490</v>
      </c>
      <c r="C21" s="19" t="s">
        <v>548</v>
      </c>
      <c r="D21" s="23">
        <v>0.51184422166804788</v>
      </c>
    </row>
    <row r="22" spans="1:4" ht="51.75" thickBot="1" x14ac:dyDescent="0.3">
      <c r="A22" s="24"/>
      <c r="B22" s="26">
        <v>3000492</v>
      </c>
      <c r="C22" s="26" t="s">
        <v>550</v>
      </c>
      <c r="D22" s="30">
        <v>0.46573425590128981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2188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102.827922</v>
      </c>
      <c r="I6" s="14">
        <v>105.44584499999999</v>
      </c>
      <c r="J6" s="14">
        <v>34.994876819613609</v>
      </c>
      <c r="K6" s="14">
        <v>25.154814199613611</v>
      </c>
      <c r="L6" s="14">
        <v>5.6448012800000003</v>
      </c>
      <c r="M6" s="14">
        <v>4.1952613400000001</v>
      </c>
      <c r="N6" s="15">
        <v>0.23855671316032995</v>
      </c>
      <c r="O6" s="15">
        <v>0.29208941783921039</v>
      </c>
      <c r="P6" s="16">
        <v>0.33187535098811727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102.827922</v>
      </c>
      <c r="I7" s="37">
        <f ca="1">SUM(I8:OFFSET(I6,MATCH("PROYECTOS",$A$8:$A$15,0),0))</f>
        <v>105.44584499999998</v>
      </c>
      <c r="J7" s="37">
        <f ca="1">SUM(J8:OFFSET(J6,MATCH("PROYECTOS",$A$8:$A$15,0),0))</f>
        <v>34.994876819613609</v>
      </c>
      <c r="K7" s="37">
        <f ca="1">SUM(K8:OFFSET(K6,MATCH("PROYECTOS",$A$8:$A$15,0),0))</f>
        <v>25.154814199613611</v>
      </c>
      <c r="L7" s="37">
        <f ca="1">SUM(L8:OFFSET(L6,MATCH("PROYECTOS",$A$8:$A$15,0),0))</f>
        <v>5.6448012800000003</v>
      </c>
      <c r="M7" s="37">
        <f ca="1">SUM(M8:OFFSET(M6,MATCH("PROYECTOS",$A$8:$A$15,0),0))</f>
        <v>4.1952613400000001</v>
      </c>
      <c r="N7" s="39">
        <f ca="1">IFERROR(K7/I7,0)</f>
        <v>0.23855671316033</v>
      </c>
      <c r="O7" s="39">
        <f ca="1">IFERROR(SUM(K7,L7)/I7,0)</f>
        <v>0.29208941783921044</v>
      </c>
      <c r="P7" s="40">
        <f ca="1">IFERROR(SUM(K7,L7,M7)/I7,0)</f>
        <v>0.33187535098811732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2192</v>
      </c>
      <c r="D8" s="68">
        <v>3000714</v>
      </c>
      <c r="E8" s="19" t="s">
        <v>2189</v>
      </c>
      <c r="F8" s="69">
        <v>533</v>
      </c>
      <c r="G8" s="19" t="s">
        <v>907</v>
      </c>
      <c r="H8" s="20">
        <v>90.456501000000003</v>
      </c>
      <c r="I8" s="21">
        <v>76.566608999999985</v>
      </c>
      <c r="J8" s="21">
        <f t="shared" ref="J8:J14" si="0">SUM(K8,L8,M8)</f>
        <v>28.2523270358</v>
      </c>
      <c r="K8" s="21">
        <v>20.085633735800002</v>
      </c>
      <c r="L8" s="21">
        <v>5.0525467600000002</v>
      </c>
      <c r="M8" s="21">
        <v>3.1141465400000001</v>
      </c>
      <c r="N8" s="22">
        <f t="shared" ref="N8:N15" si="1">IFERROR(K8/I8,0)</f>
        <v>0.26232889242620117</v>
      </c>
      <c r="O8" s="22">
        <f t="shared" ref="O8:O15" si="2">IFERROR(SUM(K8,L8)/I8,0)</f>
        <v>0.32831779837343983</v>
      </c>
      <c r="P8" s="23">
        <f t="shared" ref="P8:P15" si="3">IFERROR(SUM(K8,L8,M8)/I8,0)</f>
        <v>0.36899018259774319</v>
      </c>
      <c r="Q8" s="70">
        <v>18</v>
      </c>
      <c r="R8" s="21">
        <v>5</v>
      </c>
      <c r="S8" s="23">
        <f>IFERROR(R8/Q8,0)</f>
        <v>0.27777777777777779</v>
      </c>
    </row>
    <row r="9" spans="1:19" ht="51" x14ac:dyDescent="0.25">
      <c r="A9" s="17"/>
      <c r="B9" s="19">
        <v>5005236</v>
      </c>
      <c r="C9" s="19" t="s">
        <v>2193</v>
      </c>
      <c r="D9" s="68">
        <v>3000714</v>
      </c>
      <c r="E9" s="19" t="s">
        <v>2189</v>
      </c>
      <c r="F9" s="69">
        <v>46</v>
      </c>
      <c r="G9" s="19" t="s">
        <v>736</v>
      </c>
      <c r="H9" s="20">
        <v>0.05</v>
      </c>
      <c r="I9" s="21">
        <v>13.166455999999998</v>
      </c>
      <c r="J9" s="21">
        <f t="shared" si="0"/>
        <v>1.3766177262535506</v>
      </c>
      <c r="K9" s="21">
        <v>1.0180416462535504</v>
      </c>
      <c r="L9" s="21">
        <v>0.18596014999999999</v>
      </c>
      <c r="M9" s="21">
        <v>0.17261592999999997</v>
      </c>
      <c r="N9" s="22">
        <f t="shared" si="1"/>
        <v>7.7320855836494687E-2</v>
      </c>
      <c r="O9" s="22">
        <f t="shared" si="2"/>
        <v>9.1444637513204058E-2</v>
      </c>
      <c r="P9" s="23">
        <f t="shared" si="3"/>
        <v>0.10455491791060181</v>
      </c>
      <c r="Q9" s="70">
        <v>24</v>
      </c>
      <c r="R9" s="21">
        <v>0</v>
      </c>
      <c r="S9" s="23">
        <f t="shared" ref="S9:S14" si="4">IFERROR(R9/Q9,0)</f>
        <v>0</v>
      </c>
    </row>
    <row r="10" spans="1:19" ht="51" x14ac:dyDescent="0.25">
      <c r="A10" s="17"/>
      <c r="B10" s="19">
        <v>5005237</v>
      </c>
      <c r="C10" s="19" t="s">
        <v>2194</v>
      </c>
      <c r="D10" s="68">
        <v>3000715</v>
      </c>
      <c r="E10" s="19" t="s">
        <v>2190</v>
      </c>
      <c r="F10" s="69">
        <v>117</v>
      </c>
      <c r="G10" s="19" t="s">
        <v>687</v>
      </c>
      <c r="H10" s="20">
        <v>4.9331529999999999</v>
      </c>
      <c r="I10" s="21">
        <v>4.9043499999999991</v>
      </c>
      <c r="J10" s="21">
        <f t="shared" si="0"/>
        <v>1.9443612574958007</v>
      </c>
      <c r="K10" s="21">
        <v>1.5486437274958007</v>
      </c>
      <c r="L10" s="21">
        <v>0.19959492000000001</v>
      </c>
      <c r="M10" s="21">
        <v>0.19612261000000003</v>
      </c>
      <c r="N10" s="22">
        <f t="shared" si="1"/>
        <v>0.31576941439656653</v>
      </c>
      <c r="O10" s="22">
        <f t="shared" si="2"/>
        <v>0.3564669421015631</v>
      </c>
      <c r="P10" s="23">
        <f t="shared" si="3"/>
        <v>0.39645646364876103</v>
      </c>
      <c r="Q10" s="70">
        <v>12</v>
      </c>
      <c r="R10" s="21">
        <v>67</v>
      </c>
      <c r="S10" s="23">
        <f t="shared" si="4"/>
        <v>5.583333333333333</v>
      </c>
    </row>
    <row r="11" spans="1:19" ht="51" x14ac:dyDescent="0.25">
      <c r="A11" s="17"/>
      <c r="B11" s="19">
        <v>5005238</v>
      </c>
      <c r="C11" s="19" t="s">
        <v>2195</v>
      </c>
      <c r="D11" s="68">
        <v>3000715</v>
      </c>
      <c r="E11" s="19" t="s">
        <v>2190</v>
      </c>
      <c r="F11" s="69">
        <v>535</v>
      </c>
      <c r="G11" s="19" t="s">
        <v>772</v>
      </c>
      <c r="H11" s="20">
        <v>1.6546800000000002</v>
      </c>
      <c r="I11" s="21">
        <v>1.5836800000000004</v>
      </c>
      <c r="J11" s="21">
        <f t="shared" si="0"/>
        <v>0.17509602913868216</v>
      </c>
      <c r="K11" s="21">
        <v>0.12637661913868214</v>
      </c>
      <c r="L11" s="21">
        <v>1.9778950000000003E-2</v>
      </c>
      <c r="M11" s="21">
        <v>2.8940459999999998E-2</v>
      </c>
      <c r="N11" s="22">
        <f t="shared" si="1"/>
        <v>7.9799340232043159E-2</v>
      </c>
      <c r="O11" s="22">
        <f t="shared" si="2"/>
        <v>9.2288574168191889E-2</v>
      </c>
      <c r="P11" s="23">
        <f t="shared" si="3"/>
        <v>0.11056275834681382</v>
      </c>
      <c r="Q11" s="70">
        <v>40</v>
      </c>
      <c r="R11" s="21">
        <v>228</v>
      </c>
      <c r="S11" s="23">
        <f t="shared" si="4"/>
        <v>5.7</v>
      </c>
    </row>
    <row r="12" spans="1:19" ht="51" x14ac:dyDescent="0.25">
      <c r="A12" s="17"/>
      <c r="B12" s="19">
        <v>5005239</v>
      </c>
      <c r="C12" s="19" t="s">
        <v>2196</v>
      </c>
      <c r="D12" s="68">
        <v>3000716</v>
      </c>
      <c r="E12" s="19" t="s">
        <v>2191</v>
      </c>
      <c r="F12" s="69">
        <v>117</v>
      </c>
      <c r="G12" s="19" t="s">
        <v>687</v>
      </c>
      <c r="H12" s="20">
        <v>5.226343</v>
      </c>
      <c r="I12" s="21">
        <v>5.1134730000000008</v>
      </c>
      <c r="J12" s="21">
        <f t="shared" si="0"/>
        <v>2.5533292052891139</v>
      </c>
      <c r="K12" s="21">
        <v>2.2027742552891141</v>
      </c>
      <c r="L12" s="21">
        <v>0.18293809999999999</v>
      </c>
      <c r="M12" s="21">
        <v>0.16761685000000001</v>
      </c>
      <c r="N12" s="22">
        <f t="shared" si="1"/>
        <v>0.43077850519385041</v>
      </c>
      <c r="O12" s="22">
        <f t="shared" si="2"/>
        <v>0.46655420988614071</v>
      </c>
      <c r="P12" s="23">
        <f t="shared" si="3"/>
        <v>0.49933366330263473</v>
      </c>
      <c r="Q12" s="70">
        <v>16</v>
      </c>
      <c r="R12" s="21">
        <v>20</v>
      </c>
      <c r="S12" s="23">
        <f t="shared" si="4"/>
        <v>1.25</v>
      </c>
    </row>
    <row r="13" spans="1:19" ht="51" x14ac:dyDescent="0.25">
      <c r="A13" s="17"/>
      <c r="B13" s="19">
        <v>5005240</v>
      </c>
      <c r="C13" s="19" t="s">
        <v>2197</v>
      </c>
      <c r="D13" s="68">
        <v>3000716</v>
      </c>
      <c r="E13" s="19" t="s">
        <v>2191</v>
      </c>
      <c r="F13" s="69">
        <v>6</v>
      </c>
      <c r="G13" s="19" t="s">
        <v>634</v>
      </c>
      <c r="H13" s="20">
        <v>0.33602799999999994</v>
      </c>
      <c r="I13" s="21">
        <v>3.5720600000000005</v>
      </c>
      <c r="J13" s="21">
        <f t="shared" si="0"/>
        <v>0.63056694619317621</v>
      </c>
      <c r="K13" s="21">
        <v>0.13515289619317628</v>
      </c>
      <c r="L13" s="21">
        <v>3.9824000000000005E-3</v>
      </c>
      <c r="M13" s="21">
        <v>0.49143165</v>
      </c>
      <c r="N13" s="22">
        <f t="shared" si="1"/>
        <v>3.7836121507806769E-2</v>
      </c>
      <c r="O13" s="22">
        <f t="shared" si="2"/>
        <v>3.8950996397926201E-2</v>
      </c>
      <c r="P13" s="23">
        <f t="shared" si="3"/>
        <v>0.17652753486592501</v>
      </c>
      <c r="Q13" s="70">
        <v>80</v>
      </c>
      <c r="R13" s="21">
        <v>91</v>
      </c>
      <c r="S13" s="23">
        <f t="shared" si="4"/>
        <v>1.1375</v>
      </c>
    </row>
    <row r="14" spans="1:19" ht="51" x14ac:dyDescent="0.25">
      <c r="A14" s="17"/>
      <c r="B14" s="19">
        <v>5005241</v>
      </c>
      <c r="C14" s="19" t="s">
        <v>2198</v>
      </c>
      <c r="D14" s="68">
        <v>3000716</v>
      </c>
      <c r="E14" s="19" t="s">
        <v>2191</v>
      </c>
      <c r="F14" s="69">
        <v>166</v>
      </c>
      <c r="G14" s="19" t="s">
        <v>2199</v>
      </c>
      <c r="H14" s="20">
        <v>0.17121699999999998</v>
      </c>
      <c r="I14" s="21">
        <v>0.53921699999999995</v>
      </c>
      <c r="J14" s="21">
        <f t="shared" si="0"/>
        <v>6.2578619443285466E-2</v>
      </c>
      <c r="K14" s="21">
        <v>3.8191319443285465E-2</v>
      </c>
      <c r="L14" s="21">
        <v>0</v>
      </c>
      <c r="M14" s="21">
        <v>2.4387300000000001E-2</v>
      </c>
      <c r="N14" s="22">
        <f t="shared" si="1"/>
        <v>7.0827365315421192E-2</v>
      </c>
      <c r="O14" s="22">
        <f t="shared" si="2"/>
        <v>7.0827365315421192E-2</v>
      </c>
      <c r="P14" s="23">
        <f t="shared" si="3"/>
        <v>0.11605461148903962</v>
      </c>
      <c r="Q14" s="70">
        <v>16</v>
      </c>
      <c r="R14" s="21">
        <v>20</v>
      </c>
      <c r="S14" s="23">
        <f t="shared" si="4"/>
        <v>1.25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0</v>
      </c>
      <c r="I15" s="44">
        <f t="shared" ref="I15:M15" ca="1" si="5">OFFSET(I15,-MATCH("PROYECTOS",$A$8:$A$15,0)-1,0)-(OFFSET(I15,-MATCH("PROYECTOS",$A$8:$A$15,0),0))</f>
        <v>0</v>
      </c>
      <c r="J15" s="44">
        <f t="shared" ca="1" si="5"/>
        <v>0</v>
      </c>
      <c r="K15" s="44">
        <f t="shared" ca="1" si="5"/>
        <v>0</v>
      </c>
      <c r="L15" s="44">
        <f t="shared" ca="1" si="5"/>
        <v>0</v>
      </c>
      <c r="M15" s="44">
        <f t="shared" ca="1" si="5"/>
        <v>0</v>
      </c>
      <c r="N15" s="46">
        <f t="shared" ca="1" si="1"/>
        <v>0</v>
      </c>
      <c r="O15" s="46">
        <f t="shared" ca="1" si="2"/>
        <v>0</v>
      </c>
      <c r="P15" s="47">
        <f t="shared" ca="1" si="3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2202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4620.3602170000004</v>
      </c>
      <c r="E6" s="14">
        <v>5868.3346080000001</v>
      </c>
      <c r="F6" s="14">
        <v>4083.7696395212761</v>
      </c>
      <c r="G6" s="14">
        <v>3431.2148924212761</v>
      </c>
      <c r="H6" s="14">
        <v>309.15649286999997</v>
      </c>
      <c r="I6" s="14">
        <v>343.39825422999996</v>
      </c>
      <c r="J6" s="15">
        <v>0.58469993986772273</v>
      </c>
      <c r="K6" s="15">
        <v>0.6373820913674928</v>
      </c>
      <c r="L6" s="16">
        <v>0.69589924779580259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4620.3602169999976</v>
      </c>
      <c r="E7" s="38">
        <f ca="1">SUM(E8:OFFSET(E6,MATCH("GOBIERNOS REGIONALES",$A$8:$A$50,0),0))</f>
        <v>5866.3456069999993</v>
      </c>
      <c r="F7" s="38">
        <f ca="1">SUM(F8:OFFSET(F6,MATCH("GOBIERNOS REGIONALES",$A$8:$A$50,0),0))</f>
        <v>4082.7910393412449</v>
      </c>
      <c r="G7" s="38">
        <f ca="1">SUM(G8:OFFSET(G6,MATCH("GOBIERNOS REGIONALES",$A$8:$A$50,0),0))</f>
        <v>3430.7828785112451</v>
      </c>
      <c r="H7" s="38">
        <f ca="1">SUM(H8:OFFSET(H6,MATCH("GOBIERNOS REGIONALES",$A$8:$A$50,0),0))</f>
        <v>308.93476628999997</v>
      </c>
      <c r="I7" s="38">
        <f ca="1">SUM(I8:OFFSET(I6,MATCH("GOBIERNOS REGIONALES",$A$8:$A$50,0),0))</f>
        <v>343.07339453999992</v>
      </c>
      <c r="J7" s="39">
        <f ca="1">IFERROR(G7/E7,0)</f>
        <v>0.58482454126423677</v>
      </c>
      <c r="K7" s="39">
        <f ca="1">IFERROR(SUM(G7,H7)/E7,0)</f>
        <v>0.63748675842399027</v>
      </c>
      <c r="L7" s="40">
        <f ca="1">IFERROR(SUM(G7,H7,I7)/E7,0)</f>
        <v>0.69596837841764159</v>
      </c>
      <c r="M7" s="4"/>
    </row>
    <row r="8" spans="1:13" x14ac:dyDescent="0.25">
      <c r="A8" s="17"/>
      <c r="B8" s="18">
        <v>26</v>
      </c>
      <c r="C8" s="19" t="s">
        <v>119</v>
      </c>
      <c r="D8" s="20">
        <v>4620.3602169999976</v>
      </c>
      <c r="E8" s="21">
        <v>5866.3456069999993</v>
      </c>
      <c r="F8" s="21">
        <f t="shared" ref="F8:F11" si="0">SUM(G8,H8,I8)</f>
        <v>4082.7910393412449</v>
      </c>
      <c r="G8" s="21">
        <v>3430.7828785112451</v>
      </c>
      <c r="H8" s="21">
        <v>308.93476628999997</v>
      </c>
      <c r="I8" s="21">
        <v>343.07339453999992</v>
      </c>
      <c r="J8" s="22">
        <f t="shared" ref="J8:J11" si="1">IFERROR(G8/E8,0)</f>
        <v>0.58482454126423677</v>
      </c>
      <c r="K8" s="22">
        <f t="shared" ref="K8:K11" si="2">IFERROR(SUM(G8,H8)/E8,0)</f>
        <v>0.63748675842399027</v>
      </c>
      <c r="L8" s="23">
        <f t="shared" ref="L8:L11" si="3">IFERROR(SUM(G8,H8,I8)/E8,0)</f>
        <v>0.69596837841764159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1.989001</v>
      </c>
      <c r="F9" s="38">
        <f ca="1">SUM(F10:OFFSET(F8,(MATCH("GOBIERNOS LOCALES",$A$8:$A$50,0)-MATCH("GOBIERNOS REGIONALES",$A$8:$A$50,0)),0))</f>
        <v>0.97860018003094618</v>
      </c>
      <c r="G9" s="38">
        <f ca="1">SUM(G10:OFFSET(G8,(MATCH("GOBIERNOS LOCALES",$A$8:$A$50,0)-MATCH("GOBIERNOS REGIONALES",$A$8:$A$50,0)),0))</f>
        <v>0.43201391003094614</v>
      </c>
      <c r="H9" s="38">
        <f ca="1">SUM(H10:OFFSET(H8,(MATCH("GOBIERNOS LOCALES",$A$8:$A$50,0)-MATCH("GOBIERNOS REGIONALES",$A$8:$A$50,0)),0))</f>
        <v>0.22172658000000001</v>
      </c>
      <c r="I9" s="38">
        <f ca="1">SUM(I10:OFFSET(I8,(MATCH("GOBIERNOS LOCALES",$A$8:$A$50,0)-MATCH("GOBIERNOS REGIONALES",$A$8:$A$50,0)),0))</f>
        <v>0.32485969000000003</v>
      </c>
      <c r="J9" s="39">
        <f t="shared" ca="1" si="1"/>
        <v>0.217201454414023</v>
      </c>
      <c r="K9" s="39">
        <f t="shared" ca="1" si="2"/>
        <v>0.32867780862400076</v>
      </c>
      <c r="L9" s="40">
        <f t="shared" ca="1" si="3"/>
        <v>0.49200587633236292</v>
      </c>
      <c r="M9" s="4"/>
    </row>
    <row r="10" spans="1:13" ht="15.75" thickBot="1" x14ac:dyDescent="0.3">
      <c r="A10" s="24"/>
      <c r="B10" s="25">
        <v>443</v>
      </c>
      <c r="C10" s="26" t="s">
        <v>209</v>
      </c>
      <c r="D10" s="27">
        <v>0</v>
      </c>
      <c r="E10" s="28">
        <v>1.989001</v>
      </c>
      <c r="F10" s="28">
        <f t="shared" si="0"/>
        <v>0.97860018003094618</v>
      </c>
      <c r="G10" s="28">
        <v>0.43201391003094614</v>
      </c>
      <c r="H10" s="28">
        <v>0.22172658000000001</v>
      </c>
      <c r="I10" s="28">
        <v>0.32485969000000003</v>
      </c>
      <c r="J10" s="29">
        <f t="shared" si="1"/>
        <v>0.217201454414023</v>
      </c>
      <c r="K10" s="29">
        <f t="shared" si="2"/>
        <v>0.32867780862400076</v>
      </c>
      <c r="L10" s="30">
        <f t="shared" si="3"/>
        <v>0.49200587633236292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2203</v>
      </c>
      <c r="N2" s="72" t="s">
        <v>2237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4620.3602170000004</v>
      </c>
      <c r="E6" s="14">
        <f ca="1">SUM(E7:OFFSET(E7,50,0))</f>
        <v>5868.3346080000001</v>
      </c>
      <c r="F6" s="14">
        <f ca="1">SUM(F7:OFFSET(F7,50,0))</f>
        <v>4083.7696395212761</v>
      </c>
      <c r="G6" s="14">
        <f ca="1">SUM(G7:OFFSET(G7,50,0))</f>
        <v>3431.2148924212761</v>
      </c>
      <c r="H6" s="14">
        <f ca="1">SUM(H7:OFFSET(H7,50,0))</f>
        <v>309.15649286999997</v>
      </c>
      <c r="I6" s="14">
        <f ca="1">SUM(I7:OFFSET(I7,50,0))</f>
        <v>343.39825422999996</v>
      </c>
      <c r="J6" s="15">
        <f ca="1">IFERROR(G6/E6,0)</f>
        <v>0.58469993986772273</v>
      </c>
      <c r="K6" s="15">
        <f ca="1">IFERROR(SUM(G6,H6)/E6,0)</f>
        <v>0.6373820913674928</v>
      </c>
      <c r="L6" s="16">
        <f ca="1">IFERROR(SUM(G6,H6,I6)/E6,0)</f>
        <v>0.69589924779580259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23.520869000000001</v>
      </c>
      <c r="E7" s="21">
        <v>23.799720000000001</v>
      </c>
      <c r="F7" s="21">
        <f t="shared" ref="F7:F32" si="0">SUM(G7,H7,I7)</f>
        <v>17.019471863108617</v>
      </c>
      <c r="G7" s="21">
        <v>13.668013133108616</v>
      </c>
      <c r="H7" s="21">
        <v>1.4704146600000001</v>
      </c>
      <c r="I7" s="21">
        <v>1.88104407</v>
      </c>
      <c r="J7" s="22">
        <f t="shared" ref="J7:J32" si="1">IFERROR(G7/E7,0)</f>
        <v>0.57429302248550052</v>
      </c>
      <c r="K7" s="22">
        <f t="shared" ref="K7:K32" si="2">IFERROR(SUM(G7,H7)/E7,0)</f>
        <v>0.63607587791405173</v>
      </c>
      <c r="L7" s="23">
        <f t="shared" ref="L7:L32" si="3">IFERROR(SUM(G7,H7,I7)/E7,0)</f>
        <v>0.71511227288004298</v>
      </c>
      <c r="M7" s="4"/>
      <c r="N7" t="s">
        <v>461</v>
      </c>
      <c r="O7" s="5">
        <v>19.369803806682135</v>
      </c>
      <c r="P7" s="71">
        <v>0.89123036572158565</v>
      </c>
    </row>
    <row r="8" spans="1:16" x14ac:dyDescent="0.25">
      <c r="A8" s="17"/>
      <c r="B8" s="55">
        <v>2</v>
      </c>
      <c r="C8" s="19" t="s">
        <v>250</v>
      </c>
      <c r="D8" s="20">
        <v>4.3644169999999995</v>
      </c>
      <c r="E8" s="21">
        <v>4.4405389999999993</v>
      </c>
      <c r="F8" s="21">
        <f t="shared" si="0"/>
        <v>2.8597397772151898</v>
      </c>
      <c r="G8" s="21">
        <v>2.2693474572151899</v>
      </c>
      <c r="H8" s="21">
        <v>0.25437788</v>
      </c>
      <c r="I8" s="21">
        <v>0.33601443999999997</v>
      </c>
      <c r="J8" s="22">
        <f t="shared" si="1"/>
        <v>0.51105225226378825</v>
      </c>
      <c r="K8" s="22">
        <f t="shared" si="2"/>
        <v>0.56833761334270239</v>
      </c>
      <c r="L8" s="23">
        <f t="shared" si="3"/>
        <v>0.64400735523664809</v>
      </c>
      <c r="M8" s="4"/>
      <c r="N8" t="s">
        <v>273</v>
      </c>
      <c r="O8" s="5">
        <v>49.322053261479887</v>
      </c>
      <c r="P8" s="71">
        <v>0.76418382431928134</v>
      </c>
    </row>
    <row r="9" spans="1:16" x14ac:dyDescent="0.25">
      <c r="A9" s="17"/>
      <c r="B9" s="55">
        <v>3</v>
      </c>
      <c r="C9" s="19" t="s">
        <v>251</v>
      </c>
      <c r="D9" s="20">
        <v>5.4042160000000008</v>
      </c>
      <c r="E9" s="21">
        <v>4.5706319999999998</v>
      </c>
      <c r="F9" s="21">
        <f t="shared" si="0"/>
        <v>3.375738745618682</v>
      </c>
      <c r="G9" s="21">
        <v>2.6860195156186819</v>
      </c>
      <c r="H9" s="21">
        <v>0.30634174000000008</v>
      </c>
      <c r="I9" s="21">
        <v>0.38337749000000004</v>
      </c>
      <c r="J9" s="22">
        <f t="shared" si="1"/>
        <v>0.58766917039452793</v>
      </c>
      <c r="K9" s="22">
        <f t="shared" si="2"/>
        <v>0.65469310494012256</v>
      </c>
      <c r="L9" s="23">
        <f t="shared" si="3"/>
        <v>0.73857154669609848</v>
      </c>
      <c r="M9" s="4"/>
      <c r="N9" t="s">
        <v>255</v>
      </c>
      <c r="O9" s="5">
        <v>1694.971394800581</v>
      </c>
      <c r="P9" s="71">
        <v>0.75262411914004324</v>
      </c>
    </row>
    <row r="10" spans="1:16" x14ac:dyDescent="0.25">
      <c r="A10" s="17"/>
      <c r="B10" s="55">
        <v>4</v>
      </c>
      <c r="C10" s="19" t="s">
        <v>252</v>
      </c>
      <c r="D10" s="20">
        <v>122.107145</v>
      </c>
      <c r="E10" s="21">
        <v>148.21749099999997</v>
      </c>
      <c r="F10" s="21">
        <f t="shared" si="0"/>
        <v>81.679543904591895</v>
      </c>
      <c r="G10" s="21">
        <v>64.013577764591901</v>
      </c>
      <c r="H10" s="21">
        <v>8.3052421799999987</v>
      </c>
      <c r="I10" s="21">
        <v>9.3607239600000014</v>
      </c>
      <c r="J10" s="22">
        <f t="shared" si="1"/>
        <v>0.43188949787708869</v>
      </c>
      <c r="K10" s="22">
        <f t="shared" si="2"/>
        <v>0.48792365500635759</v>
      </c>
      <c r="L10" s="23">
        <f t="shared" si="3"/>
        <v>0.55107898098606944</v>
      </c>
      <c r="M10" s="4"/>
      <c r="N10" t="s">
        <v>270</v>
      </c>
      <c r="O10" s="5">
        <v>22.28307841373687</v>
      </c>
      <c r="P10" s="71">
        <v>0.74313264755146013</v>
      </c>
    </row>
    <row r="11" spans="1:16" x14ac:dyDescent="0.25">
      <c r="A11" s="17"/>
      <c r="B11" s="55">
        <v>5</v>
      </c>
      <c r="C11" s="19" t="s">
        <v>253</v>
      </c>
      <c r="D11" s="20">
        <v>100.00071899999999</v>
      </c>
      <c r="E11" s="21">
        <v>105.483362</v>
      </c>
      <c r="F11" s="21">
        <f t="shared" si="0"/>
        <v>73.588423975454404</v>
      </c>
      <c r="G11" s="21">
        <v>60.233823895454407</v>
      </c>
      <c r="H11" s="21">
        <v>6.0393750400000004</v>
      </c>
      <c r="I11" s="21">
        <v>7.3152250400000005</v>
      </c>
      <c r="J11" s="22">
        <f t="shared" si="1"/>
        <v>0.57102677382860068</v>
      </c>
      <c r="K11" s="22">
        <f t="shared" si="2"/>
        <v>0.62828106422560182</v>
      </c>
      <c r="L11" s="23">
        <f t="shared" si="3"/>
        <v>0.6976306270504955</v>
      </c>
      <c r="M11" s="4"/>
      <c r="N11" t="s">
        <v>251</v>
      </c>
      <c r="O11" s="5">
        <v>3.375738745618682</v>
      </c>
      <c r="P11" s="71">
        <v>0.73857154669609848</v>
      </c>
    </row>
    <row r="12" spans="1:16" x14ac:dyDescent="0.25">
      <c r="A12" s="17"/>
      <c r="B12" s="55">
        <v>6</v>
      </c>
      <c r="C12" s="19" t="s">
        <v>254</v>
      </c>
      <c r="D12" s="20">
        <v>5.6898059999999999</v>
      </c>
      <c r="E12" s="21">
        <v>6.2153559999999999</v>
      </c>
      <c r="F12" s="21">
        <f t="shared" si="0"/>
        <v>4.1940375690282963</v>
      </c>
      <c r="G12" s="21">
        <v>3.3442522790282965</v>
      </c>
      <c r="H12" s="21">
        <v>0.36284738999999999</v>
      </c>
      <c r="I12" s="21">
        <v>0.48693789999999998</v>
      </c>
      <c r="J12" s="22">
        <f t="shared" si="1"/>
        <v>0.53806286864795783</v>
      </c>
      <c r="K12" s="22">
        <f t="shared" si="2"/>
        <v>0.59644204918081867</v>
      </c>
      <c r="L12" s="23">
        <f t="shared" si="3"/>
        <v>0.67478637893441606</v>
      </c>
      <c r="M12" s="4"/>
      <c r="N12" t="s">
        <v>259</v>
      </c>
      <c r="O12" s="5">
        <v>12.194685209740342</v>
      </c>
      <c r="P12" s="71">
        <v>0.73853708528378526</v>
      </c>
    </row>
    <row r="13" spans="1:16" x14ac:dyDescent="0.25">
      <c r="A13" s="17"/>
      <c r="B13" s="55">
        <v>7</v>
      </c>
      <c r="C13" s="19" t="s">
        <v>255</v>
      </c>
      <c r="D13" s="20">
        <v>1451.8669299999997</v>
      </c>
      <c r="E13" s="21">
        <v>2252.0822170000006</v>
      </c>
      <c r="F13" s="21">
        <f t="shared" si="0"/>
        <v>1694.971394800581</v>
      </c>
      <c r="G13" s="21">
        <v>1467.4307618705809</v>
      </c>
      <c r="H13" s="21">
        <v>123.54614983999997</v>
      </c>
      <c r="I13" s="21">
        <v>103.99448309000003</v>
      </c>
      <c r="J13" s="22">
        <f t="shared" si="1"/>
        <v>0.65158845036543378</v>
      </c>
      <c r="K13" s="22">
        <f t="shared" si="2"/>
        <v>0.70644708248259325</v>
      </c>
      <c r="L13" s="23">
        <f t="shared" si="3"/>
        <v>0.75262411914004324</v>
      </c>
      <c r="M13" s="4"/>
      <c r="N13" t="s">
        <v>269</v>
      </c>
      <c r="O13" s="5">
        <v>32.815733186621287</v>
      </c>
      <c r="P13" s="71">
        <v>0.73761671007238427</v>
      </c>
    </row>
    <row r="14" spans="1:16" x14ac:dyDescent="0.25">
      <c r="A14" s="17"/>
      <c r="B14" s="55">
        <v>8</v>
      </c>
      <c r="C14" s="19" t="s">
        <v>256</v>
      </c>
      <c r="D14" s="20">
        <v>110.207864</v>
      </c>
      <c r="E14" s="21">
        <v>132.94047799999998</v>
      </c>
      <c r="F14" s="21">
        <f t="shared" si="0"/>
        <v>66.81541957603045</v>
      </c>
      <c r="G14" s="21">
        <v>51.742117196030449</v>
      </c>
      <c r="H14" s="21">
        <v>5.7643053899999996</v>
      </c>
      <c r="I14" s="21">
        <v>9.3089969899999989</v>
      </c>
      <c r="J14" s="22">
        <f t="shared" si="1"/>
        <v>0.38921266099276741</v>
      </c>
      <c r="K14" s="22">
        <f t="shared" si="2"/>
        <v>0.43257270811099724</v>
      </c>
      <c r="L14" s="23">
        <f t="shared" si="3"/>
        <v>0.50259650470062589</v>
      </c>
      <c r="M14" s="4"/>
      <c r="N14" t="s">
        <v>271</v>
      </c>
      <c r="O14" s="5">
        <v>49.308215845822993</v>
      </c>
      <c r="P14" s="71">
        <v>0.73233346587137216</v>
      </c>
    </row>
    <row r="15" spans="1:16" x14ac:dyDescent="0.25">
      <c r="A15" s="17"/>
      <c r="B15" s="55">
        <v>9</v>
      </c>
      <c r="C15" s="19" t="s">
        <v>257</v>
      </c>
      <c r="D15" s="20">
        <v>11.829545</v>
      </c>
      <c r="E15" s="21">
        <v>6.373626999999999</v>
      </c>
      <c r="F15" s="21">
        <f t="shared" si="0"/>
        <v>2.720317327092967</v>
      </c>
      <c r="G15" s="21">
        <v>2.018534867092967</v>
      </c>
      <c r="H15" s="21">
        <v>0.25419122999999999</v>
      </c>
      <c r="I15" s="21">
        <v>0.44759123000000001</v>
      </c>
      <c r="J15" s="22">
        <f t="shared" si="1"/>
        <v>0.31670112905775116</v>
      </c>
      <c r="K15" s="22">
        <f t="shared" si="2"/>
        <v>0.35658285260385764</v>
      </c>
      <c r="L15" s="23">
        <f t="shared" si="3"/>
        <v>0.42680836627135027</v>
      </c>
      <c r="M15" s="4"/>
      <c r="N15" t="s">
        <v>272</v>
      </c>
      <c r="O15" s="5">
        <v>20.201813551453338</v>
      </c>
      <c r="P15" s="71">
        <v>0.72826813346360719</v>
      </c>
    </row>
    <row r="16" spans="1:16" x14ac:dyDescent="0.25">
      <c r="A16" s="17"/>
      <c r="B16" s="55">
        <v>10</v>
      </c>
      <c r="C16" s="19" t="s">
        <v>258</v>
      </c>
      <c r="D16" s="20">
        <v>3.8056770000000002</v>
      </c>
      <c r="E16" s="21">
        <v>5.7246860000000002</v>
      </c>
      <c r="F16" s="21">
        <f t="shared" si="0"/>
        <v>4.0464519975319861</v>
      </c>
      <c r="G16" s="21">
        <v>3.1169703975319862</v>
      </c>
      <c r="H16" s="21">
        <v>0.40687830000000003</v>
      </c>
      <c r="I16" s="21">
        <v>0.52260329999999999</v>
      </c>
      <c r="J16" s="22">
        <f t="shared" si="1"/>
        <v>0.5444788408538016</v>
      </c>
      <c r="K16" s="22">
        <f t="shared" si="2"/>
        <v>0.61555318449465801</v>
      </c>
      <c r="L16" s="23">
        <f t="shared" si="3"/>
        <v>0.70684261067453935</v>
      </c>
      <c r="M16" s="4"/>
      <c r="N16" t="s">
        <v>261</v>
      </c>
      <c r="O16" s="5">
        <v>13.453132526605701</v>
      </c>
      <c r="P16" s="71">
        <v>0.72381130251477976</v>
      </c>
    </row>
    <row r="17" spans="1:16" x14ac:dyDescent="0.25">
      <c r="A17" s="17"/>
      <c r="B17" s="55">
        <v>11</v>
      </c>
      <c r="C17" s="19" t="s">
        <v>259</v>
      </c>
      <c r="D17" s="20">
        <v>16.268443000000001</v>
      </c>
      <c r="E17" s="21">
        <v>16.511946999999999</v>
      </c>
      <c r="F17" s="21">
        <f t="shared" si="0"/>
        <v>12.194685209740342</v>
      </c>
      <c r="G17" s="21">
        <v>9.5862259897403419</v>
      </c>
      <c r="H17" s="21">
        <v>1.3092446600000001</v>
      </c>
      <c r="I17" s="21">
        <v>1.2992145599999998</v>
      </c>
      <c r="J17" s="22">
        <f t="shared" si="1"/>
        <v>0.58056303049787783</v>
      </c>
      <c r="K17" s="22">
        <f t="shared" si="2"/>
        <v>0.65985378040156883</v>
      </c>
      <c r="L17" s="23">
        <f t="shared" si="3"/>
        <v>0.73853708528378526</v>
      </c>
      <c r="M17" s="4"/>
      <c r="N17" t="s">
        <v>266</v>
      </c>
      <c r="O17" s="5">
        <v>18.918627564388103</v>
      </c>
      <c r="P17" s="71">
        <v>0.72257433122796755</v>
      </c>
    </row>
    <row r="18" spans="1:16" x14ac:dyDescent="0.25">
      <c r="A18" s="17"/>
      <c r="B18" s="55">
        <v>12</v>
      </c>
      <c r="C18" s="19" t="s">
        <v>260</v>
      </c>
      <c r="D18" s="20">
        <v>68.946793999999997</v>
      </c>
      <c r="E18" s="21">
        <v>66.268922000000003</v>
      </c>
      <c r="F18" s="21">
        <f t="shared" si="0"/>
        <v>43.429908142692739</v>
      </c>
      <c r="G18" s="21">
        <v>31.911901152692735</v>
      </c>
      <c r="H18" s="21">
        <v>6.2551732200000014</v>
      </c>
      <c r="I18" s="21">
        <v>5.2628337700000003</v>
      </c>
      <c r="J18" s="22">
        <f t="shared" si="1"/>
        <v>0.48155153561563496</v>
      </c>
      <c r="K18" s="22">
        <f t="shared" si="2"/>
        <v>0.5759422851739272</v>
      </c>
      <c r="L18" s="23">
        <f t="shared" si="3"/>
        <v>0.65535860297671267</v>
      </c>
      <c r="M18" s="4"/>
      <c r="N18" t="s">
        <v>265</v>
      </c>
      <c r="O18" s="5">
        <v>3.1123457626049</v>
      </c>
      <c r="P18" s="71">
        <v>0.72201644831611622</v>
      </c>
    </row>
    <row r="19" spans="1:16" x14ac:dyDescent="0.25">
      <c r="A19" s="17"/>
      <c r="B19" s="55">
        <v>13</v>
      </c>
      <c r="C19" s="19" t="s">
        <v>261</v>
      </c>
      <c r="D19" s="20">
        <v>18.204010999999998</v>
      </c>
      <c r="E19" s="21">
        <v>18.586518999999999</v>
      </c>
      <c r="F19" s="21">
        <f t="shared" si="0"/>
        <v>13.453132526605701</v>
      </c>
      <c r="G19" s="21">
        <v>10.653934426605701</v>
      </c>
      <c r="H19" s="21">
        <v>1.2496985500000002</v>
      </c>
      <c r="I19" s="21">
        <v>1.5494995500000002</v>
      </c>
      <c r="J19" s="22">
        <f t="shared" si="1"/>
        <v>0.57320762573162309</v>
      </c>
      <c r="K19" s="22">
        <f t="shared" si="2"/>
        <v>0.64044445205719813</v>
      </c>
      <c r="L19" s="23">
        <f t="shared" si="3"/>
        <v>0.72381130251477976</v>
      </c>
      <c r="M19" s="4"/>
      <c r="N19" t="s">
        <v>262</v>
      </c>
      <c r="O19" s="5">
        <v>30.33656332857991</v>
      </c>
      <c r="P19" s="71">
        <v>0.71902917052058624</v>
      </c>
    </row>
    <row r="20" spans="1:16" x14ac:dyDescent="0.25">
      <c r="A20" s="17"/>
      <c r="B20" s="55">
        <v>14</v>
      </c>
      <c r="C20" s="19" t="s">
        <v>262</v>
      </c>
      <c r="D20" s="20">
        <v>41.231505999999996</v>
      </c>
      <c r="E20" s="21">
        <v>42.191005000000004</v>
      </c>
      <c r="F20" s="21">
        <f t="shared" si="0"/>
        <v>30.33656332857991</v>
      </c>
      <c r="G20" s="21">
        <v>24.245639698579907</v>
      </c>
      <c r="H20" s="21">
        <v>2.8994535199999998</v>
      </c>
      <c r="I20" s="21">
        <v>3.19147011</v>
      </c>
      <c r="J20" s="22">
        <f t="shared" si="1"/>
        <v>0.57466371560904761</v>
      </c>
      <c r="K20" s="22">
        <f t="shared" si="2"/>
        <v>0.64338579321777012</v>
      </c>
      <c r="L20" s="23">
        <f t="shared" si="3"/>
        <v>0.71902917052058624</v>
      </c>
      <c r="M20" s="4"/>
      <c r="N20" t="s">
        <v>249</v>
      </c>
      <c r="O20" s="5">
        <v>17.019471863108617</v>
      </c>
      <c r="P20" s="71">
        <v>0.71511227288004298</v>
      </c>
    </row>
    <row r="21" spans="1:16" x14ac:dyDescent="0.25">
      <c r="A21" s="17"/>
      <c r="B21" s="55">
        <v>15</v>
      </c>
      <c r="C21" s="19" t="s">
        <v>263</v>
      </c>
      <c r="D21" s="20">
        <v>2064.5269010000002</v>
      </c>
      <c r="E21" s="21">
        <v>2471.5845929999996</v>
      </c>
      <c r="F21" s="21">
        <f t="shared" si="0"/>
        <v>1634.2620909660716</v>
      </c>
      <c r="G21" s="21">
        <v>1369.3087801460715</v>
      </c>
      <c r="H21" s="21">
        <v>112.20936037000001</v>
      </c>
      <c r="I21" s="21">
        <v>152.74395045</v>
      </c>
      <c r="J21" s="22">
        <f t="shared" si="1"/>
        <v>0.55402060039709589</v>
      </c>
      <c r="K21" s="22">
        <f t="shared" si="2"/>
        <v>0.59942036566824952</v>
      </c>
      <c r="L21" s="23">
        <f t="shared" si="3"/>
        <v>0.66122037481323293</v>
      </c>
      <c r="M21" s="4"/>
      <c r="N21" t="s">
        <v>267</v>
      </c>
      <c r="O21" s="5">
        <v>0.29146692645545663</v>
      </c>
      <c r="P21" s="71">
        <v>0.71439372942473545</v>
      </c>
    </row>
    <row r="22" spans="1:16" x14ac:dyDescent="0.25">
      <c r="A22" s="17"/>
      <c r="B22" s="55">
        <v>16</v>
      </c>
      <c r="C22" s="19" t="s">
        <v>264</v>
      </c>
      <c r="D22" s="20">
        <v>154.12970200000001</v>
      </c>
      <c r="E22" s="21">
        <v>158.67725100000001</v>
      </c>
      <c r="F22" s="21">
        <f t="shared" si="0"/>
        <v>102.11084189732695</v>
      </c>
      <c r="G22" s="21">
        <v>78.585675887326943</v>
      </c>
      <c r="H22" s="21">
        <v>10.19887027</v>
      </c>
      <c r="I22" s="21">
        <v>13.326295740000001</v>
      </c>
      <c r="J22" s="22">
        <f t="shared" si="1"/>
        <v>0.49525483578819335</v>
      </c>
      <c r="K22" s="22">
        <f t="shared" si="2"/>
        <v>0.55952914231748907</v>
      </c>
      <c r="L22" s="23">
        <f t="shared" si="3"/>
        <v>0.64351279880268997</v>
      </c>
      <c r="M22" s="4"/>
      <c r="N22" t="s">
        <v>258</v>
      </c>
      <c r="O22" s="5">
        <v>4.0464519975319861</v>
      </c>
      <c r="P22" s="71">
        <v>0.70684261067453935</v>
      </c>
    </row>
    <row r="23" spans="1:16" x14ac:dyDescent="0.25">
      <c r="A23" s="17"/>
      <c r="B23" s="55">
        <v>17</v>
      </c>
      <c r="C23" s="19" t="s">
        <v>265</v>
      </c>
      <c r="D23" s="20">
        <v>4.0480300000000007</v>
      </c>
      <c r="E23" s="21">
        <v>4.3106299999999997</v>
      </c>
      <c r="F23" s="21">
        <f t="shared" si="0"/>
        <v>3.1123457626049</v>
      </c>
      <c r="G23" s="21">
        <v>2.4582860826049</v>
      </c>
      <c r="H23" s="21">
        <v>0.29902345000000002</v>
      </c>
      <c r="I23" s="21">
        <v>0.35503623000000006</v>
      </c>
      <c r="J23" s="22">
        <f t="shared" si="1"/>
        <v>0.57028464113247956</v>
      </c>
      <c r="K23" s="22">
        <f t="shared" si="2"/>
        <v>0.63965349208930022</v>
      </c>
      <c r="L23" s="23">
        <f t="shared" si="3"/>
        <v>0.72201644831611622</v>
      </c>
      <c r="M23" s="4"/>
      <c r="N23" t="s">
        <v>253</v>
      </c>
      <c r="O23" s="5">
        <v>73.588423975454404</v>
      </c>
      <c r="P23" s="71">
        <v>0.6976306270504955</v>
      </c>
    </row>
    <row r="24" spans="1:16" x14ac:dyDescent="0.25">
      <c r="A24" s="17"/>
      <c r="B24" s="55">
        <v>18</v>
      </c>
      <c r="C24" s="19" t="s">
        <v>266</v>
      </c>
      <c r="D24" s="20">
        <v>30.939441000000002</v>
      </c>
      <c r="E24" s="21">
        <v>26.182258000000001</v>
      </c>
      <c r="F24" s="21">
        <f t="shared" si="0"/>
        <v>18.918627564388103</v>
      </c>
      <c r="G24" s="21">
        <v>15.066609494388103</v>
      </c>
      <c r="H24" s="21">
        <v>1.7360446199999999</v>
      </c>
      <c r="I24" s="21">
        <v>2.1159734499999998</v>
      </c>
      <c r="J24" s="22">
        <f t="shared" si="1"/>
        <v>0.57545111252009296</v>
      </c>
      <c r="K24" s="22">
        <f t="shared" si="2"/>
        <v>0.64175725846059972</v>
      </c>
      <c r="L24" s="23">
        <f t="shared" si="3"/>
        <v>0.72257433122796755</v>
      </c>
      <c r="M24" s="4"/>
      <c r="N24" t="s">
        <v>268</v>
      </c>
      <c r="O24" s="5">
        <v>81.08873959476081</v>
      </c>
      <c r="P24" s="71">
        <v>0.68751043730032302</v>
      </c>
    </row>
    <row r="25" spans="1:16" x14ac:dyDescent="0.25">
      <c r="A25" s="17"/>
      <c r="B25" s="55">
        <v>19</v>
      </c>
      <c r="C25" s="19" t="s">
        <v>267</v>
      </c>
      <c r="D25" s="20">
        <v>0.37129199999999996</v>
      </c>
      <c r="E25" s="21">
        <v>0.40799199999999997</v>
      </c>
      <c r="F25" s="21">
        <f t="shared" si="0"/>
        <v>0.29146692645545663</v>
      </c>
      <c r="G25" s="21">
        <v>0.23003076645545661</v>
      </c>
      <c r="H25" s="21">
        <v>2.594308E-2</v>
      </c>
      <c r="I25" s="21">
        <v>3.5493080000000003E-2</v>
      </c>
      <c r="J25" s="22">
        <f t="shared" si="1"/>
        <v>0.56381195331147826</v>
      </c>
      <c r="K25" s="22">
        <f t="shared" si="2"/>
        <v>0.6273991805120116</v>
      </c>
      <c r="L25" s="23">
        <f t="shared" si="3"/>
        <v>0.71439372942473545</v>
      </c>
      <c r="M25" s="4"/>
      <c r="N25" t="s">
        <v>254</v>
      </c>
      <c r="O25" s="5">
        <v>4.1940375690282963</v>
      </c>
      <c r="P25" s="71">
        <v>0.67478637893441606</v>
      </c>
    </row>
    <row r="26" spans="1:16" x14ac:dyDescent="0.25">
      <c r="A26" s="17"/>
      <c r="B26" s="55">
        <v>20</v>
      </c>
      <c r="C26" s="19" t="s">
        <v>268</v>
      </c>
      <c r="D26" s="20">
        <v>112.19750000000001</v>
      </c>
      <c r="E26" s="21">
        <v>117.94546699999999</v>
      </c>
      <c r="F26" s="21">
        <f t="shared" si="0"/>
        <v>81.08873959476081</v>
      </c>
      <c r="G26" s="21">
        <v>62.599788944760803</v>
      </c>
      <c r="H26" s="21">
        <v>9.0513775600000006</v>
      </c>
      <c r="I26" s="21">
        <v>9.437573089999999</v>
      </c>
      <c r="J26" s="22">
        <f t="shared" si="1"/>
        <v>0.53075196984688533</v>
      </c>
      <c r="K26" s="22">
        <f t="shared" si="2"/>
        <v>0.60749402522405382</v>
      </c>
      <c r="L26" s="23">
        <f t="shared" si="3"/>
        <v>0.68751043730032302</v>
      </c>
      <c r="M26" s="4"/>
      <c r="N26" t="s">
        <v>263</v>
      </c>
      <c r="O26" s="5">
        <v>1634.2620909660716</v>
      </c>
      <c r="P26" s="71">
        <v>0.66122037481323293</v>
      </c>
    </row>
    <row r="27" spans="1:16" x14ac:dyDescent="0.25">
      <c r="A27" s="17"/>
      <c r="B27" s="55">
        <v>21</v>
      </c>
      <c r="C27" s="19" t="s">
        <v>269</v>
      </c>
      <c r="D27" s="20">
        <v>47.159219999999998</v>
      </c>
      <c r="E27" s="21">
        <v>44.488869000000001</v>
      </c>
      <c r="F27" s="21">
        <f t="shared" si="0"/>
        <v>32.815733186621287</v>
      </c>
      <c r="G27" s="21">
        <v>26.082689836621284</v>
      </c>
      <c r="H27" s="21">
        <v>3.1451356100000001</v>
      </c>
      <c r="I27" s="21">
        <v>3.5879077399999999</v>
      </c>
      <c r="J27" s="22">
        <f t="shared" si="1"/>
        <v>0.58627450917264912</v>
      </c>
      <c r="K27" s="22">
        <f t="shared" si="2"/>
        <v>0.65696939714563851</v>
      </c>
      <c r="L27" s="23">
        <f t="shared" si="3"/>
        <v>0.73761671007238427</v>
      </c>
      <c r="M27" s="4"/>
      <c r="N27" t="s">
        <v>260</v>
      </c>
      <c r="O27" s="5">
        <v>43.429908142692739</v>
      </c>
      <c r="P27" s="71">
        <v>0.65535860297671267</v>
      </c>
    </row>
    <row r="28" spans="1:16" x14ac:dyDescent="0.25">
      <c r="A28" s="17"/>
      <c r="B28" s="55">
        <v>22</v>
      </c>
      <c r="C28" s="19" t="s">
        <v>270</v>
      </c>
      <c r="D28" s="20">
        <v>27.372234000000006</v>
      </c>
      <c r="E28" s="21">
        <v>29.985330999999999</v>
      </c>
      <c r="F28" s="21">
        <f t="shared" si="0"/>
        <v>22.28307841373687</v>
      </c>
      <c r="G28" s="21">
        <v>19.04997553373687</v>
      </c>
      <c r="H28" s="21">
        <v>1.4398870100000001</v>
      </c>
      <c r="I28" s="21">
        <v>1.7932158700000003</v>
      </c>
      <c r="J28" s="22">
        <f t="shared" si="1"/>
        <v>0.63530982978766748</v>
      </c>
      <c r="K28" s="22">
        <f t="shared" si="2"/>
        <v>0.68332954349367925</v>
      </c>
      <c r="L28" s="23">
        <f t="shared" si="3"/>
        <v>0.74313264755146013</v>
      </c>
      <c r="M28" s="4"/>
      <c r="N28" t="s">
        <v>250</v>
      </c>
      <c r="O28" s="5">
        <v>2.8597397772151898</v>
      </c>
      <c r="P28" s="71">
        <v>0.64400735523664809</v>
      </c>
    </row>
    <row r="29" spans="1:16" x14ac:dyDescent="0.25">
      <c r="A29" s="17"/>
      <c r="B29" s="55">
        <v>23</v>
      </c>
      <c r="C29" s="19" t="s">
        <v>271</v>
      </c>
      <c r="D29" s="20">
        <v>80.151511999999997</v>
      </c>
      <c r="E29" s="21">
        <v>67.330277999999993</v>
      </c>
      <c r="F29" s="21">
        <f t="shared" si="0"/>
        <v>49.308215845822993</v>
      </c>
      <c r="G29" s="21">
        <v>39.232850255822996</v>
      </c>
      <c r="H29" s="21">
        <v>4.4575277500000006</v>
      </c>
      <c r="I29" s="21">
        <v>5.61783784</v>
      </c>
      <c r="J29" s="22">
        <f t="shared" si="1"/>
        <v>0.5826925333031151</v>
      </c>
      <c r="K29" s="22">
        <f t="shared" si="2"/>
        <v>0.64889644456574203</v>
      </c>
      <c r="L29" s="23">
        <f t="shared" si="3"/>
        <v>0.73233346587137216</v>
      </c>
      <c r="M29" s="4"/>
      <c r="N29" t="s">
        <v>264</v>
      </c>
      <c r="O29" s="5">
        <v>102.11084189732695</v>
      </c>
      <c r="P29" s="71">
        <v>0.64351279880268997</v>
      </c>
    </row>
    <row r="30" spans="1:16" x14ac:dyDescent="0.25">
      <c r="A30" s="17"/>
      <c r="B30" s="55">
        <v>24</v>
      </c>
      <c r="C30" s="19" t="s">
        <v>272</v>
      </c>
      <c r="D30" s="20">
        <v>27.035424000000003</v>
      </c>
      <c r="E30" s="21">
        <v>27.739527000000002</v>
      </c>
      <c r="F30" s="21">
        <f t="shared" si="0"/>
        <v>20.201813551453338</v>
      </c>
      <c r="G30" s="21">
        <v>16.032726641453337</v>
      </c>
      <c r="H30" s="21">
        <v>1.8538930400000002</v>
      </c>
      <c r="I30" s="21">
        <v>2.3151938700000003</v>
      </c>
      <c r="J30" s="22">
        <f t="shared" si="1"/>
        <v>0.57797404553629683</v>
      </c>
      <c r="K30" s="22">
        <f t="shared" si="2"/>
        <v>0.64480622475838667</v>
      </c>
      <c r="L30" s="23">
        <f t="shared" si="3"/>
        <v>0.72826813346360719</v>
      </c>
      <c r="M30" s="4"/>
      <c r="N30" t="s">
        <v>252</v>
      </c>
      <c r="O30" s="5">
        <v>81.679543904591895</v>
      </c>
      <c r="P30" s="71">
        <v>0.55107898098606944</v>
      </c>
    </row>
    <row r="31" spans="1:16" x14ac:dyDescent="0.25">
      <c r="A31" s="17"/>
      <c r="B31" s="55">
        <v>25</v>
      </c>
      <c r="C31" s="19" t="s">
        <v>273</v>
      </c>
      <c r="D31" s="20">
        <v>73.975895000000037</v>
      </c>
      <c r="E31" s="21">
        <v>64.542132000000024</v>
      </c>
      <c r="F31" s="21">
        <f t="shared" si="0"/>
        <v>49.322053261479887</v>
      </c>
      <c r="G31" s="21">
        <v>38.120320331479888</v>
      </c>
      <c r="H31" s="21">
        <v>5.8298636899999998</v>
      </c>
      <c r="I31" s="21">
        <v>5.3718692400000005</v>
      </c>
      <c r="J31" s="22">
        <f t="shared" si="1"/>
        <v>0.59062691532222511</v>
      </c>
      <c r="K31" s="22">
        <f t="shared" si="2"/>
        <v>0.6809533967901753</v>
      </c>
      <c r="L31" s="23">
        <f t="shared" si="3"/>
        <v>0.76418382431928134</v>
      </c>
      <c r="M31" s="4"/>
      <c r="N31" t="s">
        <v>256</v>
      </c>
      <c r="O31" s="5">
        <v>66.81541957603045</v>
      </c>
      <c r="P31" s="71">
        <v>0.50259650470062589</v>
      </c>
    </row>
    <row r="32" spans="1:16" ht="15.75" thickBot="1" x14ac:dyDescent="0.3">
      <c r="A32" s="24"/>
      <c r="B32" s="56">
        <v>98</v>
      </c>
      <c r="C32" s="26" t="s">
        <v>461</v>
      </c>
      <c r="D32" s="27">
        <v>15.005124000000002</v>
      </c>
      <c r="E32" s="28">
        <v>21.73377900000002</v>
      </c>
      <c r="F32" s="28">
        <f t="shared" si="0"/>
        <v>19.369803806682135</v>
      </c>
      <c r="G32" s="28">
        <v>17.526038856682135</v>
      </c>
      <c r="H32" s="28">
        <v>0.48587281999999998</v>
      </c>
      <c r="I32" s="28">
        <v>1.3578921299999998</v>
      </c>
      <c r="J32" s="29">
        <f t="shared" si="1"/>
        <v>0.80639629475767283</v>
      </c>
      <c r="K32" s="29">
        <f t="shared" si="2"/>
        <v>0.82875194767932991</v>
      </c>
      <c r="L32" s="30">
        <f t="shared" si="3"/>
        <v>0.89123036572158565</v>
      </c>
      <c r="M32" s="4"/>
      <c r="N32" t="s">
        <v>257</v>
      </c>
      <c r="O32" s="5">
        <v>2.720317327092967</v>
      </c>
      <c r="P32" s="71">
        <v>0.42680836627135027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7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2204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4620.3602170000004</v>
      </c>
      <c r="E6" s="14">
        <v>5868.3346080000001</v>
      </c>
      <c r="F6" s="14">
        <v>4083.7696395212761</v>
      </c>
      <c r="G6" s="14">
        <v>3431.2148924212761</v>
      </c>
      <c r="H6" s="14">
        <v>309.15649286999997</v>
      </c>
      <c r="I6" s="14">
        <v>343.39825422999996</v>
      </c>
      <c r="J6" s="15">
        <v>0.58469993986772273</v>
      </c>
      <c r="K6" s="15">
        <v>0.6373820913674928</v>
      </c>
      <c r="L6" s="16">
        <v>0.69589924779580259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3942.6370699999998</v>
      </c>
      <c r="E7" s="38">
        <f ca="1">SUM(E8:OFFSET(E6,MATCH("PROYECTOS",$A$8:$A$50,0),0))</f>
        <v>4329.6723700000002</v>
      </c>
      <c r="F7" s="38">
        <f ca="1">SUM(F8:OFFSET(F6,MATCH("PROYECTOS",$A$8:$A$50,0),0))</f>
        <v>2945.0290444614052</v>
      </c>
      <c r="G7" s="38">
        <f ca="1">SUM(G8:OFFSET(G6,MATCH("PROYECTOS",$A$8:$A$50,0),0))</f>
        <v>2313.4695035714049</v>
      </c>
      <c r="H7" s="38">
        <f ca="1">SUM(H8:OFFSET(H6,MATCH("PROYECTOS",$A$8:$A$50,0),0))</f>
        <v>302.13126131999991</v>
      </c>
      <c r="I7" s="38">
        <f ca="1">SUM(I8:OFFSET(I6,MATCH("PROYECTOS",$A$8:$A$50,0),0))</f>
        <v>329.42827957000009</v>
      </c>
      <c r="J7" s="39">
        <f ca="1">IFERROR(G7/E7,0)</f>
        <v>0.53432899902571718</v>
      </c>
      <c r="K7" s="39">
        <f ca="1">IFERROR(SUM(G7,H7)/E7,0)</f>
        <v>0.60411055187794838</v>
      </c>
      <c r="L7" s="40">
        <f ca="1">IFERROR(SUM(G7,H7,I7)/E7,0)</f>
        <v>0.68019674303009781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642.34844600000008</v>
      </c>
      <c r="E8" s="21">
        <v>690.98982499999966</v>
      </c>
      <c r="F8" s="21">
        <f t="shared" ref="F8:F18" si="0">SUM(G8,H8,I8)</f>
        <v>348.0743695218477</v>
      </c>
      <c r="G8" s="21">
        <v>276.50304430184769</v>
      </c>
      <c r="H8" s="21">
        <v>34.827950500000007</v>
      </c>
      <c r="I8" s="21">
        <v>36.743374720000013</v>
      </c>
      <c r="J8" s="22">
        <f t="shared" ref="J8:J19" si="1">IFERROR(G8/E8,0)</f>
        <v>0.400155015744042</v>
      </c>
      <c r="K8" s="22">
        <f t="shared" ref="K8:K19" si="2">IFERROR(SUM(G8,H8)/E8,0)</f>
        <v>0.45055800177932842</v>
      </c>
      <c r="L8" s="23">
        <f t="shared" ref="L8:L19" si="3">IFERROR(SUM(G8,H8,I8)/E8,0)</f>
        <v>0.50373298842981928</v>
      </c>
      <c r="M8" s="4"/>
    </row>
    <row r="9" spans="1:13" ht="25.5" x14ac:dyDescent="0.25">
      <c r="A9" s="17"/>
      <c r="B9" s="19">
        <v>3000717</v>
      </c>
      <c r="C9" s="19" t="s">
        <v>2206</v>
      </c>
      <c r="D9" s="20">
        <v>2604.0461690000002</v>
      </c>
      <c r="E9" s="21">
        <v>2869.7724730000009</v>
      </c>
      <c r="F9" s="21">
        <f t="shared" si="0"/>
        <v>2111.9347775573456</v>
      </c>
      <c r="G9" s="21">
        <v>1682.3328537873458</v>
      </c>
      <c r="H9" s="21">
        <v>201.90428720999986</v>
      </c>
      <c r="I9" s="21">
        <v>227.69763656000001</v>
      </c>
      <c r="J9" s="22">
        <f t="shared" si="1"/>
        <v>0.5862251692827305</v>
      </c>
      <c r="K9" s="22">
        <f t="shared" si="2"/>
        <v>0.65658067276239607</v>
      </c>
      <c r="L9" s="23">
        <f t="shared" si="3"/>
        <v>0.73592411852413253</v>
      </c>
      <c r="M9" s="4"/>
    </row>
    <row r="10" spans="1:13" x14ac:dyDescent="0.25">
      <c r="A10" s="17"/>
      <c r="B10" s="19">
        <v>3000718</v>
      </c>
      <c r="C10" s="19" t="s">
        <v>2207</v>
      </c>
      <c r="D10" s="20">
        <v>7.6568449999999997</v>
      </c>
      <c r="E10" s="21">
        <v>7.6568449999999997</v>
      </c>
      <c r="F10" s="21">
        <f t="shared" si="0"/>
        <v>4.267681076524509</v>
      </c>
      <c r="G10" s="21">
        <v>3.8846310165245086</v>
      </c>
      <c r="H10" s="21">
        <v>0.23566876</v>
      </c>
      <c r="I10" s="21">
        <v>0.14738129999999999</v>
      </c>
      <c r="J10" s="22">
        <f t="shared" si="1"/>
        <v>0.50734095002896218</v>
      </c>
      <c r="K10" s="22">
        <f t="shared" si="2"/>
        <v>0.53811978386979353</v>
      </c>
      <c r="L10" s="23">
        <f t="shared" si="3"/>
        <v>0.55736809045037594</v>
      </c>
      <c r="M10" s="4"/>
    </row>
    <row r="11" spans="1:13" ht="25.5" x14ac:dyDescent="0.25">
      <c r="A11" s="17"/>
      <c r="B11" s="19">
        <v>3000719</v>
      </c>
      <c r="C11" s="19" t="s">
        <v>2208</v>
      </c>
      <c r="D11" s="20">
        <v>93.290744000000004</v>
      </c>
      <c r="E11" s="21">
        <v>105.157821</v>
      </c>
      <c r="F11" s="21">
        <f t="shared" si="0"/>
        <v>67.079186468861224</v>
      </c>
      <c r="G11" s="21">
        <v>50.653420918861229</v>
      </c>
      <c r="H11" s="21">
        <v>7.0939973900000011</v>
      </c>
      <c r="I11" s="21">
        <v>9.3317681599999975</v>
      </c>
      <c r="J11" s="22">
        <f t="shared" si="1"/>
        <v>0.48168952567837281</v>
      </c>
      <c r="K11" s="22">
        <f t="shared" si="2"/>
        <v>0.54915000862238506</v>
      </c>
      <c r="L11" s="23">
        <f t="shared" si="3"/>
        <v>0.63789060890545868</v>
      </c>
      <c r="M11" s="4"/>
    </row>
    <row r="12" spans="1:13" x14ac:dyDescent="0.25">
      <c r="A12" s="17"/>
      <c r="B12" s="19">
        <v>3000720</v>
      </c>
      <c r="C12" s="19" t="s">
        <v>2209</v>
      </c>
      <c r="D12" s="20">
        <v>2.208914</v>
      </c>
      <c r="E12" s="21">
        <v>2.208914</v>
      </c>
      <c r="F12" s="21">
        <f t="shared" si="0"/>
        <v>1.6591490071957373</v>
      </c>
      <c r="G12" s="21">
        <v>0.65896008719573729</v>
      </c>
      <c r="H12" s="21">
        <v>0.89367376000000009</v>
      </c>
      <c r="I12" s="21">
        <v>0.10651516000000001</v>
      </c>
      <c r="J12" s="22">
        <f t="shared" si="1"/>
        <v>0.29831857971642955</v>
      </c>
      <c r="K12" s="22">
        <f t="shared" si="2"/>
        <v>0.70289465646726723</v>
      </c>
      <c r="L12" s="23">
        <f t="shared" si="3"/>
        <v>0.75111525717874816</v>
      </c>
      <c r="M12" s="4"/>
    </row>
    <row r="13" spans="1:13" ht="25.5" x14ac:dyDescent="0.25">
      <c r="A13" s="17"/>
      <c r="B13" s="19">
        <v>3000721</v>
      </c>
      <c r="C13" s="19" t="s">
        <v>2210</v>
      </c>
      <c r="D13" s="20">
        <v>5.9712720000000008</v>
      </c>
      <c r="E13" s="21">
        <v>5.4575880000000012</v>
      </c>
      <c r="F13" s="21">
        <f t="shared" si="0"/>
        <v>1.5599387885185751</v>
      </c>
      <c r="G13" s="21">
        <v>0.25918273851857521</v>
      </c>
      <c r="H13" s="21">
        <v>0.59038309999999994</v>
      </c>
      <c r="I13" s="21">
        <v>0.71037295</v>
      </c>
      <c r="J13" s="22">
        <f t="shared" si="1"/>
        <v>4.7490345280474661E-2</v>
      </c>
      <c r="K13" s="22">
        <f t="shared" si="2"/>
        <v>0.15566690606153763</v>
      </c>
      <c r="L13" s="23">
        <f t="shared" si="3"/>
        <v>0.28582934228794382</v>
      </c>
      <c r="M13" s="4"/>
    </row>
    <row r="14" spans="1:13" x14ac:dyDescent="0.25">
      <c r="A14" s="17"/>
      <c r="B14" s="19">
        <v>3000722</v>
      </c>
      <c r="C14" s="19" t="s">
        <v>2211</v>
      </c>
      <c r="D14" s="20">
        <v>7.8758840000000001</v>
      </c>
      <c r="E14" s="21">
        <v>43.987993000000003</v>
      </c>
      <c r="F14" s="21">
        <f t="shared" si="0"/>
        <v>7.3546000999353627</v>
      </c>
      <c r="G14" s="21">
        <v>5.5933929299353622</v>
      </c>
      <c r="H14" s="21">
        <v>1.32630918</v>
      </c>
      <c r="I14" s="21">
        <v>0.43489799000000007</v>
      </c>
      <c r="J14" s="22">
        <f t="shared" si="1"/>
        <v>0.12715726607338876</v>
      </c>
      <c r="K14" s="22">
        <f t="shared" si="2"/>
        <v>0.1573088844934426</v>
      </c>
      <c r="L14" s="23">
        <f t="shared" si="3"/>
        <v>0.16719562767811122</v>
      </c>
      <c r="M14" s="4"/>
    </row>
    <row r="15" spans="1:13" ht="25.5" x14ac:dyDescent="0.25">
      <c r="A15" s="17"/>
      <c r="B15" s="19">
        <v>3000723</v>
      </c>
      <c r="C15" s="19" t="s">
        <v>2212</v>
      </c>
      <c r="D15" s="20">
        <v>5.8203709999999997</v>
      </c>
      <c r="E15" s="21">
        <v>7.3150229999999992</v>
      </c>
      <c r="F15" s="21">
        <f t="shared" si="0"/>
        <v>5.8536330678945818</v>
      </c>
      <c r="G15" s="21">
        <v>3.6494930678945821</v>
      </c>
      <c r="H15" s="21">
        <v>1.5407573700000001</v>
      </c>
      <c r="I15" s="21">
        <v>0.66338263000000008</v>
      </c>
      <c r="J15" s="22">
        <f t="shared" si="1"/>
        <v>0.49890384047932351</v>
      </c>
      <c r="K15" s="22">
        <f t="shared" si="2"/>
        <v>0.7095330305720956</v>
      </c>
      <c r="L15" s="23">
        <f t="shared" si="3"/>
        <v>0.80022073312614084</v>
      </c>
      <c r="M15" s="4"/>
    </row>
    <row r="16" spans="1:13" ht="25.5" x14ac:dyDescent="0.25">
      <c r="A16" s="17"/>
      <c r="B16" s="19">
        <v>3000724</v>
      </c>
      <c r="C16" s="19" t="s">
        <v>2213</v>
      </c>
      <c r="D16" s="20">
        <v>52.708668999999986</v>
      </c>
      <c r="E16" s="21">
        <v>53.93530899999999</v>
      </c>
      <c r="F16" s="21">
        <f t="shared" si="0"/>
        <v>31.223457627709013</v>
      </c>
      <c r="G16" s="21">
        <v>20.484708097709014</v>
      </c>
      <c r="H16" s="21">
        <v>5.1240453600000002</v>
      </c>
      <c r="I16" s="21">
        <v>5.6147041699999996</v>
      </c>
      <c r="J16" s="22">
        <f t="shared" si="1"/>
        <v>0.37980144134724469</v>
      </c>
      <c r="K16" s="22">
        <f t="shared" si="2"/>
        <v>0.47480498271937255</v>
      </c>
      <c r="L16" s="23">
        <f t="shared" si="3"/>
        <v>0.57890569659495261</v>
      </c>
      <c r="M16" s="4"/>
    </row>
    <row r="17" spans="1:13" x14ac:dyDescent="0.25">
      <c r="A17" s="17"/>
      <c r="B17" s="19">
        <v>3000725</v>
      </c>
      <c r="C17" s="19" t="s">
        <v>2214</v>
      </c>
      <c r="D17" s="20">
        <v>317.57324299999999</v>
      </c>
      <c r="E17" s="21">
        <v>326.84843899999998</v>
      </c>
      <c r="F17" s="21">
        <f t="shared" si="0"/>
        <v>226.54270978971567</v>
      </c>
      <c r="G17" s="21">
        <v>166.08086254971568</v>
      </c>
      <c r="H17" s="21">
        <v>29.394888860000002</v>
      </c>
      <c r="I17" s="21">
        <v>31.066958379999999</v>
      </c>
      <c r="J17" s="22">
        <f t="shared" si="1"/>
        <v>0.50812805793977089</v>
      </c>
      <c r="K17" s="22">
        <f t="shared" si="2"/>
        <v>0.59806236801307067</v>
      </c>
      <c r="L17" s="23">
        <f t="shared" si="3"/>
        <v>0.69311241162059112</v>
      </c>
      <c r="M17" s="4"/>
    </row>
    <row r="18" spans="1:13" ht="25.5" x14ac:dyDescent="0.25">
      <c r="A18" s="17"/>
      <c r="B18" s="19">
        <v>3000726</v>
      </c>
      <c r="C18" s="19" t="s">
        <v>2215</v>
      </c>
      <c r="D18" s="20">
        <v>203.13651299999998</v>
      </c>
      <c r="E18" s="21">
        <v>216.34213999999997</v>
      </c>
      <c r="F18" s="21">
        <f t="shared" si="0"/>
        <v>139.47954145585689</v>
      </c>
      <c r="G18" s="21">
        <v>103.36895407585689</v>
      </c>
      <c r="H18" s="21">
        <v>19.199299830000001</v>
      </c>
      <c r="I18" s="21">
        <v>16.911287550000001</v>
      </c>
      <c r="J18" s="22">
        <f t="shared" si="1"/>
        <v>0.47780314124588441</v>
      </c>
      <c r="K18" s="22">
        <f t="shared" si="2"/>
        <v>0.56654821804876709</v>
      </c>
      <c r="L18" s="23">
        <f t="shared" si="3"/>
        <v>0.64471739743286682</v>
      </c>
      <c r="M18" s="4"/>
    </row>
    <row r="19" spans="1:13" ht="15.75" thickBot="1" x14ac:dyDescent="0.3">
      <c r="A19" s="41" t="s">
        <v>293</v>
      </c>
      <c r="B19" s="43"/>
      <c r="C19" s="43"/>
      <c r="D19" s="44">
        <f ca="1">OFFSET(D19,-MATCH("PROYECTOS",$A$8:$A$50,0)-1,0)-(OFFSET(D19,-MATCH("PROYECTOS",$A$8:$A$50,0),0))</f>
        <v>677.72314700000061</v>
      </c>
      <c r="E19" s="45">
        <f t="shared" ref="E19:I19" ca="1" si="4">OFFSET(E19,-MATCH("PROYECTOS",$A$8:$A$50,0)-1,0)-(OFFSET(E19,-MATCH("PROYECTOS",$A$8:$A$50,0),0))</f>
        <v>1538.6622379999999</v>
      </c>
      <c r="F19" s="45">
        <f t="shared" ca="1" si="4"/>
        <v>1138.7405950598709</v>
      </c>
      <c r="G19" s="45">
        <f t="shared" ca="1" si="4"/>
        <v>1117.7453888498712</v>
      </c>
      <c r="H19" s="45">
        <f t="shared" ca="1" si="4"/>
        <v>7.0252315500000577</v>
      </c>
      <c r="I19" s="45">
        <f t="shared" ca="1" si="4"/>
        <v>13.969974659999878</v>
      </c>
      <c r="J19" s="46">
        <f t="shared" ca="1" si="1"/>
        <v>0.72643973527468297</v>
      </c>
      <c r="K19" s="46">
        <f t="shared" ca="1" si="2"/>
        <v>0.73100554015147767</v>
      </c>
      <c r="L19" s="47">
        <f t="shared" ca="1" si="3"/>
        <v>0.74008483924323842</v>
      </c>
      <c r="M19" s="4"/>
    </row>
    <row r="20" spans="1:13" ht="15.75" thickBot="1" x14ac:dyDescent="0.3"/>
    <row r="21" spans="1:13" ht="15.75" thickBot="1" x14ac:dyDescent="0.3">
      <c r="A21" s="87" t="s">
        <v>315</v>
      </c>
      <c r="B21" s="88"/>
      <c r="C21" s="88"/>
      <c r="D21" s="89"/>
    </row>
    <row r="22" spans="1:13" ht="15.75" thickBot="1" x14ac:dyDescent="0.3">
      <c r="A22" s="1" t="s">
        <v>2238</v>
      </c>
    </row>
    <row r="23" spans="1:13" ht="45" customHeight="1" x14ac:dyDescent="0.25">
      <c r="A23" s="80" t="s">
        <v>317</v>
      </c>
      <c r="B23" s="81"/>
      <c r="C23" s="81"/>
      <c r="D23" s="92" t="s">
        <v>318</v>
      </c>
    </row>
    <row r="24" spans="1:13" ht="15.75" thickBot="1" x14ac:dyDescent="0.3">
      <c r="A24" s="90"/>
      <c r="B24" s="91"/>
      <c r="C24" s="91"/>
      <c r="D24" s="93"/>
    </row>
    <row r="25" spans="1:13" x14ac:dyDescent="0.25">
      <c r="A25" s="17"/>
      <c r="B25" s="19">
        <v>3000001</v>
      </c>
      <c r="C25" s="19" t="s">
        <v>275</v>
      </c>
      <c r="D25" s="23">
        <v>0.50373298842981928</v>
      </c>
    </row>
    <row r="26" spans="1:13" x14ac:dyDescent="0.25">
      <c r="A26" s="17"/>
      <c r="B26" s="19">
        <v>3000718</v>
      </c>
      <c r="C26" s="19" t="s">
        <v>2207</v>
      </c>
      <c r="D26" s="23">
        <v>0.55736809045037594</v>
      </c>
    </row>
    <row r="27" spans="1:13" ht="25.5" x14ac:dyDescent="0.25">
      <c r="A27" s="17"/>
      <c r="B27" s="19">
        <v>3000721</v>
      </c>
      <c r="C27" s="19" t="s">
        <v>2210</v>
      </c>
      <c r="D27" s="23">
        <v>0.28582934228794382</v>
      </c>
    </row>
    <row r="28" spans="1:13" ht="15.75" thickBot="1" x14ac:dyDescent="0.3">
      <c r="A28" s="24"/>
      <c r="B28" s="26">
        <v>3000722</v>
      </c>
      <c r="C28" s="26" t="s">
        <v>2211</v>
      </c>
      <c r="D28" s="30">
        <v>0.16719562767811122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K1" sqref="K1:M104857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2205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4620.3602170000004</v>
      </c>
      <c r="I6" s="14">
        <v>5868.3346080000001</v>
      </c>
      <c r="J6" s="14">
        <v>4083.7696395212761</v>
      </c>
      <c r="K6" s="14">
        <v>3431.2148924212761</v>
      </c>
      <c r="L6" s="14">
        <v>309.15649286999997</v>
      </c>
      <c r="M6" s="14">
        <v>343.39825422999996</v>
      </c>
      <c r="N6" s="15">
        <v>0.58469993986772273</v>
      </c>
      <c r="O6" s="15">
        <v>0.6373820913674928</v>
      </c>
      <c r="P6" s="16">
        <v>0.69589924779580259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SUM(H8:OFFSET(H6,MATCH("PROYECTOS",$A$8:$A$30,0),0))</f>
        <v>3942.6370700000007</v>
      </c>
      <c r="I7" s="37">
        <f ca="1">SUM(I8:OFFSET(I6,MATCH("PROYECTOS",$A$8:$A$30,0),0))</f>
        <v>4329.6723700000011</v>
      </c>
      <c r="J7" s="37">
        <f ca="1">SUM(J8:OFFSET(J6,MATCH("PROYECTOS",$A$8:$A$30,0),0))</f>
        <v>2945.0290444614052</v>
      </c>
      <c r="K7" s="37">
        <f ca="1">SUM(K8:OFFSET(K6,MATCH("PROYECTOS",$A$8:$A$30,0),0))</f>
        <v>2313.4695035714049</v>
      </c>
      <c r="L7" s="37">
        <f ca="1">SUM(L8:OFFSET(L6,MATCH("PROYECTOS",$A$8:$A$30,0),0))</f>
        <v>302.13126132000008</v>
      </c>
      <c r="M7" s="37">
        <f ca="1">SUM(M8:OFFSET(M6,MATCH("PROYECTOS",$A$8:$A$30,0),0))</f>
        <v>329.42827957000003</v>
      </c>
      <c r="N7" s="39">
        <f ca="1">IFERROR(K7/I7,0)</f>
        <v>0.53432899902571707</v>
      </c>
      <c r="O7" s="39">
        <f ca="1">IFERROR(SUM(K7,L7)/I7,0)</f>
        <v>0.60411055187794827</v>
      </c>
      <c r="P7" s="40">
        <f ca="1">IFERROR(SUM(K7,L7,M7)/I7,0)</f>
        <v>0.68019674303009781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641.3270960000001</v>
      </c>
      <c r="I8" s="21">
        <v>690.84869199999991</v>
      </c>
      <c r="J8" s="21">
        <f t="shared" ref="J8:J29" si="0">SUM(K8,L8,M8)</f>
        <v>348.0743695218477</v>
      </c>
      <c r="K8" s="21">
        <v>276.50304430184769</v>
      </c>
      <c r="L8" s="21">
        <v>34.827950500000007</v>
      </c>
      <c r="M8" s="21">
        <v>36.743374720000013</v>
      </c>
      <c r="N8" s="22">
        <f t="shared" ref="N8:N30" si="1">IFERROR(K8/I8,0)</f>
        <v>0.4002367631345935</v>
      </c>
      <c r="O8" s="22">
        <f t="shared" ref="O8:O30" si="2">IFERROR(SUM(K8,L8)/I8,0)</f>
        <v>0.45065004596092906</v>
      </c>
      <c r="P8" s="23">
        <f t="shared" ref="P8:P30" si="3">IFERROR(SUM(K8,L8,M8)/I8,0)</f>
        <v>0.50383589569255161</v>
      </c>
      <c r="Q8" s="70">
        <v>49</v>
      </c>
      <c r="R8" s="21">
        <v>38.01100000000001</v>
      </c>
      <c r="S8" s="23">
        <f>IFERROR(R8/Q8,0)</f>
        <v>0.77573469387755123</v>
      </c>
    </row>
    <row r="9" spans="1:19" ht="25.5" x14ac:dyDescent="0.25">
      <c r="A9" s="17"/>
      <c r="B9" s="19">
        <v>5002089</v>
      </c>
      <c r="C9" s="19" t="s">
        <v>2216</v>
      </c>
      <c r="D9" s="68">
        <v>3000717</v>
      </c>
      <c r="E9" s="19" t="s">
        <v>2206</v>
      </c>
      <c r="F9" s="69">
        <v>112</v>
      </c>
      <c r="G9" s="19" t="s">
        <v>715</v>
      </c>
      <c r="H9" s="20">
        <v>265.13711899999998</v>
      </c>
      <c r="I9" s="21">
        <v>412.14426700000007</v>
      </c>
      <c r="J9" s="21">
        <f t="shared" si="0"/>
        <v>206.65361221171341</v>
      </c>
      <c r="K9" s="21">
        <v>161.61034037171339</v>
      </c>
      <c r="L9" s="21">
        <v>14.80618168</v>
      </c>
      <c r="M9" s="21">
        <v>30.237090159999997</v>
      </c>
      <c r="N9" s="22">
        <f t="shared" si="1"/>
        <v>0.39212080165053798</v>
      </c>
      <c r="O9" s="22">
        <f t="shared" si="2"/>
        <v>0.42804555631902885</v>
      </c>
      <c r="P9" s="23">
        <f t="shared" si="3"/>
        <v>0.50141086206523255</v>
      </c>
      <c r="Q9" s="70">
        <v>264.5</v>
      </c>
      <c r="R9" s="21">
        <v>247.447</v>
      </c>
      <c r="S9" s="23">
        <f t="shared" ref="S9:S29" si="4">IFERROR(R9/Q9,0)</f>
        <v>0.9355274102079395</v>
      </c>
    </row>
    <row r="10" spans="1:19" ht="25.5" x14ac:dyDescent="0.25">
      <c r="A10" s="17"/>
      <c r="B10" s="19">
        <v>5003032</v>
      </c>
      <c r="C10" s="19" t="s">
        <v>513</v>
      </c>
      <c r="D10" s="68">
        <v>3000001</v>
      </c>
      <c r="E10" s="19" t="s">
        <v>275</v>
      </c>
      <c r="F10" s="69">
        <v>60</v>
      </c>
      <c r="G10" s="19" t="s">
        <v>309</v>
      </c>
      <c r="H10" s="20">
        <v>1.02135</v>
      </c>
      <c r="I10" s="21">
        <v>0.14113300000000001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5005245</v>
      </c>
      <c r="C11" s="19" t="s">
        <v>2217</v>
      </c>
      <c r="D11" s="68">
        <v>3000717</v>
      </c>
      <c r="E11" s="19" t="s">
        <v>2206</v>
      </c>
      <c r="F11" s="69">
        <v>86</v>
      </c>
      <c r="G11" s="19" t="s">
        <v>500</v>
      </c>
      <c r="H11" s="20">
        <v>2300.0267380000005</v>
      </c>
      <c r="I11" s="21">
        <v>2408.058986</v>
      </c>
      <c r="J11" s="21">
        <f t="shared" si="0"/>
        <v>1861.9548338932443</v>
      </c>
      <c r="K11" s="21">
        <v>1484.0418980432441</v>
      </c>
      <c r="L11" s="21">
        <v>183.82788292000001</v>
      </c>
      <c r="M11" s="21">
        <v>194.08505293000002</v>
      </c>
      <c r="N11" s="22">
        <f t="shared" si="1"/>
        <v>0.61628137295273222</v>
      </c>
      <c r="O11" s="22">
        <f t="shared" si="2"/>
        <v>0.69261998591393481</v>
      </c>
      <c r="P11" s="23">
        <f t="shared" si="3"/>
        <v>0.7732181166318175</v>
      </c>
      <c r="Q11" s="70">
        <v>66827</v>
      </c>
      <c r="R11" s="21">
        <v>65476.858999999989</v>
      </c>
      <c r="S11" s="23">
        <f t="shared" si="4"/>
        <v>0.97979647447887819</v>
      </c>
    </row>
    <row r="12" spans="1:19" ht="25.5" x14ac:dyDescent="0.25">
      <c r="A12" s="17"/>
      <c r="B12" s="19">
        <v>5005246</v>
      </c>
      <c r="C12" s="19" t="s">
        <v>2218</v>
      </c>
      <c r="D12" s="68">
        <v>3000717</v>
      </c>
      <c r="E12" s="19" t="s">
        <v>2206</v>
      </c>
      <c r="F12" s="69">
        <v>86</v>
      </c>
      <c r="G12" s="19" t="s">
        <v>500</v>
      </c>
      <c r="H12" s="20">
        <v>3.7200259999999998</v>
      </c>
      <c r="I12" s="21">
        <v>3.9995110000000009</v>
      </c>
      <c r="J12" s="21">
        <f t="shared" si="0"/>
        <v>3.1413283426916312</v>
      </c>
      <c r="K12" s="21">
        <v>2.519464302691631</v>
      </c>
      <c r="L12" s="21">
        <v>0.12055323000000001</v>
      </c>
      <c r="M12" s="21">
        <v>0.50131081</v>
      </c>
      <c r="N12" s="22">
        <f t="shared" si="1"/>
        <v>0.62994308621519746</v>
      </c>
      <c r="O12" s="22">
        <f t="shared" si="2"/>
        <v>0.66008507857376331</v>
      </c>
      <c r="P12" s="23">
        <f t="shared" si="3"/>
        <v>0.78542810425865328</v>
      </c>
      <c r="Q12" s="70">
        <v>39366</v>
      </c>
      <c r="R12" s="21">
        <v>36549.860999999997</v>
      </c>
      <c r="S12" s="23">
        <f t="shared" si="4"/>
        <v>0.92846265813138229</v>
      </c>
    </row>
    <row r="13" spans="1:19" ht="25.5" x14ac:dyDescent="0.25">
      <c r="A13" s="17"/>
      <c r="B13" s="19">
        <v>5005247</v>
      </c>
      <c r="C13" s="19" t="s">
        <v>2219</v>
      </c>
      <c r="D13" s="68">
        <v>3000717</v>
      </c>
      <c r="E13" s="19" t="s">
        <v>2206</v>
      </c>
      <c r="F13" s="69">
        <v>86</v>
      </c>
      <c r="G13" s="19" t="s">
        <v>500</v>
      </c>
      <c r="H13" s="20">
        <v>5.8000000000000007</v>
      </c>
      <c r="I13" s="21">
        <v>2.4336190000000002</v>
      </c>
      <c r="J13" s="21">
        <f t="shared" si="0"/>
        <v>1.6075967134093578</v>
      </c>
      <c r="K13" s="21">
        <v>0.89862037340935785</v>
      </c>
      <c r="L13" s="21">
        <v>0.64440234000000007</v>
      </c>
      <c r="M13" s="21">
        <v>6.4574000000000006E-2</v>
      </c>
      <c r="N13" s="22">
        <f t="shared" si="1"/>
        <v>0.36925269461216309</v>
      </c>
      <c r="O13" s="22">
        <f t="shared" si="2"/>
        <v>0.63404448823310378</v>
      </c>
      <c r="P13" s="23">
        <f t="shared" si="3"/>
        <v>0.66057863347112167</v>
      </c>
      <c r="Q13" s="70">
        <v>799</v>
      </c>
      <c r="R13" s="21">
        <v>2745.96</v>
      </c>
      <c r="S13" s="23">
        <f t="shared" si="4"/>
        <v>3.4367459324155196</v>
      </c>
    </row>
    <row r="14" spans="1:19" ht="25.5" x14ac:dyDescent="0.25">
      <c r="A14" s="17"/>
      <c r="B14" s="19">
        <v>5005248</v>
      </c>
      <c r="C14" s="19" t="s">
        <v>2220</v>
      </c>
      <c r="D14" s="68">
        <v>3000717</v>
      </c>
      <c r="E14" s="19" t="s">
        <v>2206</v>
      </c>
      <c r="F14" s="69">
        <v>86</v>
      </c>
      <c r="G14" s="19" t="s">
        <v>500</v>
      </c>
      <c r="H14" s="20">
        <v>29.362286000000001</v>
      </c>
      <c r="I14" s="21">
        <v>43.136090000000024</v>
      </c>
      <c r="J14" s="21">
        <f t="shared" si="0"/>
        <v>38.577406396287287</v>
      </c>
      <c r="K14" s="21">
        <v>33.262530696287286</v>
      </c>
      <c r="L14" s="21">
        <v>2.5052670399999997</v>
      </c>
      <c r="M14" s="21">
        <v>2.8096086599999994</v>
      </c>
      <c r="N14" s="22">
        <f t="shared" si="1"/>
        <v>0.77110676225608921</v>
      </c>
      <c r="O14" s="22">
        <f t="shared" si="2"/>
        <v>0.82918497565002447</v>
      </c>
      <c r="P14" s="23">
        <f t="shared" si="3"/>
        <v>0.89431857167136075</v>
      </c>
      <c r="Q14" s="70">
        <v>176</v>
      </c>
      <c r="R14" s="21">
        <v>165.73399999999998</v>
      </c>
      <c r="S14" s="23">
        <f t="shared" si="4"/>
        <v>0.94167045454545439</v>
      </c>
    </row>
    <row r="15" spans="1:19" ht="25.5" x14ac:dyDescent="0.25">
      <c r="A15" s="17"/>
      <c r="B15" s="19">
        <v>5005251</v>
      </c>
      <c r="C15" s="19" t="s">
        <v>2221</v>
      </c>
      <c r="D15" s="68">
        <v>3000719</v>
      </c>
      <c r="E15" s="19" t="s">
        <v>2208</v>
      </c>
      <c r="F15" s="69">
        <v>86</v>
      </c>
      <c r="G15" s="19" t="s">
        <v>500</v>
      </c>
      <c r="H15" s="20">
        <v>49.996448999999998</v>
      </c>
      <c r="I15" s="21">
        <v>52.792919999999995</v>
      </c>
      <c r="J15" s="21">
        <f t="shared" si="0"/>
        <v>39.266024895713244</v>
      </c>
      <c r="K15" s="21">
        <v>30.728419715713244</v>
      </c>
      <c r="L15" s="21">
        <v>4.4053690200000002</v>
      </c>
      <c r="M15" s="21">
        <v>4.1322361599999997</v>
      </c>
      <c r="N15" s="22">
        <f t="shared" si="1"/>
        <v>0.58205569450815087</v>
      </c>
      <c r="O15" s="22">
        <f t="shared" si="2"/>
        <v>0.66550190320431701</v>
      </c>
      <c r="P15" s="23">
        <f t="shared" si="3"/>
        <v>0.74377444732576348</v>
      </c>
      <c r="Q15" s="70">
        <v>1130</v>
      </c>
      <c r="R15" s="21">
        <v>1130</v>
      </c>
      <c r="S15" s="23">
        <f t="shared" si="4"/>
        <v>1</v>
      </c>
    </row>
    <row r="16" spans="1:19" ht="25.5" x14ac:dyDescent="0.25">
      <c r="A16" s="17"/>
      <c r="B16" s="19">
        <v>5005252</v>
      </c>
      <c r="C16" s="19" t="s">
        <v>2222</v>
      </c>
      <c r="D16" s="68">
        <v>3000719</v>
      </c>
      <c r="E16" s="19" t="s">
        <v>2208</v>
      </c>
      <c r="F16" s="69">
        <v>181</v>
      </c>
      <c r="G16" s="19" t="s">
        <v>2235</v>
      </c>
      <c r="H16" s="20">
        <v>23.706320000000002</v>
      </c>
      <c r="I16" s="21">
        <v>30.073035999999995</v>
      </c>
      <c r="J16" s="21">
        <f t="shared" si="0"/>
        <v>13.360835475954943</v>
      </c>
      <c r="K16" s="21">
        <v>8.6430740959549439</v>
      </c>
      <c r="L16" s="21">
        <v>0.97658354000000003</v>
      </c>
      <c r="M16" s="21">
        <v>3.7411778399999998</v>
      </c>
      <c r="N16" s="22">
        <f t="shared" si="1"/>
        <v>0.28740277822149202</v>
      </c>
      <c r="O16" s="22">
        <f t="shared" si="2"/>
        <v>0.31987650451902977</v>
      </c>
      <c r="P16" s="23">
        <f t="shared" si="3"/>
        <v>0.44427956911151056</v>
      </c>
      <c r="Q16" s="70">
        <v>1079</v>
      </c>
      <c r="R16" s="21">
        <v>1055.3599999999999</v>
      </c>
      <c r="S16" s="23">
        <f t="shared" si="4"/>
        <v>0.97809082483781273</v>
      </c>
    </row>
    <row r="17" spans="1:19" ht="25.5" x14ac:dyDescent="0.25">
      <c r="A17" s="17"/>
      <c r="B17" s="19">
        <v>5005253</v>
      </c>
      <c r="C17" s="19" t="s">
        <v>2223</v>
      </c>
      <c r="D17" s="68">
        <v>3000719</v>
      </c>
      <c r="E17" s="19" t="s">
        <v>2208</v>
      </c>
      <c r="F17" s="69">
        <v>607</v>
      </c>
      <c r="G17" s="19" t="s">
        <v>2236</v>
      </c>
      <c r="H17" s="20">
        <v>2.3719999999999999</v>
      </c>
      <c r="I17" s="21">
        <v>2.0559999999999996</v>
      </c>
      <c r="J17" s="21">
        <f t="shared" si="0"/>
        <v>1.6469667024265444</v>
      </c>
      <c r="K17" s="21">
        <v>1.4759577424265444</v>
      </c>
      <c r="L17" s="21">
        <v>9.8008959999999978E-2</v>
      </c>
      <c r="M17" s="21">
        <v>7.3000000000000009E-2</v>
      </c>
      <c r="N17" s="22">
        <f t="shared" si="1"/>
        <v>0.71787827939034277</v>
      </c>
      <c r="O17" s="22">
        <f t="shared" si="2"/>
        <v>0.76554800701680192</v>
      </c>
      <c r="P17" s="23">
        <f t="shared" si="3"/>
        <v>0.80105384359267739</v>
      </c>
      <c r="Q17" s="70">
        <v>56700</v>
      </c>
      <c r="R17" s="21">
        <v>56700</v>
      </c>
      <c r="S17" s="23">
        <f t="shared" si="4"/>
        <v>1</v>
      </c>
    </row>
    <row r="18" spans="1:19" ht="25.5" x14ac:dyDescent="0.25">
      <c r="A18" s="17"/>
      <c r="B18" s="19">
        <v>5005254</v>
      </c>
      <c r="C18" s="19" t="s">
        <v>2224</v>
      </c>
      <c r="D18" s="68">
        <v>3000719</v>
      </c>
      <c r="E18" s="19" t="s">
        <v>2208</v>
      </c>
      <c r="F18" s="69">
        <v>82</v>
      </c>
      <c r="G18" s="19" t="s">
        <v>539</v>
      </c>
      <c r="H18" s="20">
        <v>3</v>
      </c>
      <c r="I18" s="21">
        <v>0.30138500000000001</v>
      </c>
      <c r="J18" s="21">
        <f t="shared" si="0"/>
        <v>9.147427000000001E-2</v>
      </c>
      <c r="K18" s="21">
        <v>0</v>
      </c>
      <c r="L18" s="21">
        <v>0</v>
      </c>
      <c r="M18" s="21">
        <v>9.147427000000001E-2</v>
      </c>
      <c r="N18" s="22">
        <f t="shared" si="1"/>
        <v>0</v>
      </c>
      <c r="O18" s="22">
        <f t="shared" si="2"/>
        <v>0</v>
      </c>
      <c r="P18" s="23">
        <f t="shared" si="3"/>
        <v>0.30351301491447819</v>
      </c>
      <c r="Q18" s="70">
        <v>0</v>
      </c>
      <c r="R18" s="21">
        <v>0</v>
      </c>
      <c r="S18" s="23">
        <f t="shared" si="4"/>
        <v>0</v>
      </c>
    </row>
    <row r="19" spans="1:19" ht="25.5" x14ac:dyDescent="0.25">
      <c r="A19" s="17"/>
      <c r="B19" s="19">
        <v>5005255</v>
      </c>
      <c r="C19" s="19" t="s">
        <v>2225</v>
      </c>
      <c r="D19" s="68">
        <v>3000719</v>
      </c>
      <c r="E19" s="19" t="s">
        <v>2208</v>
      </c>
      <c r="F19" s="69">
        <v>82</v>
      </c>
      <c r="G19" s="19" t="s">
        <v>539</v>
      </c>
      <c r="H19" s="20">
        <v>14.215975000000002</v>
      </c>
      <c r="I19" s="21">
        <v>19.934480000000001</v>
      </c>
      <c r="J19" s="21">
        <f t="shared" si="0"/>
        <v>12.713885124766497</v>
      </c>
      <c r="K19" s="21">
        <v>9.8059693647664972</v>
      </c>
      <c r="L19" s="21">
        <v>1.6140358700000002</v>
      </c>
      <c r="M19" s="21">
        <v>1.2938798899999997</v>
      </c>
      <c r="N19" s="22">
        <f t="shared" si="1"/>
        <v>0.49190996528459718</v>
      </c>
      <c r="O19" s="22">
        <f t="shared" si="2"/>
        <v>0.57287700681264309</v>
      </c>
      <c r="P19" s="23">
        <f t="shared" si="3"/>
        <v>0.63778363542798688</v>
      </c>
      <c r="Q19" s="70">
        <v>1499</v>
      </c>
      <c r="R19" s="21">
        <v>1465.5060000000001</v>
      </c>
      <c r="S19" s="23">
        <f t="shared" si="4"/>
        <v>0.9776557705136758</v>
      </c>
    </row>
    <row r="20" spans="1:19" x14ac:dyDescent="0.25">
      <c r="A20" s="17"/>
      <c r="B20" s="19">
        <v>5005261</v>
      </c>
      <c r="C20" s="19" t="s">
        <v>2226</v>
      </c>
      <c r="D20" s="68">
        <v>3000722</v>
      </c>
      <c r="E20" s="19" t="s">
        <v>2211</v>
      </c>
      <c r="F20" s="69">
        <v>107</v>
      </c>
      <c r="G20" s="19" t="s">
        <v>1309</v>
      </c>
      <c r="H20" s="20">
        <v>5.2</v>
      </c>
      <c r="I20" s="21">
        <v>41.312109</v>
      </c>
      <c r="J20" s="21">
        <f t="shared" si="0"/>
        <v>5.7333665476837155</v>
      </c>
      <c r="K20" s="21">
        <v>5.2000000476837158</v>
      </c>
      <c r="L20" s="21">
        <v>0.17094498</v>
      </c>
      <c r="M20" s="21">
        <v>0.36242152000000005</v>
      </c>
      <c r="N20" s="22">
        <f t="shared" si="1"/>
        <v>0.1258710865543978</v>
      </c>
      <c r="O20" s="22">
        <f t="shared" si="2"/>
        <v>0.13000897697291891</v>
      </c>
      <c r="P20" s="23">
        <f t="shared" si="3"/>
        <v>0.1387817442988378</v>
      </c>
      <c r="Q20" s="70">
        <v>6</v>
      </c>
      <c r="R20" s="21">
        <v>1.1259999999999999</v>
      </c>
      <c r="S20" s="23">
        <f t="shared" si="4"/>
        <v>0.18766666666666665</v>
      </c>
    </row>
    <row r="21" spans="1:19" x14ac:dyDescent="0.25">
      <c r="A21" s="17"/>
      <c r="B21" s="19">
        <v>5005262</v>
      </c>
      <c r="C21" s="19" t="s">
        <v>2227</v>
      </c>
      <c r="D21" s="68">
        <v>3000722</v>
      </c>
      <c r="E21" s="19" t="s">
        <v>2211</v>
      </c>
      <c r="F21" s="69">
        <v>107</v>
      </c>
      <c r="G21" s="19" t="s">
        <v>1309</v>
      </c>
      <c r="H21" s="20">
        <v>2.6758839999999999</v>
      </c>
      <c r="I21" s="21">
        <v>2.6758839999999999</v>
      </c>
      <c r="J21" s="21">
        <f t="shared" si="0"/>
        <v>1.6212335522516463</v>
      </c>
      <c r="K21" s="21">
        <v>0.39339288225164637</v>
      </c>
      <c r="L21" s="21">
        <v>1.1553642</v>
      </c>
      <c r="M21" s="21">
        <v>7.2476470000000001E-2</v>
      </c>
      <c r="N21" s="22">
        <f t="shared" si="1"/>
        <v>0.14701417634383493</v>
      </c>
      <c r="O21" s="22">
        <f t="shared" si="2"/>
        <v>0.57878334122542174</v>
      </c>
      <c r="P21" s="23">
        <f t="shared" si="3"/>
        <v>0.60586839797676073</v>
      </c>
      <c r="Q21" s="70">
        <v>41</v>
      </c>
      <c r="R21" s="21">
        <v>19.442999999999998</v>
      </c>
      <c r="S21" s="23">
        <f t="shared" si="4"/>
        <v>0.47421951219512187</v>
      </c>
    </row>
    <row r="22" spans="1:19" x14ac:dyDescent="0.25">
      <c r="A22" s="17"/>
      <c r="B22" s="19">
        <v>5005267</v>
      </c>
      <c r="C22" s="19" t="s">
        <v>2228</v>
      </c>
      <c r="D22" s="68">
        <v>3000725</v>
      </c>
      <c r="E22" s="19" t="s">
        <v>2214</v>
      </c>
      <c r="F22" s="69">
        <v>6</v>
      </c>
      <c r="G22" s="19" t="s">
        <v>634</v>
      </c>
      <c r="H22" s="20">
        <v>218.45247000000001</v>
      </c>
      <c r="I22" s="21">
        <v>224.16740099999993</v>
      </c>
      <c r="J22" s="21">
        <f t="shared" si="0"/>
        <v>157.7951502531748</v>
      </c>
      <c r="K22" s="21">
        <v>118.13680469317478</v>
      </c>
      <c r="L22" s="21">
        <v>19.241279370000001</v>
      </c>
      <c r="M22" s="21">
        <v>20.417066190000003</v>
      </c>
      <c r="N22" s="22">
        <f t="shared" si="1"/>
        <v>0.52700260682941502</v>
      </c>
      <c r="O22" s="22">
        <f t="shared" si="2"/>
        <v>0.61283702915918103</v>
      </c>
      <c r="P22" s="23">
        <f t="shared" si="3"/>
        <v>0.70391657997219159</v>
      </c>
      <c r="Q22" s="70">
        <v>345427</v>
      </c>
      <c r="R22" s="21">
        <v>216858.40900000001</v>
      </c>
      <c r="S22" s="23">
        <f t="shared" si="4"/>
        <v>0.62779808468938447</v>
      </c>
    </row>
    <row r="23" spans="1:19" x14ac:dyDescent="0.25">
      <c r="A23" s="17"/>
      <c r="B23" s="19">
        <v>5005268</v>
      </c>
      <c r="C23" s="19" t="s">
        <v>2229</v>
      </c>
      <c r="D23" s="68">
        <v>3000725</v>
      </c>
      <c r="E23" s="19" t="s">
        <v>2214</v>
      </c>
      <c r="F23" s="69">
        <v>6</v>
      </c>
      <c r="G23" s="19" t="s">
        <v>634</v>
      </c>
      <c r="H23" s="20">
        <v>95.93814900000001</v>
      </c>
      <c r="I23" s="21">
        <v>98.311744000000004</v>
      </c>
      <c r="J23" s="21">
        <f t="shared" si="0"/>
        <v>66.113106516880862</v>
      </c>
      <c r="K23" s="21">
        <v>45.87902101688087</v>
      </c>
      <c r="L23" s="21">
        <v>10.021437519999999</v>
      </c>
      <c r="M23" s="21">
        <v>10.21264798</v>
      </c>
      <c r="N23" s="22">
        <f t="shared" si="1"/>
        <v>0.46666877374162813</v>
      </c>
      <c r="O23" s="22">
        <f t="shared" si="2"/>
        <v>0.56860407782900146</v>
      </c>
      <c r="P23" s="23">
        <f t="shared" si="3"/>
        <v>0.67248432208547593</v>
      </c>
      <c r="Q23" s="70">
        <v>14180</v>
      </c>
      <c r="R23" s="21">
        <v>9166.1999999999971</v>
      </c>
      <c r="S23" s="23">
        <f t="shared" si="4"/>
        <v>0.6464174894217205</v>
      </c>
    </row>
    <row r="24" spans="1:19" ht="25.5" x14ac:dyDescent="0.25">
      <c r="A24" s="17"/>
      <c r="B24" s="19">
        <v>5005269</v>
      </c>
      <c r="C24" s="19" t="s">
        <v>2230</v>
      </c>
      <c r="D24" s="68">
        <v>3000725</v>
      </c>
      <c r="E24" s="19" t="s">
        <v>2214</v>
      </c>
      <c r="F24" s="69">
        <v>455</v>
      </c>
      <c r="G24" s="19" t="s">
        <v>1546</v>
      </c>
      <c r="H24" s="20">
        <v>3.1826240000000001</v>
      </c>
      <c r="I24" s="21">
        <v>4.369294</v>
      </c>
      <c r="J24" s="21">
        <f t="shared" si="0"/>
        <v>2.6344530196600244</v>
      </c>
      <c r="K24" s="21">
        <v>2.0650368396600243</v>
      </c>
      <c r="L24" s="21">
        <v>0.13217197</v>
      </c>
      <c r="M24" s="21">
        <v>0.43724421000000008</v>
      </c>
      <c r="N24" s="22">
        <f t="shared" si="1"/>
        <v>0.47262483130227084</v>
      </c>
      <c r="O24" s="22">
        <f t="shared" si="2"/>
        <v>0.50287502046326571</v>
      </c>
      <c r="P24" s="23">
        <f t="shared" si="3"/>
        <v>0.60294707100506961</v>
      </c>
      <c r="Q24" s="70">
        <v>508</v>
      </c>
      <c r="R24" s="21">
        <v>389.98</v>
      </c>
      <c r="S24" s="23">
        <f t="shared" si="4"/>
        <v>0.76767716535433073</v>
      </c>
    </row>
    <row r="25" spans="1:19" ht="25.5" x14ac:dyDescent="0.25">
      <c r="A25" s="17"/>
      <c r="B25" s="19">
        <v>5005270</v>
      </c>
      <c r="C25" s="19" t="s">
        <v>2231</v>
      </c>
      <c r="D25" s="68">
        <v>3000726</v>
      </c>
      <c r="E25" s="19" t="s">
        <v>2215</v>
      </c>
      <c r="F25" s="69">
        <v>86</v>
      </c>
      <c r="G25" s="19" t="s">
        <v>500</v>
      </c>
      <c r="H25" s="20">
        <v>113.741418</v>
      </c>
      <c r="I25" s="21">
        <v>125.66214799999999</v>
      </c>
      <c r="J25" s="21">
        <f t="shared" si="0"/>
        <v>89.934789319444022</v>
      </c>
      <c r="K25" s="21">
        <v>70.172937739444023</v>
      </c>
      <c r="L25" s="21">
        <v>10.455084390000001</v>
      </c>
      <c r="M25" s="21">
        <v>9.3067671900000004</v>
      </c>
      <c r="N25" s="22">
        <f t="shared" si="1"/>
        <v>0.55842541971703386</v>
      </c>
      <c r="O25" s="22">
        <f t="shared" si="2"/>
        <v>0.64162536939479997</v>
      </c>
      <c r="P25" s="23">
        <f t="shared" si="3"/>
        <v>0.71568718783514695</v>
      </c>
      <c r="Q25" s="70">
        <v>1685</v>
      </c>
      <c r="R25" s="21">
        <v>1607.931</v>
      </c>
      <c r="S25" s="23">
        <f t="shared" si="4"/>
        <v>0.95426172106824925</v>
      </c>
    </row>
    <row r="26" spans="1:19" ht="25.5" x14ac:dyDescent="0.25">
      <c r="A26" s="17"/>
      <c r="B26" s="19">
        <v>5005271</v>
      </c>
      <c r="C26" s="19" t="s">
        <v>2232</v>
      </c>
      <c r="D26" s="68">
        <v>3000726</v>
      </c>
      <c r="E26" s="19" t="s">
        <v>2215</v>
      </c>
      <c r="F26" s="69">
        <v>86</v>
      </c>
      <c r="G26" s="19" t="s">
        <v>500</v>
      </c>
      <c r="H26" s="20">
        <v>34.966661999999992</v>
      </c>
      <c r="I26" s="21">
        <v>34.387741000000005</v>
      </c>
      <c r="J26" s="21">
        <f t="shared" si="0"/>
        <v>19.003082882900912</v>
      </c>
      <c r="K26" s="21">
        <v>12.507853302900912</v>
      </c>
      <c r="L26" s="21">
        <v>4.4580163199999987</v>
      </c>
      <c r="M26" s="21">
        <v>2.0372132599999997</v>
      </c>
      <c r="N26" s="22">
        <f t="shared" si="1"/>
        <v>0.36373000782170922</v>
      </c>
      <c r="O26" s="22">
        <f t="shared" si="2"/>
        <v>0.49336970471252845</v>
      </c>
      <c r="P26" s="23">
        <f t="shared" si="3"/>
        <v>0.55261213241372587</v>
      </c>
      <c r="Q26" s="70">
        <v>3105</v>
      </c>
      <c r="R26" s="21">
        <v>2686.6140000000023</v>
      </c>
      <c r="S26" s="23">
        <f t="shared" si="4"/>
        <v>0.86525410628019395</v>
      </c>
    </row>
    <row r="27" spans="1:19" ht="25.5" x14ac:dyDescent="0.25">
      <c r="A27" s="17"/>
      <c r="B27" s="19">
        <v>5005272</v>
      </c>
      <c r="C27" s="19" t="s">
        <v>2233</v>
      </c>
      <c r="D27" s="68">
        <v>3000726</v>
      </c>
      <c r="E27" s="19" t="s">
        <v>2215</v>
      </c>
      <c r="F27" s="69">
        <v>86</v>
      </c>
      <c r="G27" s="19" t="s">
        <v>500</v>
      </c>
      <c r="H27" s="20">
        <v>53.804434999999998</v>
      </c>
      <c r="I27" s="21">
        <v>55.636547999999998</v>
      </c>
      <c r="J27" s="21">
        <f t="shared" si="0"/>
        <v>30.089178495916343</v>
      </c>
      <c r="K27" s="21">
        <v>20.270017755916342</v>
      </c>
      <c r="L27" s="21">
        <v>4.2606426400000004</v>
      </c>
      <c r="M27" s="21">
        <v>5.5585180999999997</v>
      </c>
      <c r="N27" s="22">
        <f t="shared" si="1"/>
        <v>0.36432917721488295</v>
      </c>
      <c r="O27" s="22">
        <f t="shared" si="2"/>
        <v>0.4409091016199701</v>
      </c>
      <c r="P27" s="23">
        <f t="shared" si="3"/>
        <v>0.54081677561872354</v>
      </c>
      <c r="Q27" s="70">
        <v>6623</v>
      </c>
      <c r="R27" s="21">
        <v>6366.2790000000023</v>
      </c>
      <c r="S27" s="23">
        <f t="shared" si="4"/>
        <v>0.96123795862902039</v>
      </c>
    </row>
    <row r="28" spans="1:19" ht="25.5" x14ac:dyDescent="0.25">
      <c r="A28" s="17"/>
      <c r="B28" s="19">
        <v>5005273</v>
      </c>
      <c r="C28" s="19" t="s">
        <v>2234</v>
      </c>
      <c r="D28" s="68">
        <v>3000726</v>
      </c>
      <c r="E28" s="19" t="s">
        <v>2215</v>
      </c>
      <c r="F28" s="69">
        <v>86</v>
      </c>
      <c r="G28" s="19" t="s">
        <v>500</v>
      </c>
      <c r="H28" s="20">
        <v>0.62399800000000005</v>
      </c>
      <c r="I28" s="21">
        <v>0.65570300000000004</v>
      </c>
      <c r="J28" s="21">
        <f t="shared" si="0"/>
        <v>0.45249075759561314</v>
      </c>
      <c r="K28" s="21">
        <v>0.41814527759561315</v>
      </c>
      <c r="L28" s="21">
        <v>2.5556479999999996E-2</v>
      </c>
      <c r="M28" s="21">
        <v>8.7890000000000017E-3</v>
      </c>
      <c r="N28" s="22">
        <f t="shared" si="1"/>
        <v>0.6377052988862536</v>
      </c>
      <c r="O28" s="22">
        <f t="shared" si="2"/>
        <v>0.6766809936749002</v>
      </c>
      <c r="P28" s="23">
        <f t="shared" si="3"/>
        <v>0.69008492807812849</v>
      </c>
      <c r="Q28" s="70">
        <v>4465</v>
      </c>
      <c r="R28" s="21">
        <v>4465</v>
      </c>
      <c r="S28" s="23">
        <f t="shared" si="4"/>
        <v>1</v>
      </c>
    </row>
    <row r="29" spans="1:19" x14ac:dyDescent="0.25">
      <c r="A29" s="17"/>
      <c r="B29" s="19">
        <v>9000000</v>
      </c>
      <c r="C29" s="19" t="s">
        <v>303</v>
      </c>
      <c r="D29" s="68">
        <v>9000000</v>
      </c>
      <c r="E29" s="19" t="s">
        <v>304</v>
      </c>
      <c r="F29" s="69"/>
      <c r="G29" s="19" t="s">
        <v>311</v>
      </c>
      <c r="H29" s="20">
        <v>74.366070999999991</v>
      </c>
      <c r="I29" s="21">
        <v>76.573678999999998</v>
      </c>
      <c r="J29" s="21">
        <f t="shared" si="0"/>
        <v>44.563859567842414</v>
      </c>
      <c r="K29" s="21">
        <v>28.936975007842417</v>
      </c>
      <c r="L29" s="21">
        <v>8.3845283500000019</v>
      </c>
      <c r="M29" s="21">
        <v>7.2423562100000005</v>
      </c>
      <c r="N29" s="22">
        <f t="shared" si="1"/>
        <v>0.37789714933041701</v>
      </c>
      <c r="O29" s="22">
        <f t="shared" si="2"/>
        <v>0.48739336865141897</v>
      </c>
      <c r="P29" s="23">
        <f t="shared" si="3"/>
        <v>0.58197359915072666</v>
      </c>
      <c r="Q29" s="70"/>
      <c r="R29" s="21"/>
      <c r="S29" s="23">
        <f t="shared" si="4"/>
        <v>0</v>
      </c>
    </row>
    <row r="30" spans="1:19" ht="15.75" thickBot="1" x14ac:dyDescent="0.3">
      <c r="A30" s="41" t="s">
        <v>293</v>
      </c>
      <c r="B30" s="43"/>
      <c r="C30" s="43"/>
      <c r="D30" s="65"/>
      <c r="E30" s="43"/>
      <c r="F30" s="66"/>
      <c r="G30" s="43"/>
      <c r="H30" s="44">
        <f ca="1">OFFSET(H30,-MATCH("PROYECTOS",$A$8:$A$30,0)-1,0)-(OFFSET(H30,-MATCH("PROYECTOS",$A$8:$A$30,0),0))</f>
        <v>677.7231469999997</v>
      </c>
      <c r="I30" s="44">
        <f t="shared" ref="I30:M30" ca="1" si="5">OFFSET(I30,-MATCH("PROYECTOS",$A$8:$A$30,0)-1,0)-(OFFSET(I30,-MATCH("PROYECTOS",$A$8:$A$30,0),0))</f>
        <v>1538.662237999999</v>
      </c>
      <c r="J30" s="44">
        <f t="shared" ca="1" si="5"/>
        <v>1138.7405950598709</v>
      </c>
      <c r="K30" s="44">
        <f t="shared" ca="1" si="5"/>
        <v>1117.7453888498712</v>
      </c>
      <c r="L30" s="44">
        <f t="shared" ca="1" si="5"/>
        <v>7.0252315499998872</v>
      </c>
      <c r="M30" s="44">
        <f t="shared" ca="1" si="5"/>
        <v>13.969974659999934</v>
      </c>
      <c r="N30" s="46">
        <f t="shared" ca="1" si="1"/>
        <v>0.72643973527468342</v>
      </c>
      <c r="O30" s="46">
        <f t="shared" ca="1" si="2"/>
        <v>0.73100554015147801</v>
      </c>
      <c r="P30" s="47">
        <f t="shared" ca="1" si="3"/>
        <v>0.74008483924323865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6.1979999999999995</v>
      </c>
      <c r="E6" s="14">
        <v>8.7963079999999998</v>
      </c>
      <c r="F6" s="14">
        <v>2.2123958561910606</v>
      </c>
      <c r="G6" s="14">
        <v>1.3847943861910608</v>
      </c>
      <c r="H6" s="14">
        <v>0.30759285000000003</v>
      </c>
      <c r="I6" s="14">
        <v>0.52000862000000003</v>
      </c>
      <c r="J6" s="15">
        <v>0.1574290470719148</v>
      </c>
      <c r="K6" s="15">
        <v>0.19239745086132282</v>
      </c>
      <c r="L6" s="16">
        <v>0.25151414163658903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3.8479999999999999</v>
      </c>
      <c r="E7" s="38">
        <f ca="1">SUM(E8:OFFSET(E6,MATCH("GOBIERNOS REGIONALES",$A$8:$A$50,0),0))</f>
        <v>3.8510000000000004</v>
      </c>
      <c r="F7" s="38">
        <f ca="1">SUM(F8:OFFSET(F6,MATCH("GOBIERNOS REGIONALES",$A$8:$A$50,0),0))</f>
        <v>0.61948408863122095</v>
      </c>
      <c r="G7" s="38">
        <f ca="1">SUM(G8:OFFSET(G6,MATCH("GOBIERNOS REGIONALES",$A$8:$A$50,0),0))</f>
        <v>0.30637371863122098</v>
      </c>
      <c r="H7" s="38">
        <f ca="1">SUM(H8:OFFSET(H6,MATCH("GOBIERNOS REGIONALES",$A$8:$A$50,0),0))</f>
        <v>0.11644077</v>
      </c>
      <c r="I7" s="38">
        <f ca="1">SUM(I8:OFFSET(I6,MATCH("GOBIERNOS REGIONALES",$A$8:$A$50,0),0))</f>
        <v>0.1966696</v>
      </c>
      <c r="J7" s="39">
        <f ca="1">IFERROR(G7/E7,0)</f>
        <v>7.955692511846818E-2</v>
      </c>
      <c r="K7" s="39">
        <f ca="1">IFERROR(SUM(G7,H7)/E7,0)</f>
        <v>0.10979342732568707</v>
      </c>
      <c r="L7" s="40">
        <f ca="1">IFERROR(SUM(G7,H7,I7)/E7,0)</f>
        <v>0.16086317544305917</v>
      </c>
      <c r="M7" s="4"/>
    </row>
    <row r="8" spans="1:13" x14ac:dyDescent="0.25">
      <c r="A8" s="17"/>
      <c r="B8" s="18">
        <v>5</v>
      </c>
      <c r="C8" s="19" t="s">
        <v>104</v>
      </c>
      <c r="D8" s="20">
        <v>3.8479999999999999</v>
      </c>
      <c r="E8" s="21">
        <v>3.8510000000000004</v>
      </c>
      <c r="F8" s="21">
        <f t="shared" ref="F8:F11" si="0">SUM(G8,H8,I8)</f>
        <v>0.61948408863122095</v>
      </c>
      <c r="G8" s="21">
        <v>0.30637371863122098</v>
      </c>
      <c r="H8" s="21">
        <v>0.11644077</v>
      </c>
      <c r="I8" s="21">
        <v>0.1966696</v>
      </c>
      <c r="J8" s="22">
        <f t="shared" ref="J8:J11" si="1">IFERROR(G8/E8,0)</f>
        <v>7.955692511846818E-2</v>
      </c>
      <c r="K8" s="22">
        <f t="shared" ref="K8:K11" si="2">IFERROR(SUM(G8,H8)/E8,0)</f>
        <v>0.10979342732568707</v>
      </c>
      <c r="L8" s="23">
        <f t="shared" ref="L8:L11" si="3">IFERROR(SUM(G8,H8,I8)/E8,0)</f>
        <v>0.16086317544305917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1.0897319999999999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463</v>
      </c>
      <c r="C10" s="19" t="s">
        <v>229</v>
      </c>
      <c r="D10" s="20">
        <v>0</v>
      </c>
      <c r="E10" s="21">
        <v>1.0897319999999999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ht="15.75" thickBot="1" x14ac:dyDescent="0.3">
      <c r="A11" s="41" t="s">
        <v>232</v>
      </c>
      <c r="B11" s="58"/>
      <c r="C11" s="43"/>
      <c r="D11" s="44">
        <v>2.35</v>
      </c>
      <c r="E11" s="45">
        <v>3.8555760000000001</v>
      </c>
      <c r="F11" s="45">
        <f t="shared" si="0"/>
        <v>1.5929117675598397</v>
      </c>
      <c r="G11" s="45">
        <v>1.0784206675598398</v>
      </c>
      <c r="H11" s="45">
        <v>0.19115208</v>
      </c>
      <c r="I11" s="45">
        <v>0.32333902000000003</v>
      </c>
      <c r="J11" s="46">
        <f t="shared" si="1"/>
        <v>0.27970416548910976</v>
      </c>
      <c r="K11" s="46">
        <f t="shared" si="2"/>
        <v>0.32928225187620208</v>
      </c>
      <c r="L11" s="47">
        <f t="shared" si="3"/>
        <v>0.41314495358406622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2240</v>
      </c>
      <c r="N2" s="72" t="s">
        <v>2248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6.1979999999999995</v>
      </c>
      <c r="E6" s="14">
        <f ca="1">SUM(E7:OFFSET(E7,50,0))</f>
        <v>8.7963079999999998</v>
      </c>
      <c r="F6" s="14">
        <f ca="1">SUM(F7:OFFSET(F7,50,0))</f>
        <v>2.2123958561910606</v>
      </c>
      <c r="G6" s="14">
        <f ca="1">SUM(G7:OFFSET(G7,50,0))</f>
        <v>1.3847943861910608</v>
      </c>
      <c r="H6" s="14">
        <f ca="1">SUM(H7:OFFSET(H7,50,0))</f>
        <v>0.30759285000000003</v>
      </c>
      <c r="I6" s="14">
        <f ca="1">SUM(I7:OFFSET(I7,50,0))</f>
        <v>0.52000862000000003</v>
      </c>
      <c r="J6" s="15">
        <f ca="1">IFERROR(G6/E6,0)</f>
        <v>0.1574290470719148</v>
      </c>
      <c r="K6" s="15">
        <f ca="1">IFERROR(SUM(G6,H6)/E6,0)</f>
        <v>0.19239745086132282</v>
      </c>
      <c r="L6" s="16">
        <f ca="1">IFERROR(SUM(G6,H6,I6)/E6,0)</f>
        <v>0.25151414163658903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0</v>
      </c>
      <c r="E7" s="21">
        <v>1.444321</v>
      </c>
      <c r="F7" s="21">
        <f t="shared" ref="F7:F15" si="0">SUM(G7,H7,I7)</f>
        <v>1.2517715568233918</v>
      </c>
      <c r="G7" s="21">
        <v>0.94942228682339191</v>
      </c>
      <c r="H7" s="21">
        <v>0.10027927000000002</v>
      </c>
      <c r="I7" s="21">
        <v>0.20207</v>
      </c>
      <c r="J7" s="22">
        <f t="shared" ref="J7:J15" si="1">IFERROR(G7/E7,0)</f>
        <v>0.65734853043291064</v>
      </c>
      <c r="K7" s="22">
        <f t="shared" ref="K7:K15" si="2">IFERROR(SUM(G7,H7)/E7,0)</f>
        <v>0.72677857403125201</v>
      </c>
      <c r="L7" s="23">
        <f t="shared" ref="L7:L15" si="3">IFERROR(SUM(G7,H7,I7)/E7,0)</f>
        <v>0.86668514604675262</v>
      </c>
      <c r="M7" s="4"/>
      <c r="N7" t="s">
        <v>250</v>
      </c>
      <c r="O7" s="5">
        <v>1.2517715568233918</v>
      </c>
      <c r="P7" s="71">
        <v>0.86668514604675262</v>
      </c>
    </row>
    <row r="8" spans="1:16" x14ac:dyDescent="0.25">
      <c r="A8" s="17"/>
      <c r="B8" s="55">
        <v>8</v>
      </c>
      <c r="C8" s="19" t="s">
        <v>256</v>
      </c>
      <c r="D8" s="20">
        <v>2</v>
      </c>
      <c r="E8" s="21">
        <v>0.47137200000000001</v>
      </c>
      <c r="F8" s="21">
        <f t="shared" si="0"/>
        <v>0.2022842113343048</v>
      </c>
      <c r="G8" s="21">
        <v>8.249238133430481E-2</v>
      </c>
      <c r="H8" s="21">
        <v>4.7872809999999995E-2</v>
      </c>
      <c r="I8" s="21">
        <v>7.191902E-2</v>
      </c>
      <c r="J8" s="22">
        <f t="shared" si="1"/>
        <v>0.17500483977475287</v>
      </c>
      <c r="K8" s="22">
        <f t="shared" si="2"/>
        <v>0.27656541189189177</v>
      </c>
      <c r="L8" s="23">
        <f t="shared" si="3"/>
        <v>0.42913921771828789</v>
      </c>
      <c r="M8" s="4"/>
      <c r="N8" t="s">
        <v>271</v>
      </c>
      <c r="O8" s="5">
        <v>8.8960002331063149E-3</v>
      </c>
      <c r="P8" s="71">
        <v>0.52406481491053403</v>
      </c>
    </row>
    <row r="9" spans="1:16" x14ac:dyDescent="0.25">
      <c r="A9" s="17"/>
      <c r="B9" s="55">
        <v>9</v>
      </c>
      <c r="C9" s="19" t="s">
        <v>257</v>
      </c>
      <c r="D9" s="20">
        <v>0</v>
      </c>
      <c r="E9" s="21">
        <v>3.2321000000000003E-2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256</v>
      </c>
      <c r="O9" s="5">
        <v>0.2022842113343048</v>
      </c>
      <c r="P9" s="71">
        <v>0.42913921771828789</v>
      </c>
    </row>
    <row r="10" spans="1:16" x14ac:dyDescent="0.25">
      <c r="A10" s="17"/>
      <c r="B10" s="55">
        <v>11</v>
      </c>
      <c r="C10" s="19" t="s">
        <v>259</v>
      </c>
      <c r="D10" s="20">
        <v>0.04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267</v>
      </c>
      <c r="O10" s="5">
        <v>0.11495999928079545</v>
      </c>
      <c r="P10" s="71">
        <v>0.1874868497949084</v>
      </c>
    </row>
    <row r="11" spans="1:16" x14ac:dyDescent="0.25">
      <c r="A11" s="17"/>
      <c r="B11" s="55">
        <v>15</v>
      </c>
      <c r="C11" s="19" t="s">
        <v>263</v>
      </c>
      <c r="D11" s="20">
        <v>3.8480000000000003</v>
      </c>
      <c r="E11" s="21">
        <v>6.1099169999999994</v>
      </c>
      <c r="F11" s="21">
        <f t="shared" si="0"/>
        <v>0.62948408863122096</v>
      </c>
      <c r="G11" s="21">
        <v>0.30637371863122098</v>
      </c>
      <c r="H11" s="21">
        <v>0.12644076999999998</v>
      </c>
      <c r="I11" s="21">
        <v>0.1966696</v>
      </c>
      <c r="J11" s="22">
        <f t="shared" si="1"/>
        <v>5.0143679305499733E-2</v>
      </c>
      <c r="K11" s="22">
        <f t="shared" si="2"/>
        <v>7.0838030799963564E-2</v>
      </c>
      <c r="L11" s="23">
        <f t="shared" si="3"/>
        <v>0.10302661863184411</v>
      </c>
      <c r="M11" s="4"/>
      <c r="N11" t="s">
        <v>263</v>
      </c>
      <c r="O11" s="5">
        <v>0.62948408863122096</v>
      </c>
      <c r="P11" s="71">
        <v>0.10302661863184411</v>
      </c>
    </row>
    <row r="12" spans="1:16" x14ac:dyDescent="0.25">
      <c r="A12" s="17"/>
      <c r="B12" s="55">
        <v>19</v>
      </c>
      <c r="C12" s="19" t="s">
        <v>267</v>
      </c>
      <c r="D12" s="20">
        <v>0.223</v>
      </c>
      <c r="E12" s="21">
        <v>0.61316300000000012</v>
      </c>
      <c r="F12" s="21">
        <f t="shared" si="0"/>
        <v>0.11495999928079545</v>
      </c>
      <c r="G12" s="21">
        <v>3.3509999280795455E-2</v>
      </c>
      <c r="H12" s="21">
        <v>3.3000000000000002E-2</v>
      </c>
      <c r="I12" s="21">
        <v>4.845E-2</v>
      </c>
      <c r="J12" s="22">
        <f t="shared" si="1"/>
        <v>5.4651045938511375E-2</v>
      </c>
      <c r="K12" s="22">
        <f t="shared" si="2"/>
        <v>0.10847034031863541</v>
      </c>
      <c r="L12" s="23">
        <f t="shared" si="3"/>
        <v>0.1874868497949084</v>
      </c>
      <c r="M12" s="4"/>
      <c r="N12" t="s">
        <v>272</v>
      </c>
      <c r="O12" s="5">
        <v>4.999999888241291E-3</v>
      </c>
      <c r="P12" s="71">
        <v>4.9643065243313488E-2</v>
      </c>
    </row>
    <row r="13" spans="1:16" x14ac:dyDescent="0.25">
      <c r="A13" s="17"/>
      <c r="B13" s="55">
        <v>22</v>
      </c>
      <c r="C13" s="19" t="s">
        <v>270</v>
      </c>
      <c r="D13" s="20">
        <v>0</v>
      </c>
      <c r="E13" s="21">
        <v>7.5199999999999998E-3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257</v>
      </c>
      <c r="O13" s="5">
        <v>0</v>
      </c>
      <c r="P13" s="71">
        <v>0</v>
      </c>
    </row>
    <row r="14" spans="1:16" x14ac:dyDescent="0.25">
      <c r="A14" s="17"/>
      <c r="B14" s="55">
        <v>23</v>
      </c>
      <c r="C14" s="19" t="s">
        <v>271</v>
      </c>
      <c r="D14" s="20">
        <v>0</v>
      </c>
      <c r="E14" s="21">
        <v>1.6975000000000001E-2</v>
      </c>
      <c r="F14" s="21">
        <f t="shared" si="0"/>
        <v>8.8960002331063149E-3</v>
      </c>
      <c r="G14" s="21">
        <v>7.9960002331063151E-3</v>
      </c>
      <c r="H14" s="21">
        <v>0</v>
      </c>
      <c r="I14" s="21">
        <v>8.9999999999999998E-4</v>
      </c>
      <c r="J14" s="22">
        <f t="shared" si="1"/>
        <v>0.47104566910788304</v>
      </c>
      <c r="K14" s="22">
        <f t="shared" si="2"/>
        <v>0.47104566910788304</v>
      </c>
      <c r="L14" s="23">
        <f t="shared" si="3"/>
        <v>0.52406481491053403</v>
      </c>
      <c r="M14" s="4"/>
      <c r="N14" t="s">
        <v>259</v>
      </c>
      <c r="O14" s="5">
        <v>0</v>
      </c>
      <c r="P14" s="71">
        <v>0</v>
      </c>
    </row>
    <row r="15" spans="1:16" ht="15.75" thickBot="1" x14ac:dyDescent="0.3">
      <c r="A15" s="24"/>
      <c r="B15" s="56">
        <v>24</v>
      </c>
      <c r="C15" s="26" t="s">
        <v>272</v>
      </c>
      <c r="D15" s="27">
        <v>8.6999999999999994E-2</v>
      </c>
      <c r="E15" s="28">
        <v>0.100719</v>
      </c>
      <c r="F15" s="28">
        <f t="shared" si="0"/>
        <v>4.999999888241291E-3</v>
      </c>
      <c r="G15" s="28">
        <v>4.999999888241291E-3</v>
      </c>
      <c r="H15" s="28">
        <v>0</v>
      </c>
      <c r="I15" s="28">
        <v>0</v>
      </c>
      <c r="J15" s="29">
        <f t="shared" si="1"/>
        <v>4.9643065243313488E-2</v>
      </c>
      <c r="K15" s="29">
        <f t="shared" si="2"/>
        <v>4.9643065243313488E-2</v>
      </c>
      <c r="L15" s="30">
        <f t="shared" si="3"/>
        <v>4.9643065243313488E-2</v>
      </c>
      <c r="M15" s="4"/>
      <c r="N15" t="s">
        <v>270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6.1979999999999995</v>
      </c>
      <c r="E6" s="14">
        <v>8.7963079999999998</v>
      </c>
      <c r="F6" s="14">
        <v>2.2123958561910606</v>
      </c>
      <c r="G6" s="14">
        <v>1.3847943861910608</v>
      </c>
      <c r="H6" s="14">
        <v>0.30759285000000003</v>
      </c>
      <c r="I6" s="14">
        <v>0.52000862000000003</v>
      </c>
      <c r="J6" s="15">
        <v>0.1574290470719148</v>
      </c>
      <c r="K6" s="15">
        <v>0.19239745086132282</v>
      </c>
      <c r="L6" s="16">
        <v>0.25151414163658903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3.8880000000000003</v>
      </c>
      <c r="E7" s="38">
        <f ca="1">SUM(E8:OFFSET(E6,MATCH("PROYECTOS",$A$8:$A$50,0),0))</f>
        <v>3.9288160000000003</v>
      </c>
      <c r="F7" s="38">
        <f ca="1">SUM(F8:OFFSET(F6,MATCH("PROYECTOS",$A$8:$A$50,0),0))</f>
        <v>0.63838008886432729</v>
      </c>
      <c r="G7" s="38">
        <f ca="1">SUM(G8:OFFSET(G6,MATCH("PROYECTOS",$A$8:$A$50,0),0))</f>
        <v>0.3143697188643273</v>
      </c>
      <c r="H7" s="38">
        <f ca="1">SUM(H8:OFFSET(H6,MATCH("PROYECTOS",$A$8:$A$50,0),0))</f>
        <v>0.12644077000000001</v>
      </c>
      <c r="I7" s="38">
        <f ca="1">SUM(I8:OFFSET(I6,MATCH("PROYECTOS",$A$8:$A$50,0),0))</f>
        <v>0.19756959999999998</v>
      </c>
      <c r="J7" s="39">
        <f ca="1">IFERROR(G7/E7,0)</f>
        <v>8.0016401598936499E-2</v>
      </c>
      <c r="K7" s="39">
        <f ca="1">IFERROR(SUM(G7,H7)/E7,0)</f>
        <v>0.11219932133862397</v>
      </c>
      <c r="L7" s="40">
        <f ca="1">IFERROR(SUM(G7,H7,I7)/E7,0)</f>
        <v>0.16248663436117325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0.14278000000000002</v>
      </c>
      <c r="E8" s="21">
        <v>0.14277999999999999</v>
      </c>
      <c r="F8" s="21">
        <f t="shared" ref="F8:F10" si="0">SUM(G8,H8,I8)</f>
        <v>6.1722708945384099E-2</v>
      </c>
      <c r="G8" s="21">
        <v>4.73747989453841E-2</v>
      </c>
      <c r="H8" s="21">
        <v>0</v>
      </c>
      <c r="I8" s="21">
        <v>1.434791E-2</v>
      </c>
      <c r="J8" s="22">
        <f t="shared" ref="J8:J11" si="1">IFERROR(G8/E8,0)</f>
        <v>0.33180276611138887</v>
      </c>
      <c r="K8" s="22">
        <f t="shared" ref="K8:K11" si="2">IFERROR(SUM(G8,H8)/E8,0)</f>
        <v>0.33180276611138887</v>
      </c>
      <c r="L8" s="23">
        <f t="shared" ref="L8:L11" si="3">IFERROR(SUM(G8,H8,I8)/E8,0)</f>
        <v>0.43229240051396628</v>
      </c>
      <c r="M8" s="4"/>
    </row>
    <row r="9" spans="1:13" ht="51" x14ac:dyDescent="0.25">
      <c r="A9" s="17"/>
      <c r="B9" s="19">
        <v>3000727</v>
      </c>
      <c r="C9" s="19" t="s">
        <v>2243</v>
      </c>
      <c r="D9" s="20">
        <v>1.0229999999999999</v>
      </c>
      <c r="E9" s="21">
        <v>1.0932959999999998</v>
      </c>
      <c r="F9" s="21">
        <f t="shared" si="0"/>
        <v>0.1908461391082926</v>
      </c>
      <c r="G9" s="21">
        <v>7.3324979108292609E-2</v>
      </c>
      <c r="H9" s="21">
        <v>4.2254610000000005E-2</v>
      </c>
      <c r="I9" s="21">
        <v>7.5266549999999988E-2</v>
      </c>
      <c r="J9" s="22">
        <f t="shared" si="1"/>
        <v>6.7067819792894709E-2</v>
      </c>
      <c r="K9" s="22">
        <f t="shared" si="2"/>
        <v>0.10571664865534368</v>
      </c>
      <c r="L9" s="23">
        <f t="shared" si="3"/>
        <v>0.17456035612340356</v>
      </c>
      <c r="M9" s="4"/>
    </row>
    <row r="10" spans="1:13" ht="38.25" x14ac:dyDescent="0.25">
      <c r="A10" s="17"/>
      <c r="B10" s="19">
        <v>3000728</v>
      </c>
      <c r="C10" s="19" t="s">
        <v>2244</v>
      </c>
      <c r="D10" s="20">
        <v>2.7222200000000005</v>
      </c>
      <c r="E10" s="21">
        <v>2.6927400000000006</v>
      </c>
      <c r="F10" s="21">
        <f t="shared" si="0"/>
        <v>0.3858112408106506</v>
      </c>
      <c r="G10" s="21">
        <v>0.19366994081065059</v>
      </c>
      <c r="H10" s="21">
        <v>8.4186159999999996E-2</v>
      </c>
      <c r="I10" s="21">
        <v>0.10795513999999999</v>
      </c>
      <c r="J10" s="22">
        <f t="shared" si="1"/>
        <v>7.1923000664991993E-2</v>
      </c>
      <c r="K10" s="22">
        <f t="shared" si="2"/>
        <v>0.10318712568263201</v>
      </c>
      <c r="L10" s="23">
        <f t="shared" si="3"/>
        <v>0.14327831161220561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2.3099999999999992</v>
      </c>
      <c r="E11" s="45">
        <f t="shared" ref="E11:I11" ca="1" si="4">OFFSET(E11,-MATCH("PROYECTOS",$A$8:$A$50,0)-1,0)-(OFFSET(E11,-MATCH("PROYECTOS",$A$8:$A$50,0),0))</f>
        <v>4.8674919999999995</v>
      </c>
      <c r="F11" s="45">
        <f t="shared" ca="1" si="4"/>
        <v>1.5740157673267334</v>
      </c>
      <c r="G11" s="45">
        <f t="shared" ca="1" si="4"/>
        <v>1.0704246673267335</v>
      </c>
      <c r="H11" s="45">
        <f t="shared" ca="1" si="4"/>
        <v>0.18115208000000002</v>
      </c>
      <c r="I11" s="45">
        <f t="shared" ca="1" si="4"/>
        <v>0.32243902000000002</v>
      </c>
      <c r="J11" s="46">
        <f t="shared" ca="1" si="1"/>
        <v>0.2199129792769528</v>
      </c>
      <c r="K11" s="46">
        <f t="shared" ca="1" si="2"/>
        <v>0.25712969786632078</v>
      </c>
      <c r="L11" s="47">
        <f t="shared" ca="1" si="3"/>
        <v>0.32337305686927348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2249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x14ac:dyDescent="0.25">
      <c r="A17" s="17"/>
      <c r="B17" s="19">
        <v>3000001</v>
      </c>
      <c r="C17" s="19" t="s">
        <v>275</v>
      </c>
      <c r="D17" s="23">
        <v>0.43229240051396628</v>
      </c>
    </row>
    <row r="18" spans="1:4" ht="51" x14ac:dyDescent="0.25">
      <c r="A18" s="17"/>
      <c r="B18" s="19">
        <v>3000727</v>
      </c>
      <c r="C18" s="19" t="s">
        <v>2243</v>
      </c>
      <c r="D18" s="23">
        <v>0.17456035612340356</v>
      </c>
    </row>
    <row r="19" spans="1:4" ht="39" thickBot="1" x14ac:dyDescent="0.3">
      <c r="A19" s="24"/>
      <c r="B19" s="26">
        <v>3000728</v>
      </c>
      <c r="C19" s="26" t="s">
        <v>2244</v>
      </c>
      <c r="D19" s="30">
        <v>0.14327831161220561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J8" sqref="J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2242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6.1979999999999995</v>
      </c>
      <c r="I6" s="14">
        <v>8.7963079999999998</v>
      </c>
      <c r="J6" s="14">
        <v>2.2123958561910606</v>
      </c>
      <c r="K6" s="14">
        <v>1.3847943861910608</v>
      </c>
      <c r="L6" s="14">
        <v>0.30759285000000003</v>
      </c>
      <c r="M6" s="14">
        <v>0.52000862000000003</v>
      </c>
      <c r="N6" s="15">
        <v>0.1574290470719148</v>
      </c>
      <c r="O6" s="15">
        <v>0.19239745086132282</v>
      </c>
      <c r="P6" s="16">
        <v>0.25151414163658903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SUM(H8:OFFSET(H6,MATCH("PROYECTOS",$A$8:$A$15,0),0))</f>
        <v>3.8880000000000003</v>
      </c>
      <c r="I7" s="37">
        <f ca="1">SUM(I8:OFFSET(I6,MATCH("PROYECTOS",$A$8:$A$15,0),0))</f>
        <v>3.9288160000000003</v>
      </c>
      <c r="J7" s="37">
        <f ca="1">SUM(J8:OFFSET(J6,MATCH("PROYECTOS",$A$8:$A$15,0),0))</f>
        <v>0.63838008886432729</v>
      </c>
      <c r="K7" s="37">
        <f ca="1">SUM(K8:OFFSET(K6,MATCH("PROYECTOS",$A$8:$A$15,0),0))</f>
        <v>0.3143697188643273</v>
      </c>
      <c r="L7" s="37">
        <f ca="1">SUM(L8:OFFSET(L6,MATCH("PROYECTOS",$A$8:$A$15,0),0))</f>
        <v>0.12644077000000001</v>
      </c>
      <c r="M7" s="37">
        <f ca="1">SUM(M8:OFFSET(M6,MATCH("PROYECTOS",$A$8:$A$15,0),0))</f>
        <v>0.19756959999999998</v>
      </c>
      <c r="N7" s="39">
        <f ca="1">IFERROR(K7/I7,0)</f>
        <v>8.0016401598936499E-2</v>
      </c>
      <c r="O7" s="39">
        <f ca="1">IFERROR(SUM(K7,L7)/I7,0)</f>
        <v>0.11219932133862397</v>
      </c>
      <c r="P7" s="40">
        <f ca="1">IFERROR(SUM(K7,L7,M7)/I7,0)</f>
        <v>0.16248663436117325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0.14278000000000002</v>
      </c>
      <c r="I8" s="21">
        <v>0.14277999999999999</v>
      </c>
      <c r="J8" s="21">
        <f t="shared" ref="J8:J14" si="0">SUM(K8,L8,M8)</f>
        <v>6.1722708945384099E-2</v>
      </c>
      <c r="K8" s="21">
        <v>4.73747989453841E-2</v>
      </c>
      <c r="L8" s="21">
        <v>0</v>
      </c>
      <c r="M8" s="21">
        <v>1.434791E-2</v>
      </c>
      <c r="N8" s="22">
        <f t="shared" ref="N8:N15" si="1">IFERROR(K8/I8,0)</f>
        <v>0.33180276611138887</v>
      </c>
      <c r="O8" s="22">
        <f t="shared" ref="O8:O15" si="2">IFERROR(SUM(K8,L8)/I8,0)</f>
        <v>0.33180276611138887</v>
      </c>
      <c r="P8" s="23">
        <f t="shared" ref="P8:P15" si="3">IFERROR(SUM(K8,L8,M8)/I8,0)</f>
        <v>0.43229240051396628</v>
      </c>
      <c r="Q8" s="70">
        <v>2</v>
      </c>
      <c r="R8" s="21">
        <v>2</v>
      </c>
      <c r="S8" s="23">
        <f>IFERROR(R8/Q8,0)</f>
        <v>1</v>
      </c>
    </row>
    <row r="9" spans="1:19" ht="51" x14ac:dyDescent="0.25">
      <c r="A9" s="17"/>
      <c r="B9" s="19">
        <v>5005277</v>
      </c>
      <c r="C9" s="19" t="s">
        <v>2245</v>
      </c>
      <c r="D9" s="68">
        <v>3000727</v>
      </c>
      <c r="E9" s="19" t="s">
        <v>2243</v>
      </c>
      <c r="F9" s="69">
        <v>88</v>
      </c>
      <c r="G9" s="19" t="s">
        <v>755</v>
      </c>
      <c r="H9" s="20">
        <v>3.4999999999999996E-2</v>
      </c>
      <c r="I9" s="21">
        <v>8.8321000000000011E-2</v>
      </c>
      <c r="J9" s="21">
        <f t="shared" si="0"/>
        <v>1.6663999819364402E-2</v>
      </c>
      <c r="K9" s="21">
        <v>6.3439998193643987E-3</v>
      </c>
      <c r="L9" s="21">
        <v>0.01</v>
      </c>
      <c r="M9" s="21">
        <v>3.2000000000000003E-4</v>
      </c>
      <c r="N9" s="22">
        <f t="shared" si="1"/>
        <v>7.1828894819628383E-2</v>
      </c>
      <c r="O9" s="22">
        <f t="shared" si="2"/>
        <v>0.18505225053344504</v>
      </c>
      <c r="P9" s="23">
        <f t="shared" si="3"/>
        <v>0.18867539791628718</v>
      </c>
      <c r="Q9" s="70">
        <v>5</v>
      </c>
      <c r="R9" s="21">
        <v>5</v>
      </c>
      <c r="S9" s="23">
        <f t="shared" ref="S9:S11" si="4">IFERROR(R9/Q9,0)</f>
        <v>1</v>
      </c>
    </row>
    <row r="10" spans="1:19" ht="51" x14ac:dyDescent="0.25">
      <c r="A10" s="17"/>
      <c r="B10" s="19">
        <v>5005278</v>
      </c>
      <c r="C10" s="19" t="s">
        <v>2246</v>
      </c>
      <c r="D10" s="68">
        <v>3000727</v>
      </c>
      <c r="E10" s="19" t="s">
        <v>2243</v>
      </c>
      <c r="F10" s="69">
        <v>215</v>
      </c>
      <c r="G10" s="19" t="s">
        <v>688</v>
      </c>
      <c r="H10" s="20">
        <v>0.98799999999999999</v>
      </c>
      <c r="I10" s="21">
        <v>1.004975</v>
      </c>
      <c r="J10" s="21">
        <f t="shared" si="0"/>
        <v>0.1741821392889282</v>
      </c>
      <c r="K10" s="21">
        <v>6.6980979288928211E-2</v>
      </c>
      <c r="L10" s="21">
        <v>3.2254610000000003E-2</v>
      </c>
      <c r="M10" s="21">
        <v>7.4946549999999987E-2</v>
      </c>
      <c r="N10" s="22">
        <f t="shared" si="1"/>
        <v>6.6649398531235318E-2</v>
      </c>
      <c r="O10" s="22">
        <f t="shared" si="2"/>
        <v>9.8744336216252365E-2</v>
      </c>
      <c r="P10" s="23">
        <f t="shared" si="3"/>
        <v>0.17331987292114551</v>
      </c>
      <c r="Q10" s="70">
        <v>0.5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5005279</v>
      </c>
      <c r="C11" s="19" t="s">
        <v>2247</v>
      </c>
      <c r="D11" s="68">
        <v>3000728</v>
      </c>
      <c r="E11" s="19" t="s">
        <v>2244</v>
      </c>
      <c r="F11" s="69">
        <v>59</v>
      </c>
      <c r="G11" s="19" t="s">
        <v>577</v>
      </c>
      <c r="H11" s="20">
        <v>2.6472200000000004</v>
      </c>
      <c r="I11" s="21">
        <v>2.6472200000000008</v>
      </c>
      <c r="J11" s="21">
        <f t="shared" si="0"/>
        <v>0.3858112408106506</v>
      </c>
      <c r="K11" s="21">
        <v>0.19366994081065059</v>
      </c>
      <c r="L11" s="21">
        <v>8.4186159999999996E-2</v>
      </c>
      <c r="M11" s="21">
        <v>0.10795513999999999</v>
      </c>
      <c r="N11" s="22">
        <f t="shared" si="1"/>
        <v>7.3159745246201877E-2</v>
      </c>
      <c r="O11" s="22">
        <f t="shared" si="2"/>
        <v>0.10496146931900277</v>
      </c>
      <c r="P11" s="23">
        <f t="shared" si="3"/>
        <v>0.14574203912430794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5005280</v>
      </c>
      <c r="C12" s="19" t="s">
        <v>2260</v>
      </c>
      <c r="D12" s="68">
        <v>3000728</v>
      </c>
      <c r="E12" s="19" t="s">
        <v>2244</v>
      </c>
      <c r="F12" s="69">
        <v>46</v>
      </c>
      <c r="G12" s="19" t="s">
        <v>736</v>
      </c>
      <c r="H12" s="20">
        <v>0.01</v>
      </c>
      <c r="I12" s="21">
        <v>1.15E-2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/>
      <c r="R12" s="21"/>
      <c r="S12" s="23"/>
    </row>
    <row r="13" spans="1:19" ht="38.25" x14ac:dyDescent="0.25">
      <c r="A13" s="17"/>
      <c r="B13" s="19">
        <v>5005281</v>
      </c>
      <c r="C13" s="19" t="s">
        <v>2261</v>
      </c>
      <c r="D13" s="68">
        <v>3000728</v>
      </c>
      <c r="E13" s="19" t="s">
        <v>2244</v>
      </c>
      <c r="F13" s="69">
        <v>46</v>
      </c>
      <c r="G13" s="19" t="s">
        <v>736</v>
      </c>
      <c r="H13" s="20">
        <v>2.5000000000000001E-2</v>
      </c>
      <c r="I13" s="21">
        <v>2.6499999999999999E-2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/>
      <c r="R13" s="21"/>
      <c r="S13" s="23"/>
    </row>
    <row r="14" spans="1:19" ht="38.25" x14ac:dyDescent="0.25">
      <c r="A14" s="17"/>
      <c r="B14" s="19">
        <v>5005282</v>
      </c>
      <c r="C14" s="19" t="s">
        <v>2262</v>
      </c>
      <c r="D14" s="68">
        <v>3000728</v>
      </c>
      <c r="E14" s="19" t="s">
        <v>2244</v>
      </c>
      <c r="F14" s="69">
        <v>59</v>
      </c>
      <c r="G14" s="19" t="s">
        <v>577</v>
      </c>
      <c r="H14" s="20">
        <v>0.04</v>
      </c>
      <c r="I14" s="21">
        <v>7.5199999999999998E-3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/>
      <c r="R14" s="21"/>
      <c r="S14" s="23"/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ca="1">OFFSET(H15,-MATCH("PROYECTOS",$A$8:$A$15,0)-1,0)-(OFFSET(H15,-MATCH("PROYECTOS",$A$8:$A$15,0),0))</f>
        <v>2.3099999999999992</v>
      </c>
      <c r="I15" s="44">
        <f t="shared" ref="I15:M15" ca="1" si="5">OFFSET(I15,-MATCH("PROYECTOS",$A$8:$A$15,0)-1,0)-(OFFSET(I15,-MATCH("PROYECTOS",$A$8:$A$15,0),0))</f>
        <v>4.8674919999999995</v>
      </c>
      <c r="J15" s="44">
        <f t="shared" ca="1" si="5"/>
        <v>1.5740157673267334</v>
      </c>
      <c r="K15" s="44">
        <f t="shared" ca="1" si="5"/>
        <v>1.0704246673267335</v>
      </c>
      <c r="L15" s="44">
        <f t="shared" ca="1" si="5"/>
        <v>0.18115208000000002</v>
      </c>
      <c r="M15" s="44">
        <f t="shared" ca="1" si="5"/>
        <v>0.32243902000000002</v>
      </c>
      <c r="N15" s="46">
        <f t="shared" ca="1" si="1"/>
        <v>0.2199129792769528</v>
      </c>
      <c r="O15" s="46">
        <f t="shared" ca="1" si="2"/>
        <v>0.25712969786632078</v>
      </c>
      <c r="P15" s="47">
        <f t="shared" ca="1" si="3"/>
        <v>0.32337305686927348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2250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62.750073999999998</v>
      </c>
      <c r="E6" s="14">
        <v>91.723651999999959</v>
      </c>
      <c r="F6" s="14">
        <v>22.20812884015487</v>
      </c>
      <c r="G6" s="14">
        <v>15.714139980154869</v>
      </c>
      <c r="H6" s="14">
        <v>1.2795570299999999</v>
      </c>
      <c r="I6" s="14">
        <v>5.2144318300000005</v>
      </c>
      <c r="J6" s="15">
        <v>0.17132047882431542</v>
      </c>
      <c r="K6" s="15">
        <v>0.18527061057441188</v>
      </c>
      <c r="L6" s="16">
        <v>0.24211998057114953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62.750074000000012</v>
      </c>
      <c r="E7" s="38">
        <f ca="1">SUM(E8:OFFSET(E6,MATCH("GOBIERNOS REGIONALES",$A$8:$A$50,0),0))</f>
        <v>91.723652000000001</v>
      </c>
      <c r="F7" s="38">
        <f ca="1">SUM(F8:OFFSET(F6,MATCH("GOBIERNOS REGIONALES",$A$8:$A$50,0),0))</f>
        <v>22.20812884015487</v>
      </c>
      <c r="G7" s="38">
        <f ca="1">SUM(G8:OFFSET(G6,MATCH("GOBIERNOS REGIONALES",$A$8:$A$50,0),0))</f>
        <v>15.714139980154869</v>
      </c>
      <c r="H7" s="38">
        <f ca="1">SUM(H8:OFFSET(H6,MATCH("GOBIERNOS REGIONALES",$A$8:$A$50,0),0))</f>
        <v>1.2795570299999999</v>
      </c>
      <c r="I7" s="38">
        <f ca="1">SUM(I8:OFFSET(I6,MATCH("GOBIERNOS REGIONALES",$A$8:$A$50,0),0))</f>
        <v>5.2144318300000005</v>
      </c>
      <c r="J7" s="39">
        <f ca="1">IFERROR(G7/E7,0)</f>
        <v>0.17132047882431534</v>
      </c>
      <c r="K7" s="39">
        <f ca="1">IFERROR(SUM(G7,H7)/E7,0)</f>
        <v>0.1852706105744118</v>
      </c>
      <c r="L7" s="40">
        <f ca="1">IFERROR(SUM(G7,H7,I7)/E7,0)</f>
        <v>0.24211998057114942</v>
      </c>
      <c r="M7" s="4"/>
    </row>
    <row r="8" spans="1:13" ht="25.5" x14ac:dyDescent="0.25">
      <c r="A8" s="17"/>
      <c r="B8" s="18">
        <v>114</v>
      </c>
      <c r="C8" s="19" t="s">
        <v>140</v>
      </c>
      <c r="D8" s="20">
        <v>62.750074000000012</v>
      </c>
      <c r="E8" s="21">
        <v>91.723652000000001</v>
      </c>
      <c r="F8" s="21">
        <f t="shared" ref="F8:F10" si="0">SUM(G8,H8,I8)</f>
        <v>22.20812884015487</v>
      </c>
      <c r="G8" s="21">
        <v>15.714139980154869</v>
      </c>
      <c r="H8" s="21">
        <v>1.2795570299999999</v>
      </c>
      <c r="I8" s="21">
        <v>5.2144318300000005</v>
      </c>
      <c r="J8" s="22">
        <f t="shared" ref="J8:J10" si="1">IFERROR(G8/E8,0)</f>
        <v>0.17132047882431534</v>
      </c>
      <c r="K8" s="22">
        <f t="shared" ref="K8:K10" si="2">IFERROR(SUM(G8,H8)/E8,0)</f>
        <v>0.1852706105744118</v>
      </c>
      <c r="L8" s="23">
        <f t="shared" ref="L8:L10" si="3">IFERROR(SUM(G8,H8,I8)/E8,0)</f>
        <v>0.24211998057114942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workbookViewId="0">
      <selection activeCell="A30" sqref="A30:S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299.35990500000003</v>
      </c>
      <c r="I6" s="14">
        <v>288.35360900000001</v>
      </c>
      <c r="J6" s="14">
        <v>189.21677895269957</v>
      </c>
      <c r="K6" s="14">
        <v>147.92890986269958</v>
      </c>
      <c r="L6" s="14">
        <v>18.297824390000002</v>
      </c>
      <c r="M6" s="14">
        <v>22.990044700000002</v>
      </c>
      <c r="N6" s="15">
        <v>0.51301216716416953</v>
      </c>
      <c r="O6" s="15">
        <v>0.57646836753376507</v>
      </c>
      <c r="P6" s="16">
        <v>0.65619702007162872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273.23990499999996</v>
      </c>
      <c r="I7" s="38">
        <f ca="1">SUM(I8:OFFSET(I6,MATCH("PROYECTOS",$A$8:$A$50,0),0))</f>
        <v>266.55520500000006</v>
      </c>
      <c r="J7" s="38">
        <f ca="1">SUM(J8:OFFSET(J6,MATCH("PROYECTOS",$A$8:$A$50,0),0))</f>
        <v>169.02837126336661</v>
      </c>
      <c r="K7" s="38">
        <f ca="1">SUM(K8:OFFSET(K6,MATCH("PROYECTOS",$A$8:$A$50,0),0))</f>
        <v>127.74050217336662</v>
      </c>
      <c r="L7" s="38">
        <f ca="1">SUM(L8:OFFSET(L6,MATCH("PROYECTOS",$A$8:$A$50,0),0))</f>
        <v>18.297824389999995</v>
      </c>
      <c r="M7" s="38">
        <f ca="1">SUM(M8:OFFSET(M6,MATCH("PROYECTOS",$A$8:$A$50,0),0))</f>
        <v>22.990044700000009</v>
      </c>
      <c r="N7" s="39">
        <f ca="1">IFERROR(K7/I7,0)</f>
        <v>0.47922719113050744</v>
      </c>
      <c r="O7" s="39">
        <f ca="1">IFERROR(SUM(K7,L7)/I7,0)</f>
        <v>0.54787272513911922</v>
      </c>
      <c r="P7" s="40">
        <f ca="1">IFERROR(SUM(K7,L7,M7)/I7,0)</f>
        <v>0.63412144311106799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13.332446000000001</v>
      </c>
      <c r="I8" s="21">
        <v>11.915705000000003</v>
      </c>
      <c r="J8" s="21">
        <f t="shared" ref="J8:J30" si="0">SUM(K8,L8,M8)</f>
        <v>9.3696141112635356</v>
      </c>
      <c r="K8" s="21">
        <v>7.8051676212635357</v>
      </c>
      <c r="L8" s="21">
        <v>0.89334929000000018</v>
      </c>
      <c r="M8" s="21">
        <v>0.67109719999999995</v>
      </c>
      <c r="N8" s="22">
        <f t="shared" ref="N8:N31" si="1">IFERROR(K8/I8,0)</f>
        <v>0.65503196170629718</v>
      </c>
      <c r="O8" s="22">
        <f t="shared" ref="O8:O31" si="2">IFERROR(SUM(K8,L8)/I8,0)</f>
        <v>0.73000438591451644</v>
      </c>
      <c r="P8" s="23">
        <f t="shared" ref="P8:P31" si="3">IFERROR(SUM(K8,L8,M8)/I8,0)</f>
        <v>0.78632477988197369</v>
      </c>
      <c r="Q8" s="70">
        <v>6</v>
      </c>
      <c r="R8" s="21">
        <v>6</v>
      </c>
      <c r="S8" s="23">
        <f>IFERROR(R8/Q8,0)</f>
        <v>1</v>
      </c>
    </row>
    <row r="9" spans="1:19" ht="51" x14ac:dyDescent="0.25">
      <c r="A9" s="17"/>
      <c r="B9" s="19">
        <v>5002762</v>
      </c>
      <c r="C9" s="19" t="s">
        <v>551</v>
      </c>
      <c r="D9" s="68">
        <v>3000294</v>
      </c>
      <c r="E9" s="19" t="s">
        <v>546</v>
      </c>
      <c r="F9" s="69">
        <v>66</v>
      </c>
      <c r="G9" s="19" t="s">
        <v>573</v>
      </c>
      <c r="H9" s="20">
        <v>0.104543</v>
      </c>
      <c r="I9" s="21">
        <v>9.4143000000000004E-2</v>
      </c>
      <c r="J9" s="21">
        <f t="shared" si="0"/>
        <v>8.8246400468051434E-2</v>
      </c>
      <c r="K9" s="21">
        <v>8.8246400468051434E-2</v>
      </c>
      <c r="L9" s="21">
        <v>0</v>
      </c>
      <c r="M9" s="21">
        <v>0</v>
      </c>
      <c r="N9" s="22">
        <f t="shared" si="1"/>
        <v>0.93736550214090719</v>
      </c>
      <c r="O9" s="22">
        <f t="shared" si="2"/>
        <v>0.93736550214090719</v>
      </c>
      <c r="P9" s="23">
        <f t="shared" si="3"/>
        <v>0.93736550214090719</v>
      </c>
      <c r="Q9" s="70">
        <v>4</v>
      </c>
      <c r="R9" s="21">
        <v>2</v>
      </c>
      <c r="S9" s="23">
        <f t="shared" ref="S9:S30" si="4">IFERROR(R9/Q9,0)</f>
        <v>0.5</v>
      </c>
    </row>
    <row r="10" spans="1:19" ht="38.25" x14ac:dyDescent="0.25">
      <c r="A10" s="17"/>
      <c r="B10" s="19">
        <v>5002765</v>
      </c>
      <c r="C10" s="19" t="s">
        <v>552</v>
      </c>
      <c r="D10" s="68">
        <v>3000294</v>
      </c>
      <c r="E10" s="19" t="s">
        <v>546</v>
      </c>
      <c r="F10" s="69">
        <v>85</v>
      </c>
      <c r="G10" s="19" t="s">
        <v>574</v>
      </c>
      <c r="H10" s="20">
        <v>0.48670000000000002</v>
      </c>
      <c r="I10" s="21">
        <v>0.45700000000000002</v>
      </c>
      <c r="J10" s="21">
        <f t="shared" si="0"/>
        <v>0.37709249356567859</v>
      </c>
      <c r="K10" s="21">
        <v>0.3749499935656786</v>
      </c>
      <c r="L10" s="21">
        <v>3.0000000000000001E-5</v>
      </c>
      <c r="M10" s="21">
        <v>2.1124999999999998E-3</v>
      </c>
      <c r="N10" s="22">
        <f t="shared" si="1"/>
        <v>0.82045950452008443</v>
      </c>
      <c r="O10" s="22">
        <f t="shared" si="2"/>
        <v>0.82052515003430759</v>
      </c>
      <c r="P10" s="23">
        <f t="shared" si="3"/>
        <v>0.82514768832752428</v>
      </c>
      <c r="Q10" s="70">
        <v>1570</v>
      </c>
      <c r="R10" s="21">
        <v>1489</v>
      </c>
      <c r="S10" s="23">
        <f t="shared" si="4"/>
        <v>0.94840764331210192</v>
      </c>
    </row>
    <row r="11" spans="1:19" ht="38.25" x14ac:dyDescent="0.25">
      <c r="A11" s="17"/>
      <c r="B11" s="19">
        <v>5002769</v>
      </c>
      <c r="C11" s="19" t="s">
        <v>553</v>
      </c>
      <c r="D11" s="68">
        <v>3000491</v>
      </c>
      <c r="E11" s="19" t="s">
        <v>549</v>
      </c>
      <c r="F11" s="69">
        <v>85</v>
      </c>
      <c r="G11" s="19" t="s">
        <v>574</v>
      </c>
      <c r="H11" s="20">
        <v>0.65975000000000006</v>
      </c>
      <c r="I11" s="21">
        <v>0.65975000000000006</v>
      </c>
      <c r="J11" s="21">
        <f t="shared" si="0"/>
        <v>0.51701457035091791</v>
      </c>
      <c r="K11" s="21">
        <v>0.46325395035091788</v>
      </c>
      <c r="L11" s="21">
        <v>2.752112E-2</v>
      </c>
      <c r="M11" s="21">
        <v>2.6239500000000002E-2</v>
      </c>
      <c r="N11" s="22">
        <f t="shared" si="1"/>
        <v>0.70216589670468788</v>
      </c>
      <c r="O11" s="22">
        <f t="shared" si="2"/>
        <v>0.74388036430605209</v>
      </c>
      <c r="P11" s="23">
        <f t="shared" si="3"/>
        <v>0.78365224759517671</v>
      </c>
      <c r="Q11" s="70">
        <v>120</v>
      </c>
      <c r="R11" s="21">
        <v>56</v>
      </c>
      <c r="S11" s="23">
        <f t="shared" si="4"/>
        <v>0.46666666666666667</v>
      </c>
    </row>
    <row r="12" spans="1:19" ht="38.25" x14ac:dyDescent="0.25">
      <c r="A12" s="17"/>
      <c r="B12" s="19">
        <v>5003057</v>
      </c>
      <c r="C12" s="19" t="s">
        <v>554</v>
      </c>
      <c r="D12" s="68">
        <v>3000490</v>
      </c>
      <c r="E12" s="19" t="s">
        <v>548</v>
      </c>
      <c r="F12" s="69">
        <v>82</v>
      </c>
      <c r="G12" s="19" t="s">
        <v>539</v>
      </c>
      <c r="H12" s="20">
        <v>28.455912999999995</v>
      </c>
      <c r="I12" s="21">
        <v>18.070324999999997</v>
      </c>
      <c r="J12" s="21">
        <f t="shared" si="0"/>
        <v>5.8848982374706509</v>
      </c>
      <c r="K12" s="21">
        <v>2.3751585874706507</v>
      </c>
      <c r="L12" s="21">
        <v>1.0170697899999999</v>
      </c>
      <c r="M12" s="21">
        <v>2.4926698599999999</v>
      </c>
      <c r="N12" s="22">
        <f t="shared" si="1"/>
        <v>0.13143972714772154</v>
      </c>
      <c r="O12" s="22">
        <f t="shared" si="2"/>
        <v>0.18772370599148888</v>
      </c>
      <c r="P12" s="23">
        <f t="shared" si="3"/>
        <v>0.32566643031991133</v>
      </c>
      <c r="Q12" s="70">
        <v>490</v>
      </c>
      <c r="R12" s="21">
        <v>960</v>
      </c>
      <c r="S12" s="23">
        <f t="shared" si="4"/>
        <v>1.9591836734693877</v>
      </c>
    </row>
    <row r="13" spans="1:19" ht="25.5" x14ac:dyDescent="0.25">
      <c r="A13" s="17"/>
      <c r="B13" s="19">
        <v>5003059</v>
      </c>
      <c r="C13" s="19" t="s">
        <v>555</v>
      </c>
      <c r="D13" s="68">
        <v>3000491</v>
      </c>
      <c r="E13" s="19" t="s">
        <v>549</v>
      </c>
      <c r="F13" s="69">
        <v>66</v>
      </c>
      <c r="G13" s="19" t="s">
        <v>573</v>
      </c>
      <c r="H13" s="20">
        <v>0.83350000000000002</v>
      </c>
      <c r="I13" s="21">
        <v>0.83350000000000002</v>
      </c>
      <c r="J13" s="21">
        <f t="shared" si="0"/>
        <v>0.54633889189499618</v>
      </c>
      <c r="K13" s="21">
        <v>0.48571089189499617</v>
      </c>
      <c r="L13" s="21">
        <v>1.38485E-2</v>
      </c>
      <c r="M13" s="21">
        <v>4.6779500000000002E-2</v>
      </c>
      <c r="N13" s="22">
        <f t="shared" si="1"/>
        <v>0.58273652296940148</v>
      </c>
      <c r="O13" s="22">
        <f t="shared" si="2"/>
        <v>0.59935139999399656</v>
      </c>
      <c r="P13" s="23">
        <f t="shared" si="3"/>
        <v>0.6554755751589636</v>
      </c>
      <c r="Q13" s="70">
        <v>34</v>
      </c>
      <c r="R13" s="21">
        <v>14</v>
      </c>
      <c r="S13" s="23">
        <f t="shared" si="4"/>
        <v>0.41176470588235292</v>
      </c>
    </row>
    <row r="14" spans="1:19" ht="25.5" x14ac:dyDescent="0.25">
      <c r="A14" s="17"/>
      <c r="B14" s="19">
        <v>5004063</v>
      </c>
      <c r="C14" s="19" t="s">
        <v>556</v>
      </c>
      <c r="D14" s="68">
        <v>3000294</v>
      </c>
      <c r="E14" s="19" t="s">
        <v>546</v>
      </c>
      <c r="F14" s="69">
        <v>36</v>
      </c>
      <c r="G14" s="19" t="s">
        <v>533</v>
      </c>
      <c r="H14" s="20">
        <v>8.2648109999999999</v>
      </c>
      <c r="I14" s="21">
        <v>7.5704260000000003</v>
      </c>
      <c r="J14" s="21">
        <f t="shared" si="0"/>
        <v>6.6204261779785156</v>
      </c>
      <c r="K14" s="21">
        <v>5.1204261779785156</v>
      </c>
      <c r="L14" s="21">
        <v>0.75</v>
      </c>
      <c r="M14" s="21">
        <v>0.75</v>
      </c>
      <c r="N14" s="22">
        <f t="shared" si="1"/>
        <v>0.6763722646491116</v>
      </c>
      <c r="O14" s="22">
        <f t="shared" si="2"/>
        <v>0.77544198674929465</v>
      </c>
      <c r="P14" s="23">
        <f t="shared" si="3"/>
        <v>0.8745117088494776</v>
      </c>
      <c r="Q14" s="70">
        <v>3640</v>
      </c>
      <c r="R14" s="21">
        <v>5512</v>
      </c>
      <c r="S14" s="23">
        <f t="shared" si="4"/>
        <v>1.5142857142857142</v>
      </c>
    </row>
    <row r="15" spans="1:19" ht="38.25" x14ac:dyDescent="0.25">
      <c r="A15" s="17"/>
      <c r="B15" s="19">
        <v>5004064</v>
      </c>
      <c r="C15" s="19" t="s">
        <v>557</v>
      </c>
      <c r="D15" s="68">
        <v>3000294</v>
      </c>
      <c r="E15" s="19" t="s">
        <v>546</v>
      </c>
      <c r="F15" s="69">
        <v>82</v>
      </c>
      <c r="G15" s="19" t="s">
        <v>539</v>
      </c>
      <c r="H15" s="20">
        <v>27.731023000000004</v>
      </c>
      <c r="I15" s="21">
        <v>27.725828000000003</v>
      </c>
      <c r="J15" s="21">
        <f t="shared" si="0"/>
        <v>1.8550642505543136</v>
      </c>
      <c r="K15" s="21">
        <v>1.6454892605543137</v>
      </c>
      <c r="L15" s="21">
        <v>3.9981240000000001E-2</v>
      </c>
      <c r="M15" s="21">
        <v>0.16959375000000002</v>
      </c>
      <c r="N15" s="22">
        <f t="shared" si="1"/>
        <v>5.9348606669359469E-2</v>
      </c>
      <c r="O15" s="22">
        <f t="shared" si="2"/>
        <v>6.0790628166427108E-2</v>
      </c>
      <c r="P15" s="23">
        <f t="shared" si="3"/>
        <v>6.6907442784190738E-2</v>
      </c>
      <c r="Q15" s="70">
        <v>12.939999999999998</v>
      </c>
      <c r="R15" s="21">
        <v>9295</v>
      </c>
      <c r="S15" s="23">
        <f t="shared" si="4"/>
        <v>718.31530139103563</v>
      </c>
    </row>
    <row r="16" spans="1:19" ht="25.5" x14ac:dyDescent="0.25">
      <c r="A16" s="17"/>
      <c r="B16" s="19">
        <v>5004065</v>
      </c>
      <c r="C16" s="19" t="s">
        <v>558</v>
      </c>
      <c r="D16" s="68">
        <v>3000294</v>
      </c>
      <c r="E16" s="19" t="s">
        <v>546</v>
      </c>
      <c r="F16" s="69">
        <v>82</v>
      </c>
      <c r="G16" s="19" t="s">
        <v>539</v>
      </c>
      <c r="H16" s="20">
        <v>5.5399999999999998E-2</v>
      </c>
      <c r="I16" s="21">
        <v>1.11249</v>
      </c>
      <c r="J16" s="21">
        <f t="shared" si="0"/>
        <v>1.1124000549316406</v>
      </c>
      <c r="K16" s="21">
        <v>1.1124000549316406</v>
      </c>
      <c r="L16" s="21">
        <v>0</v>
      </c>
      <c r="M16" s="21">
        <v>0</v>
      </c>
      <c r="N16" s="22">
        <f t="shared" si="1"/>
        <v>0.99991914977360752</v>
      </c>
      <c r="O16" s="22">
        <f t="shared" si="2"/>
        <v>0.99991914977360752</v>
      </c>
      <c r="P16" s="23">
        <f t="shared" si="3"/>
        <v>0.99991914977360752</v>
      </c>
      <c r="Q16" s="70">
        <v>1446</v>
      </c>
      <c r="R16" s="21">
        <v>2429</v>
      </c>
      <c r="S16" s="23">
        <f t="shared" si="4"/>
        <v>1.6798063623789765</v>
      </c>
    </row>
    <row r="17" spans="1:19" ht="38.25" x14ac:dyDescent="0.25">
      <c r="A17" s="17"/>
      <c r="B17" s="19">
        <v>5004066</v>
      </c>
      <c r="C17" s="19" t="s">
        <v>559</v>
      </c>
      <c r="D17" s="68">
        <v>3000294</v>
      </c>
      <c r="E17" s="19" t="s">
        <v>546</v>
      </c>
      <c r="F17" s="69">
        <v>66</v>
      </c>
      <c r="G17" s="19" t="s">
        <v>573</v>
      </c>
      <c r="H17" s="20">
        <v>141.94890699999999</v>
      </c>
      <c r="I17" s="21">
        <v>141.99165700000003</v>
      </c>
      <c r="J17" s="21">
        <f t="shared" si="0"/>
        <v>108.07121168134437</v>
      </c>
      <c r="K17" s="21">
        <v>84.497204441344365</v>
      </c>
      <c r="L17" s="21">
        <v>11.821612269999999</v>
      </c>
      <c r="M17" s="21">
        <v>11.752394970000001</v>
      </c>
      <c r="N17" s="22">
        <f t="shared" si="1"/>
        <v>0.59508569888260654</v>
      </c>
      <c r="O17" s="22">
        <f t="shared" si="2"/>
        <v>0.67834138108089226</v>
      </c>
      <c r="P17" s="23">
        <f t="shared" si="3"/>
        <v>0.76110958886369173</v>
      </c>
      <c r="Q17" s="70">
        <v>406</v>
      </c>
      <c r="R17" s="21">
        <v>371</v>
      </c>
      <c r="S17" s="23">
        <f t="shared" si="4"/>
        <v>0.91379310344827591</v>
      </c>
    </row>
    <row r="18" spans="1:19" ht="25.5" x14ac:dyDescent="0.25">
      <c r="A18" s="17"/>
      <c r="B18" s="19">
        <v>5004067</v>
      </c>
      <c r="C18" s="19" t="s">
        <v>560</v>
      </c>
      <c r="D18" s="68">
        <v>3000294</v>
      </c>
      <c r="E18" s="19" t="s">
        <v>546</v>
      </c>
      <c r="F18" s="69">
        <v>448</v>
      </c>
      <c r="G18" s="19" t="s">
        <v>575</v>
      </c>
      <c r="H18" s="20">
        <v>11.021917</v>
      </c>
      <c r="I18" s="21">
        <v>11.084298</v>
      </c>
      <c r="J18" s="21">
        <f t="shared" si="0"/>
        <v>9.218410432030554</v>
      </c>
      <c r="K18" s="21">
        <v>8.8960500620305538</v>
      </c>
      <c r="L18" s="21">
        <v>0.20493582000000002</v>
      </c>
      <c r="M18" s="21">
        <v>0.11742455</v>
      </c>
      <c r="N18" s="22">
        <f t="shared" si="1"/>
        <v>0.80258127867281748</v>
      </c>
      <c r="O18" s="22">
        <f t="shared" si="2"/>
        <v>0.82107011937341934</v>
      </c>
      <c r="P18" s="23">
        <f t="shared" si="3"/>
        <v>0.83166389355740467</v>
      </c>
      <c r="Q18" s="70">
        <v>3000</v>
      </c>
      <c r="R18" s="21">
        <v>4698.7399999999989</v>
      </c>
      <c r="S18" s="23">
        <f t="shared" si="4"/>
        <v>1.5662466666666663</v>
      </c>
    </row>
    <row r="19" spans="1:19" ht="38.25" x14ac:dyDescent="0.25">
      <c r="A19" s="17"/>
      <c r="B19" s="19">
        <v>5004068</v>
      </c>
      <c r="C19" s="19" t="s">
        <v>561</v>
      </c>
      <c r="D19" s="68">
        <v>3000489</v>
      </c>
      <c r="E19" s="19" t="s">
        <v>547</v>
      </c>
      <c r="F19" s="69">
        <v>128</v>
      </c>
      <c r="G19" s="19" t="s">
        <v>576</v>
      </c>
      <c r="H19" s="20">
        <v>1.1655</v>
      </c>
      <c r="I19" s="21">
        <v>1.1655</v>
      </c>
      <c r="J19" s="21">
        <f t="shared" si="0"/>
        <v>0.6511191647167337</v>
      </c>
      <c r="K19" s="21">
        <v>0.48658599471673369</v>
      </c>
      <c r="L19" s="21">
        <v>0.10200361000000001</v>
      </c>
      <c r="M19" s="21">
        <v>6.2529559999999998E-2</v>
      </c>
      <c r="N19" s="22">
        <f t="shared" si="1"/>
        <v>0.41749120095815845</v>
      </c>
      <c r="O19" s="22">
        <f t="shared" si="2"/>
        <v>0.50501038585734337</v>
      </c>
      <c r="P19" s="23">
        <f t="shared" si="3"/>
        <v>0.55866080198775947</v>
      </c>
      <c r="Q19" s="70">
        <v>15830</v>
      </c>
      <c r="R19" s="21">
        <v>11386</v>
      </c>
      <c r="S19" s="23">
        <f t="shared" si="4"/>
        <v>0.71926721415034744</v>
      </c>
    </row>
    <row r="20" spans="1:19" ht="38.25" x14ac:dyDescent="0.25">
      <c r="A20" s="17"/>
      <c r="B20" s="19">
        <v>5004070</v>
      </c>
      <c r="C20" s="19" t="s">
        <v>562</v>
      </c>
      <c r="D20" s="68">
        <v>3000490</v>
      </c>
      <c r="E20" s="19" t="s">
        <v>548</v>
      </c>
      <c r="F20" s="69">
        <v>59</v>
      </c>
      <c r="G20" s="19" t="s">
        <v>577</v>
      </c>
      <c r="H20" s="20">
        <v>1.76</v>
      </c>
      <c r="I20" s="21">
        <v>1.7887240000000002</v>
      </c>
      <c r="J20" s="21">
        <f t="shared" si="0"/>
        <v>1.7614695047913118</v>
      </c>
      <c r="K20" s="21">
        <v>0.75646950479131192</v>
      </c>
      <c r="L20" s="21">
        <v>0.50249999999999995</v>
      </c>
      <c r="M20" s="21">
        <v>0.50249999999999995</v>
      </c>
      <c r="N20" s="22">
        <f t="shared" si="1"/>
        <v>0.42291013302852304</v>
      </c>
      <c r="O20" s="22">
        <f t="shared" si="2"/>
        <v>0.70383664824272041</v>
      </c>
      <c r="P20" s="23">
        <f t="shared" si="3"/>
        <v>0.98476316345691772</v>
      </c>
      <c r="Q20" s="70">
        <v>13000</v>
      </c>
      <c r="R20" s="21">
        <v>10995.663</v>
      </c>
      <c r="S20" s="23">
        <f t="shared" si="4"/>
        <v>0.84582023076923085</v>
      </c>
    </row>
    <row r="21" spans="1:19" ht="38.25" x14ac:dyDescent="0.25">
      <c r="A21" s="17"/>
      <c r="B21" s="19">
        <v>5004072</v>
      </c>
      <c r="C21" s="19" t="s">
        <v>563</v>
      </c>
      <c r="D21" s="68">
        <v>3000490</v>
      </c>
      <c r="E21" s="19" t="s">
        <v>548</v>
      </c>
      <c r="F21" s="69">
        <v>448</v>
      </c>
      <c r="G21" s="19" t="s">
        <v>575</v>
      </c>
      <c r="H21" s="20">
        <v>16.788896000000001</v>
      </c>
      <c r="I21" s="21">
        <v>16.788896000000001</v>
      </c>
      <c r="J21" s="21">
        <f t="shared" si="0"/>
        <v>11.972324304019571</v>
      </c>
      <c r="K21" s="21">
        <v>5.7235938740195706</v>
      </c>
      <c r="L21" s="21">
        <v>1.3635858199999999</v>
      </c>
      <c r="M21" s="21">
        <v>4.8851446100000002</v>
      </c>
      <c r="N21" s="22">
        <f t="shared" si="1"/>
        <v>0.34091544042083355</v>
      </c>
      <c r="O21" s="22">
        <f t="shared" si="2"/>
        <v>0.42213494526498763</v>
      </c>
      <c r="P21" s="23">
        <f t="shared" si="3"/>
        <v>0.71310968297257726</v>
      </c>
      <c r="Q21" s="70">
        <v>296.5</v>
      </c>
      <c r="R21" s="21">
        <v>169.56999999999996</v>
      </c>
      <c r="S21" s="23">
        <f t="shared" si="4"/>
        <v>0.5719055649241146</v>
      </c>
    </row>
    <row r="22" spans="1:19" ht="63.75" x14ac:dyDescent="0.25">
      <c r="A22" s="17"/>
      <c r="B22" s="19">
        <v>5004073</v>
      </c>
      <c r="C22" s="19" t="s">
        <v>564</v>
      </c>
      <c r="D22" s="68">
        <v>3000492</v>
      </c>
      <c r="E22" s="19" t="s">
        <v>550</v>
      </c>
      <c r="F22" s="69">
        <v>60</v>
      </c>
      <c r="G22" s="19" t="s">
        <v>309</v>
      </c>
      <c r="H22" s="20">
        <v>2.014052</v>
      </c>
      <c r="I22" s="21">
        <v>2.014052</v>
      </c>
      <c r="J22" s="21">
        <f t="shared" si="0"/>
        <v>1.1271811472567796</v>
      </c>
      <c r="K22" s="21">
        <v>0.87522834725677967</v>
      </c>
      <c r="L22" s="21">
        <v>0.12572639999999999</v>
      </c>
      <c r="M22" s="21">
        <v>0.12622639999999999</v>
      </c>
      <c r="N22" s="22">
        <f t="shared" si="1"/>
        <v>0.43456094840489706</v>
      </c>
      <c r="O22" s="22">
        <f t="shared" si="2"/>
        <v>0.49698555313208381</v>
      </c>
      <c r="P22" s="23">
        <f t="shared" si="3"/>
        <v>0.55965841361433555</v>
      </c>
      <c r="Q22" s="70">
        <v>719</v>
      </c>
      <c r="R22" s="21">
        <v>529.57299999999998</v>
      </c>
      <c r="S22" s="23">
        <f t="shared" si="4"/>
        <v>0.73654102920723219</v>
      </c>
    </row>
    <row r="23" spans="1:19" ht="51" x14ac:dyDescent="0.25">
      <c r="A23" s="17"/>
      <c r="B23" s="19">
        <v>5004074</v>
      </c>
      <c r="C23" s="19" t="s">
        <v>565</v>
      </c>
      <c r="D23" s="68">
        <v>3000492</v>
      </c>
      <c r="E23" s="19" t="s">
        <v>550</v>
      </c>
      <c r="F23" s="69">
        <v>60</v>
      </c>
      <c r="G23" s="19" t="s">
        <v>309</v>
      </c>
      <c r="H23" s="20">
        <v>2.1107049999999998</v>
      </c>
      <c r="I23" s="21">
        <v>2.1107049999999998</v>
      </c>
      <c r="J23" s="21">
        <f t="shared" si="0"/>
        <v>1.0976984808059311</v>
      </c>
      <c r="K23" s="21">
        <v>0.85646592080593109</v>
      </c>
      <c r="L23" s="21">
        <v>0.12154961</v>
      </c>
      <c r="M23" s="21">
        <v>0.11968295</v>
      </c>
      <c r="N23" s="22">
        <f t="shared" si="1"/>
        <v>0.40577244134349955</v>
      </c>
      <c r="O23" s="22">
        <f t="shared" si="2"/>
        <v>0.46335965035660176</v>
      </c>
      <c r="P23" s="23">
        <f t="shared" si="3"/>
        <v>0.52006248187498072</v>
      </c>
      <c r="Q23" s="70">
        <v>1004</v>
      </c>
      <c r="R23" s="21">
        <v>701.98500000000001</v>
      </c>
      <c r="S23" s="23">
        <f t="shared" si="4"/>
        <v>0.69918824701195226</v>
      </c>
    </row>
    <row r="24" spans="1:19" ht="51" x14ac:dyDescent="0.25">
      <c r="A24" s="17"/>
      <c r="B24" s="19">
        <v>5004075</v>
      </c>
      <c r="C24" s="19" t="s">
        <v>566</v>
      </c>
      <c r="D24" s="68">
        <v>3000492</v>
      </c>
      <c r="E24" s="19" t="s">
        <v>550</v>
      </c>
      <c r="F24" s="69">
        <v>60</v>
      </c>
      <c r="G24" s="19" t="s">
        <v>309</v>
      </c>
      <c r="H24" s="20">
        <v>8.9710339999999977</v>
      </c>
      <c r="I24" s="21">
        <v>8.7710339999999984</v>
      </c>
      <c r="J24" s="21">
        <f t="shared" si="0"/>
        <v>3.7811319975808373</v>
      </c>
      <c r="K24" s="21">
        <v>2.8832424075808376</v>
      </c>
      <c r="L24" s="21">
        <v>0.43877892000000007</v>
      </c>
      <c r="M24" s="21">
        <v>0.45911067</v>
      </c>
      <c r="N24" s="22">
        <f t="shared" si="1"/>
        <v>0.32872320499280222</v>
      </c>
      <c r="O24" s="22">
        <f t="shared" si="2"/>
        <v>0.37874911071839856</v>
      </c>
      <c r="P24" s="23">
        <f t="shared" si="3"/>
        <v>0.43109307267316921</v>
      </c>
      <c r="Q24" s="70">
        <v>564</v>
      </c>
      <c r="R24" s="21">
        <v>301.20800000000003</v>
      </c>
      <c r="S24" s="23">
        <f t="shared" si="4"/>
        <v>0.53405673758865257</v>
      </c>
    </row>
    <row r="25" spans="1:19" ht="25.5" x14ac:dyDescent="0.25">
      <c r="A25" s="17"/>
      <c r="B25" s="19">
        <v>5004076</v>
      </c>
      <c r="C25" s="19" t="s">
        <v>567</v>
      </c>
      <c r="D25" s="68">
        <v>3000001</v>
      </c>
      <c r="E25" s="19" t="s">
        <v>275</v>
      </c>
      <c r="F25" s="69">
        <v>421</v>
      </c>
      <c r="G25" s="19" t="s">
        <v>538</v>
      </c>
      <c r="H25" s="20">
        <v>0.95545000000000002</v>
      </c>
      <c r="I25" s="21">
        <v>0.95545000000000002</v>
      </c>
      <c r="J25" s="21">
        <f t="shared" si="0"/>
        <v>0.82006874780914296</v>
      </c>
      <c r="K25" s="21">
        <v>0.46315252780914307</v>
      </c>
      <c r="L25" s="21">
        <v>0.16718685999999999</v>
      </c>
      <c r="M25" s="21">
        <v>0.18972935999999999</v>
      </c>
      <c r="N25" s="22">
        <f t="shared" si="1"/>
        <v>0.48474805359688428</v>
      </c>
      <c r="O25" s="22">
        <f t="shared" si="2"/>
        <v>0.65973037606273799</v>
      </c>
      <c r="P25" s="23">
        <f t="shared" si="3"/>
        <v>0.85830629316986018</v>
      </c>
      <c r="Q25" s="70">
        <v>35</v>
      </c>
      <c r="R25" s="21">
        <v>34</v>
      </c>
      <c r="S25" s="23">
        <f t="shared" si="4"/>
        <v>0.97142857142857142</v>
      </c>
    </row>
    <row r="26" spans="1:19" ht="38.25" x14ac:dyDescent="0.25">
      <c r="A26" s="17"/>
      <c r="B26" s="19">
        <v>5004077</v>
      </c>
      <c r="C26" s="19" t="s">
        <v>568</v>
      </c>
      <c r="D26" s="68">
        <v>3000001</v>
      </c>
      <c r="E26" s="19" t="s">
        <v>275</v>
      </c>
      <c r="F26" s="69">
        <v>182</v>
      </c>
      <c r="G26" s="19" t="s">
        <v>578</v>
      </c>
      <c r="H26" s="20">
        <v>1.47</v>
      </c>
      <c r="I26" s="21">
        <v>1.47</v>
      </c>
      <c r="J26" s="21">
        <f t="shared" si="0"/>
        <v>1.0800847056838989</v>
      </c>
      <c r="K26" s="21">
        <v>0.81588375568389893</v>
      </c>
      <c r="L26" s="21">
        <v>2.1433000000000001E-2</v>
      </c>
      <c r="M26" s="21">
        <v>0.24276795000000001</v>
      </c>
      <c r="N26" s="22">
        <f t="shared" si="1"/>
        <v>0.55502296305027143</v>
      </c>
      <c r="O26" s="22">
        <f t="shared" si="2"/>
        <v>0.56960323515911493</v>
      </c>
      <c r="P26" s="23">
        <f t="shared" si="3"/>
        <v>0.73475150046523741</v>
      </c>
      <c r="Q26" s="70">
        <v>16</v>
      </c>
      <c r="R26" s="21">
        <v>13</v>
      </c>
      <c r="S26" s="23">
        <f t="shared" si="4"/>
        <v>0.8125</v>
      </c>
    </row>
    <row r="27" spans="1:19" ht="25.5" x14ac:dyDescent="0.25">
      <c r="A27" s="17"/>
      <c r="B27" s="19">
        <v>5004078</v>
      </c>
      <c r="C27" s="19" t="s">
        <v>569</v>
      </c>
      <c r="D27" s="68">
        <v>3000001</v>
      </c>
      <c r="E27" s="19" t="s">
        <v>275</v>
      </c>
      <c r="F27" s="69">
        <v>42</v>
      </c>
      <c r="G27" s="19" t="s">
        <v>534</v>
      </c>
      <c r="H27" s="20">
        <v>0.327482</v>
      </c>
      <c r="I27" s="21">
        <v>2.8179059999999998</v>
      </c>
      <c r="J27" s="21">
        <f t="shared" si="0"/>
        <v>1.1861525822046473</v>
      </c>
      <c r="K27" s="21">
        <v>0.70126342220464721</v>
      </c>
      <c r="L27" s="21">
        <v>0.26853916</v>
      </c>
      <c r="M27" s="21">
        <v>0.21634999999999999</v>
      </c>
      <c r="N27" s="22">
        <f t="shared" si="1"/>
        <v>0.24885976402500554</v>
      </c>
      <c r="O27" s="22">
        <f t="shared" si="2"/>
        <v>0.34415717990757932</v>
      </c>
      <c r="P27" s="23">
        <f t="shared" si="3"/>
        <v>0.42093404897276465</v>
      </c>
      <c r="Q27" s="70">
        <v>150</v>
      </c>
      <c r="R27" s="21">
        <v>76</v>
      </c>
      <c r="S27" s="23">
        <f t="shared" si="4"/>
        <v>0.50666666666666671</v>
      </c>
    </row>
    <row r="28" spans="1:19" ht="38.25" x14ac:dyDescent="0.25">
      <c r="A28" s="17"/>
      <c r="B28" s="19">
        <v>5004968</v>
      </c>
      <c r="C28" s="19" t="s">
        <v>570</v>
      </c>
      <c r="D28" s="68">
        <v>3000489</v>
      </c>
      <c r="E28" s="19" t="s">
        <v>547</v>
      </c>
      <c r="F28" s="69">
        <v>128</v>
      </c>
      <c r="G28" s="19" t="s">
        <v>576</v>
      </c>
      <c r="H28" s="20">
        <v>1.2091870000000002</v>
      </c>
      <c r="I28" s="21">
        <v>3.6031549999999992</v>
      </c>
      <c r="J28" s="21">
        <f t="shared" si="0"/>
        <v>1.0452699983341567</v>
      </c>
      <c r="K28" s="21">
        <v>0.64357092833415663</v>
      </c>
      <c r="L28" s="21">
        <v>0.31665008</v>
      </c>
      <c r="M28" s="21">
        <v>8.5048989999999991E-2</v>
      </c>
      <c r="N28" s="22">
        <f t="shared" si="1"/>
        <v>0.17861316771944497</v>
      </c>
      <c r="O28" s="22">
        <f t="shared" si="2"/>
        <v>0.26649450504742561</v>
      </c>
      <c r="P28" s="23">
        <f t="shared" si="3"/>
        <v>0.29009853817950015</v>
      </c>
      <c r="Q28" s="70">
        <v>19114</v>
      </c>
      <c r="R28" s="21">
        <v>11099.020000000006</v>
      </c>
      <c r="S28" s="23">
        <f t="shared" si="4"/>
        <v>0.58067489798053817</v>
      </c>
    </row>
    <row r="29" spans="1:19" ht="51" x14ac:dyDescent="0.25">
      <c r="A29" s="17"/>
      <c r="B29" s="19">
        <v>5004969</v>
      </c>
      <c r="C29" s="19" t="s">
        <v>571</v>
      </c>
      <c r="D29" s="68">
        <v>3000489</v>
      </c>
      <c r="E29" s="19" t="s">
        <v>547</v>
      </c>
      <c r="F29" s="69">
        <v>128</v>
      </c>
      <c r="G29" s="19" t="s">
        <v>576</v>
      </c>
      <c r="H29" s="20">
        <v>1.9602099999999996</v>
      </c>
      <c r="I29" s="21">
        <v>1.5786629999999997</v>
      </c>
      <c r="J29" s="21">
        <f t="shared" si="0"/>
        <v>0.69440333200587956</v>
      </c>
      <c r="K29" s="21">
        <v>0.52023805200587958</v>
      </c>
      <c r="L29" s="21">
        <v>0.1015229</v>
      </c>
      <c r="M29" s="21">
        <v>7.2642380000000006E-2</v>
      </c>
      <c r="N29" s="22">
        <f t="shared" si="1"/>
        <v>0.32954345037913707</v>
      </c>
      <c r="O29" s="22">
        <f t="shared" si="2"/>
        <v>0.39385286917212836</v>
      </c>
      <c r="P29" s="23">
        <f t="shared" si="3"/>
        <v>0.43986799716334624</v>
      </c>
      <c r="Q29" s="70">
        <v>22744</v>
      </c>
      <c r="R29" s="21">
        <v>16461.87</v>
      </c>
      <c r="S29" s="23">
        <f t="shared" si="4"/>
        <v>0.72378957087583529</v>
      </c>
    </row>
    <row r="30" spans="1:19" ht="25.5" x14ac:dyDescent="0.25">
      <c r="A30" s="17"/>
      <c r="B30" s="19">
        <v>5004970</v>
      </c>
      <c r="C30" s="19" t="s">
        <v>572</v>
      </c>
      <c r="D30" s="68">
        <v>3000490</v>
      </c>
      <c r="E30" s="19" t="s">
        <v>548</v>
      </c>
      <c r="F30" s="69">
        <v>86</v>
      </c>
      <c r="G30" s="19" t="s">
        <v>500</v>
      </c>
      <c r="H30" s="20">
        <v>1.612479</v>
      </c>
      <c r="I30" s="21">
        <v>1.9759980000000001</v>
      </c>
      <c r="J30" s="21">
        <f t="shared" si="0"/>
        <v>0.15074999630451202</v>
      </c>
      <c r="K30" s="21">
        <v>0.15074999630451202</v>
      </c>
      <c r="L30" s="21">
        <v>0</v>
      </c>
      <c r="M30" s="21">
        <v>0</v>
      </c>
      <c r="N30" s="22">
        <f t="shared" si="1"/>
        <v>7.6290561176940469E-2</v>
      </c>
      <c r="O30" s="22">
        <f t="shared" si="2"/>
        <v>7.6290561176940469E-2</v>
      </c>
      <c r="P30" s="23">
        <f t="shared" si="3"/>
        <v>7.6290561176940469E-2</v>
      </c>
      <c r="Q30" s="70">
        <v>24179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293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26.120000000000061</v>
      </c>
      <c r="I31" s="45">
        <f t="shared" ref="I31:M31" ca="1" si="5">OFFSET(I31,-MATCH("PROYECTOS",$A$8:$A$50,0)-1,0)-(OFFSET(I31,-MATCH("PROYECTOS",$A$8:$A$50,0),0))</f>
        <v>21.798403999999948</v>
      </c>
      <c r="J31" s="45">
        <f t="shared" ca="1" si="5"/>
        <v>20.188407689332962</v>
      </c>
      <c r="K31" s="45">
        <f t="shared" ca="1" si="5"/>
        <v>20.188407689332962</v>
      </c>
      <c r="L31" s="45">
        <f t="shared" ca="1" si="5"/>
        <v>0</v>
      </c>
      <c r="M31" s="45">
        <f t="shared" ca="1" si="5"/>
        <v>0</v>
      </c>
      <c r="N31" s="46">
        <f t="shared" ca="1" si="1"/>
        <v>0.92614155097469564</v>
      </c>
      <c r="O31" s="46">
        <f t="shared" ca="1" si="2"/>
        <v>0.92614155097469564</v>
      </c>
      <c r="P31" s="47">
        <f t="shared" ca="1" si="3"/>
        <v>0.92614155097469564</v>
      </c>
      <c r="Q31" s="67"/>
      <c r="R31" s="45"/>
      <c r="S3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2251</v>
      </c>
      <c r="N2" s="72" t="s">
        <v>2258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62.750073999999998</v>
      </c>
      <c r="E6" s="14">
        <f ca="1">SUM(E7:OFFSET(E7,50,0))</f>
        <v>91.723651999999959</v>
      </c>
      <c r="F6" s="14">
        <f ca="1">SUM(F7:OFFSET(F7,50,0))</f>
        <v>22.20812884015487</v>
      </c>
      <c r="G6" s="14">
        <f ca="1">SUM(G7:OFFSET(G7,50,0))</f>
        <v>15.714139980154869</v>
      </c>
      <c r="H6" s="14">
        <f ca="1">SUM(H7:OFFSET(H7,50,0))</f>
        <v>1.2795570299999999</v>
      </c>
      <c r="I6" s="14">
        <f ca="1">SUM(I7:OFFSET(I7,50,0))</f>
        <v>5.2144318300000005</v>
      </c>
      <c r="J6" s="15">
        <f ca="1">IFERROR(G6/E6,0)</f>
        <v>0.17132047882431542</v>
      </c>
      <c r="K6" s="15">
        <f ca="1">IFERROR(SUM(G6,H6)/E6,0)</f>
        <v>0.18527061057441188</v>
      </c>
      <c r="L6" s="16">
        <f ca="1">IFERROR(SUM(G6,H6,I6)/E6,0)</f>
        <v>0.24211998057114953</v>
      </c>
      <c r="M6" s="4"/>
      <c r="O6" s="5" t="s">
        <v>312</v>
      </c>
      <c r="P6" s="71" t="s">
        <v>313</v>
      </c>
    </row>
    <row r="7" spans="1:16" ht="15.75" thickBot="1" x14ac:dyDescent="0.3">
      <c r="A7" s="24"/>
      <c r="B7" s="56">
        <v>15</v>
      </c>
      <c r="C7" s="26" t="s">
        <v>263</v>
      </c>
      <c r="D7" s="27">
        <v>62.750073999999998</v>
      </c>
      <c r="E7" s="28">
        <v>91.723651999999959</v>
      </c>
      <c r="F7" s="28">
        <f>SUM(G7,H7,I7)</f>
        <v>22.20812884015487</v>
      </c>
      <c r="G7" s="28">
        <v>15.714139980154869</v>
      </c>
      <c r="H7" s="28">
        <v>1.2795570299999999</v>
      </c>
      <c r="I7" s="28">
        <v>5.2144318300000005</v>
      </c>
      <c r="J7" s="29">
        <f>IFERROR(G7/E7,0)</f>
        <v>0.17132047882431542</v>
      </c>
      <c r="K7" s="29">
        <f>IFERROR(SUM(G7,H7)/E7,0)</f>
        <v>0.18527061057441188</v>
      </c>
      <c r="L7" s="30">
        <f>IFERROR(SUM(G7,H7,I7)/E7,0)</f>
        <v>0.24211998057114953</v>
      </c>
      <c r="M7" s="4"/>
      <c r="N7" t="s">
        <v>263</v>
      </c>
      <c r="O7" s="5">
        <v>22.20812884015487</v>
      </c>
      <c r="P7" s="71">
        <v>0.24211998057114953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7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2252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62.750073999999998</v>
      </c>
      <c r="E6" s="14">
        <v>91.723651999999959</v>
      </c>
      <c r="F6" s="14">
        <v>22.20812884015487</v>
      </c>
      <c r="G6" s="14">
        <v>15.714139980154869</v>
      </c>
      <c r="H6" s="14">
        <v>1.2795570299999999</v>
      </c>
      <c r="I6" s="14">
        <v>5.2144318300000005</v>
      </c>
      <c r="J6" s="15">
        <v>0.17132047882431542</v>
      </c>
      <c r="K6" s="15">
        <v>0.18527061057441188</v>
      </c>
      <c r="L6" s="16">
        <v>0.24211998057114953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91.723652000000001</v>
      </c>
      <c r="F7" s="38">
        <f ca="1">SUM(F8:OFFSET(F6,MATCH("PROYECTOS",$A$8:$A$50,0),0))</f>
        <v>22.20812884015487</v>
      </c>
      <c r="G7" s="38">
        <f ca="1">SUM(G8:OFFSET(G6,MATCH("PROYECTOS",$A$8:$A$50,0),0))</f>
        <v>15.714139980154869</v>
      </c>
      <c r="H7" s="38">
        <f ca="1">SUM(H8:OFFSET(H6,MATCH("PROYECTOS",$A$8:$A$50,0),0))</f>
        <v>1.2795570299999999</v>
      </c>
      <c r="I7" s="38">
        <f ca="1">SUM(I8:OFFSET(I6,MATCH("PROYECTOS",$A$8:$A$50,0),0))</f>
        <v>5.2144318300000005</v>
      </c>
      <c r="J7" s="39">
        <f ca="1">IFERROR(G7/E7,0)</f>
        <v>0.17132047882431534</v>
      </c>
      <c r="K7" s="39">
        <f ca="1">IFERROR(SUM(G7,H7)/E7,0)</f>
        <v>0.1852706105744118</v>
      </c>
      <c r="L7" s="40">
        <f ca="1">IFERROR(SUM(G7,H7,I7)/E7,0)</f>
        <v>0.24211998057114942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0.01</v>
      </c>
      <c r="E8" s="21">
        <v>5.4197930000000012</v>
      </c>
      <c r="F8" s="21">
        <f t="shared" ref="F8:F12" si="0">SUM(G8,H8,I8)</f>
        <v>3.1030452287608492</v>
      </c>
      <c r="G8" s="21">
        <v>2.1239656187608489</v>
      </c>
      <c r="H8" s="21">
        <v>0.38719304999999993</v>
      </c>
      <c r="I8" s="21">
        <v>0.59188656000000006</v>
      </c>
      <c r="J8" s="22">
        <f t="shared" ref="J8:J13" si="1">IFERROR(G8/E8,0)</f>
        <v>0.39189054245445321</v>
      </c>
      <c r="K8" s="22">
        <f t="shared" ref="K8:K13" si="2">IFERROR(SUM(G8,H8)/E8,0)</f>
        <v>0.46333110300722707</v>
      </c>
      <c r="L8" s="23">
        <f t="shared" ref="L8:L13" si="3">IFERROR(SUM(G8,H8,I8)/E8,0)</f>
        <v>0.57253943624061809</v>
      </c>
      <c r="M8" s="4"/>
    </row>
    <row r="9" spans="1:13" ht="51" x14ac:dyDescent="0.25">
      <c r="A9" s="17"/>
      <c r="B9" s="19">
        <v>3000729</v>
      </c>
      <c r="C9" s="19" t="s">
        <v>2254</v>
      </c>
      <c r="D9" s="20">
        <v>7.4619999999999997</v>
      </c>
      <c r="E9" s="21">
        <v>37.818059000000005</v>
      </c>
      <c r="F9" s="21">
        <f t="shared" si="0"/>
        <v>12.187225248227579</v>
      </c>
      <c r="G9" s="21">
        <v>10.098299518227577</v>
      </c>
      <c r="H9" s="21">
        <v>0.35273680000000002</v>
      </c>
      <c r="I9" s="21">
        <v>1.7361889300000002</v>
      </c>
      <c r="J9" s="22">
        <f t="shared" si="1"/>
        <v>0.26702321021360659</v>
      </c>
      <c r="K9" s="22">
        <f t="shared" si="2"/>
        <v>0.2763504155046026</v>
      </c>
      <c r="L9" s="23">
        <f t="shared" si="3"/>
        <v>0.32225940649750368</v>
      </c>
      <c r="M9" s="4"/>
    </row>
    <row r="10" spans="1:13" ht="51" x14ac:dyDescent="0.25">
      <c r="A10" s="17"/>
      <c r="B10" s="19">
        <v>3000730</v>
      </c>
      <c r="C10" s="19" t="s">
        <v>2255</v>
      </c>
      <c r="D10" s="20">
        <v>1.21</v>
      </c>
      <c r="E10" s="21">
        <v>1.8527010000000004</v>
      </c>
      <c r="F10" s="21">
        <f t="shared" si="0"/>
        <v>0.95620110898836153</v>
      </c>
      <c r="G10" s="21">
        <v>0.65744801898836158</v>
      </c>
      <c r="H10" s="21">
        <v>0.1405052</v>
      </c>
      <c r="I10" s="21">
        <v>0.15824789</v>
      </c>
      <c r="J10" s="22">
        <f t="shared" si="1"/>
        <v>0.35485921311013569</v>
      </c>
      <c r="K10" s="22">
        <f t="shared" si="2"/>
        <v>0.43069724633837919</v>
      </c>
      <c r="L10" s="23">
        <f t="shared" si="3"/>
        <v>0.51611194088434198</v>
      </c>
      <c r="M10" s="4"/>
    </row>
    <row r="11" spans="1:13" ht="51" x14ac:dyDescent="0.25">
      <c r="A11" s="17"/>
      <c r="B11" s="19">
        <v>3000731</v>
      </c>
      <c r="C11" s="19" t="s">
        <v>2256</v>
      </c>
      <c r="D11" s="20">
        <v>11.27</v>
      </c>
      <c r="E11" s="21">
        <v>6.7739299999999991</v>
      </c>
      <c r="F11" s="21">
        <f t="shared" si="0"/>
        <v>1.4284812145937458</v>
      </c>
      <c r="G11" s="21">
        <v>0.95271771459374577</v>
      </c>
      <c r="H11" s="21">
        <v>0.34204723000000004</v>
      </c>
      <c r="I11" s="21">
        <v>0.13371627</v>
      </c>
      <c r="J11" s="22">
        <f t="shared" si="1"/>
        <v>0.1406447534287697</v>
      </c>
      <c r="K11" s="22">
        <f t="shared" si="2"/>
        <v>0.19113940424447048</v>
      </c>
      <c r="L11" s="23">
        <f t="shared" si="3"/>
        <v>0.21087924064667718</v>
      </c>
      <c r="M11" s="4"/>
    </row>
    <row r="12" spans="1:13" ht="38.25" x14ac:dyDescent="0.25">
      <c r="A12" s="17"/>
      <c r="B12" s="19">
        <v>3000732</v>
      </c>
      <c r="C12" s="19" t="s">
        <v>2257</v>
      </c>
      <c r="D12" s="20">
        <v>42.798074</v>
      </c>
      <c r="E12" s="21">
        <v>39.859168999999994</v>
      </c>
      <c r="F12" s="21">
        <f t="shared" si="0"/>
        <v>4.533176039584335</v>
      </c>
      <c r="G12" s="21">
        <v>1.8817091095843352</v>
      </c>
      <c r="H12" s="21">
        <v>5.7074749999999994E-2</v>
      </c>
      <c r="I12" s="21">
        <v>2.5943921799999998</v>
      </c>
      <c r="J12" s="22">
        <f t="shared" si="1"/>
        <v>4.7208939794613769E-2</v>
      </c>
      <c r="K12" s="22">
        <f t="shared" si="2"/>
        <v>4.8640849978190348E-2</v>
      </c>
      <c r="L12" s="23">
        <f t="shared" si="3"/>
        <v>0.11372981808989384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2259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ht="51" x14ac:dyDescent="0.25">
      <c r="A19" s="17"/>
      <c r="B19" s="19">
        <v>3000729</v>
      </c>
      <c r="C19" s="19" t="s">
        <v>2254</v>
      </c>
      <c r="D19" s="23">
        <v>0.32225940649750368</v>
      </c>
    </row>
    <row r="20" spans="1:4" ht="51" x14ac:dyDescent="0.25">
      <c r="A20" s="17"/>
      <c r="B20" s="19">
        <v>3000730</v>
      </c>
      <c r="C20" s="19" t="s">
        <v>2255</v>
      </c>
      <c r="D20" s="23">
        <v>0.51611194088434198</v>
      </c>
    </row>
    <row r="21" spans="1:4" ht="51" x14ac:dyDescent="0.25">
      <c r="A21" s="17"/>
      <c r="B21" s="19">
        <v>3000731</v>
      </c>
      <c r="C21" s="19" t="s">
        <v>2256</v>
      </c>
      <c r="D21" s="23">
        <v>0.21087924064667718</v>
      </c>
    </row>
    <row r="22" spans="1:4" ht="39" thickBot="1" x14ac:dyDescent="0.3">
      <c r="A22" s="24"/>
      <c r="B22" s="26">
        <v>3000732</v>
      </c>
      <c r="C22" s="26" t="s">
        <v>2257</v>
      </c>
      <c r="D22" s="30">
        <v>0.11372981808989384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4" sqref="A4:C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2253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62.750073999999998</v>
      </c>
      <c r="I6" s="14">
        <v>91.723651999999959</v>
      </c>
      <c r="J6" s="14">
        <v>22.20812884015487</v>
      </c>
      <c r="K6" s="14">
        <v>15.714139980154869</v>
      </c>
      <c r="L6" s="14">
        <v>1.2795570299999999</v>
      </c>
      <c r="M6" s="14">
        <v>5.2144318300000005</v>
      </c>
      <c r="N6" s="15">
        <v>0.17132047882431542</v>
      </c>
      <c r="O6" s="15">
        <v>0.18527061057441188</v>
      </c>
      <c r="P6" s="16">
        <v>0.24211998057114953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SUM(H8:OFFSET(H6,MATCH("PROYECTOS",$A$8:$A$23,0),0))</f>
        <v>62.750074000000012</v>
      </c>
      <c r="I7" s="37">
        <f ca="1">SUM(I8:OFFSET(I6,MATCH("PROYECTOS",$A$8:$A$23,0),0))</f>
        <v>91.723652000000016</v>
      </c>
      <c r="J7" s="37">
        <f ca="1">SUM(J8:OFFSET(J6,MATCH("PROYECTOS",$A$8:$A$23,0),0))</f>
        <v>22.20812884015487</v>
      </c>
      <c r="K7" s="37">
        <f ca="1">SUM(K8:OFFSET(K6,MATCH("PROYECTOS",$A$8:$A$23,0),0))</f>
        <v>15.714139980154869</v>
      </c>
      <c r="L7" s="37">
        <f ca="1">SUM(L8:OFFSET(L6,MATCH("PROYECTOS",$A$8:$A$23,0),0))</f>
        <v>1.2795570299999999</v>
      </c>
      <c r="M7" s="37">
        <f ca="1">SUM(M8:OFFSET(M6,MATCH("PROYECTOS",$A$8:$A$23,0),0))</f>
        <v>5.2144318300000005</v>
      </c>
      <c r="N7" s="39">
        <f ca="1">IFERROR(K7/I7,0)</f>
        <v>0.17132047882431531</v>
      </c>
      <c r="O7" s="39">
        <f ca="1">IFERROR(SUM(K7,L7)/I7,0)</f>
        <v>0.18527061057441177</v>
      </c>
      <c r="P7" s="40">
        <f ca="1">IFERROR(SUM(K7,L7,M7)/I7,0)</f>
        <v>0.24211998057114939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0.01</v>
      </c>
      <c r="I8" s="21">
        <v>5.4197930000000012</v>
      </c>
      <c r="J8" s="21">
        <f t="shared" ref="J8:J22" si="0">SUM(K8,L8,M8)</f>
        <v>3.1030452287608492</v>
      </c>
      <c r="K8" s="21">
        <v>2.1239656187608489</v>
      </c>
      <c r="L8" s="21">
        <v>0.38719304999999993</v>
      </c>
      <c r="M8" s="21">
        <v>0.59188656000000006</v>
      </c>
      <c r="N8" s="22">
        <f t="shared" ref="N8:N23" si="1">IFERROR(K8/I8,0)</f>
        <v>0.39189054245445321</v>
      </c>
      <c r="O8" s="22">
        <f t="shared" ref="O8:O23" si="2">IFERROR(SUM(K8,L8)/I8,0)</f>
        <v>0.46333110300722707</v>
      </c>
      <c r="P8" s="23">
        <f t="shared" ref="P8:P23" si="3">IFERROR(SUM(K8,L8,M8)/I8,0)</f>
        <v>0.57253943624061809</v>
      </c>
      <c r="Q8" s="70">
        <v>2</v>
      </c>
      <c r="R8" s="21">
        <v>2</v>
      </c>
      <c r="S8" s="23">
        <f>IFERROR(R8/Q8,0)</f>
        <v>1</v>
      </c>
    </row>
    <row r="9" spans="1:19" ht="51" x14ac:dyDescent="0.25">
      <c r="A9" s="17"/>
      <c r="B9" s="19">
        <v>5005284</v>
      </c>
      <c r="C9" s="19" t="s">
        <v>2263</v>
      </c>
      <c r="D9" s="68">
        <v>3000729</v>
      </c>
      <c r="E9" s="19" t="s">
        <v>2254</v>
      </c>
      <c r="F9" s="69">
        <v>86</v>
      </c>
      <c r="G9" s="19" t="s">
        <v>500</v>
      </c>
      <c r="H9" s="20">
        <v>0.01</v>
      </c>
      <c r="I9" s="21">
        <v>7.0206339999999994</v>
      </c>
      <c r="J9" s="21">
        <f t="shared" si="0"/>
        <v>1.7129164104074097</v>
      </c>
      <c r="K9" s="21">
        <v>0.43890655040740967</v>
      </c>
      <c r="L9" s="21">
        <v>0.22765287000000001</v>
      </c>
      <c r="M9" s="21">
        <v>1.04635699</v>
      </c>
      <c r="N9" s="22">
        <f t="shared" si="1"/>
        <v>6.2516654536813876E-2</v>
      </c>
      <c r="O9" s="22">
        <f t="shared" si="2"/>
        <v>9.4942909772452136E-2</v>
      </c>
      <c r="P9" s="23">
        <f t="shared" si="3"/>
        <v>0.24398315172211082</v>
      </c>
      <c r="Q9" s="70">
        <v>5</v>
      </c>
      <c r="R9" s="21">
        <v>5</v>
      </c>
      <c r="S9" s="23">
        <f t="shared" ref="S9:S22" si="4">IFERROR(R9/Q9,0)</f>
        <v>1</v>
      </c>
    </row>
    <row r="10" spans="1:19" ht="51" x14ac:dyDescent="0.25">
      <c r="A10" s="17"/>
      <c r="B10" s="19">
        <v>5005285</v>
      </c>
      <c r="C10" s="19" t="s">
        <v>2264</v>
      </c>
      <c r="D10" s="68">
        <v>3000729</v>
      </c>
      <c r="E10" s="19" t="s">
        <v>2254</v>
      </c>
      <c r="F10" s="69">
        <v>96</v>
      </c>
      <c r="G10" s="19" t="s">
        <v>823</v>
      </c>
      <c r="H10" s="20">
        <v>2.2800000000000002</v>
      </c>
      <c r="I10" s="21">
        <v>21.454733999999998</v>
      </c>
      <c r="J10" s="21">
        <f t="shared" si="0"/>
        <v>6.4656557457281876</v>
      </c>
      <c r="K10" s="21">
        <v>6.3911540657281876</v>
      </c>
      <c r="L10" s="21">
        <v>8.0000000000000002E-3</v>
      </c>
      <c r="M10" s="21">
        <v>6.6501679999999994E-2</v>
      </c>
      <c r="N10" s="22">
        <f t="shared" si="1"/>
        <v>0.29789015635095678</v>
      </c>
      <c r="O10" s="22">
        <f t="shared" si="2"/>
        <v>0.29826303442998586</v>
      </c>
      <c r="P10" s="23">
        <f t="shared" si="3"/>
        <v>0.30136266176631171</v>
      </c>
      <c r="Q10" s="70">
        <v>0.5</v>
      </c>
      <c r="R10" s="21">
        <v>0</v>
      </c>
      <c r="S10" s="23">
        <f t="shared" si="4"/>
        <v>0</v>
      </c>
    </row>
    <row r="11" spans="1:19" ht="51" x14ac:dyDescent="0.25">
      <c r="A11" s="17"/>
      <c r="B11" s="19">
        <v>5005286</v>
      </c>
      <c r="C11" s="19" t="s">
        <v>2265</v>
      </c>
      <c r="D11" s="68">
        <v>3000729</v>
      </c>
      <c r="E11" s="19" t="s">
        <v>2254</v>
      </c>
      <c r="F11" s="69">
        <v>86</v>
      </c>
      <c r="G11" s="19" t="s">
        <v>500</v>
      </c>
      <c r="H11" s="20">
        <v>1.127</v>
      </c>
      <c r="I11" s="21">
        <v>1.282027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5005287</v>
      </c>
      <c r="C12" s="19" t="s">
        <v>2266</v>
      </c>
      <c r="D12" s="68">
        <v>3000729</v>
      </c>
      <c r="E12" s="19" t="s">
        <v>2254</v>
      </c>
      <c r="F12" s="69">
        <v>86</v>
      </c>
      <c r="G12" s="19" t="s">
        <v>500</v>
      </c>
      <c r="H12" s="20">
        <v>2.78</v>
      </c>
      <c r="I12" s="21">
        <v>4.0187099999999996</v>
      </c>
      <c r="J12" s="21">
        <f t="shared" si="0"/>
        <v>2.3165490711340331</v>
      </c>
      <c r="K12" s="21">
        <v>1.6491398811340332</v>
      </c>
      <c r="L12" s="21">
        <v>0.11708392999999999</v>
      </c>
      <c r="M12" s="21">
        <v>0.55032526000000004</v>
      </c>
      <c r="N12" s="22">
        <f t="shared" si="1"/>
        <v>0.4103654857240342</v>
      </c>
      <c r="O12" s="22">
        <f t="shared" si="2"/>
        <v>0.43950019064178142</v>
      </c>
      <c r="P12" s="23">
        <f t="shared" si="3"/>
        <v>0.57644096516893062</v>
      </c>
      <c r="Q12" s="70">
        <v>39366</v>
      </c>
      <c r="R12" s="21">
        <v>36549.860999999997</v>
      </c>
      <c r="S12" s="23">
        <f t="shared" si="4"/>
        <v>0.92846265813138229</v>
      </c>
    </row>
    <row r="13" spans="1:19" ht="51" x14ac:dyDescent="0.25">
      <c r="A13" s="17"/>
      <c r="B13" s="19">
        <v>5005288</v>
      </c>
      <c r="C13" s="19" t="s">
        <v>2267</v>
      </c>
      <c r="D13" s="68">
        <v>3000729</v>
      </c>
      <c r="E13" s="19" t="s">
        <v>2254</v>
      </c>
      <c r="F13" s="69">
        <v>86</v>
      </c>
      <c r="G13" s="19" t="s">
        <v>500</v>
      </c>
      <c r="H13" s="20">
        <v>0.01</v>
      </c>
      <c r="I13" s="21">
        <v>0</v>
      </c>
      <c r="J13" s="21">
        <f t="shared" si="0"/>
        <v>0</v>
      </c>
      <c r="K13" s="21">
        <v>0</v>
      </c>
      <c r="L13" s="21">
        <v>0</v>
      </c>
      <c r="M13" s="21">
        <v>0</v>
      </c>
      <c r="N13" s="22">
        <f t="shared" si="1"/>
        <v>0</v>
      </c>
      <c r="O13" s="22">
        <f t="shared" si="2"/>
        <v>0</v>
      </c>
      <c r="P13" s="23">
        <f t="shared" si="3"/>
        <v>0</v>
      </c>
      <c r="Q13" s="70">
        <v>799</v>
      </c>
      <c r="R13" s="21">
        <v>2745.96</v>
      </c>
      <c r="S13" s="23">
        <f t="shared" si="4"/>
        <v>3.4367459324155196</v>
      </c>
    </row>
    <row r="14" spans="1:19" ht="51" x14ac:dyDescent="0.25">
      <c r="A14" s="17"/>
      <c r="B14" s="19">
        <v>5005289</v>
      </c>
      <c r="C14" s="19" t="s">
        <v>2268</v>
      </c>
      <c r="D14" s="68">
        <v>3000729</v>
      </c>
      <c r="E14" s="19" t="s">
        <v>2254</v>
      </c>
      <c r="F14" s="69">
        <v>117</v>
      </c>
      <c r="G14" s="19" t="s">
        <v>687</v>
      </c>
      <c r="H14" s="20">
        <v>1.2549999999999999</v>
      </c>
      <c r="I14" s="21">
        <v>4.0419540000000005</v>
      </c>
      <c r="J14" s="21">
        <f t="shared" si="0"/>
        <v>1.6921040209579468</v>
      </c>
      <c r="K14" s="21">
        <v>1.6190990209579468</v>
      </c>
      <c r="L14" s="21">
        <v>0</v>
      </c>
      <c r="M14" s="21">
        <v>7.3005E-2</v>
      </c>
      <c r="N14" s="22">
        <f t="shared" si="1"/>
        <v>0.40057334174459841</v>
      </c>
      <c r="O14" s="22">
        <f t="shared" si="2"/>
        <v>0.40057334174459841</v>
      </c>
      <c r="P14" s="23">
        <f t="shared" si="3"/>
        <v>0.41863515046384658</v>
      </c>
      <c r="Q14" s="70">
        <v>176</v>
      </c>
      <c r="R14" s="21">
        <v>165.73399999999998</v>
      </c>
      <c r="S14" s="23">
        <f t="shared" si="4"/>
        <v>0.94167045454545439</v>
      </c>
    </row>
    <row r="15" spans="1:19" ht="51" x14ac:dyDescent="0.25">
      <c r="A15" s="17"/>
      <c r="B15" s="19">
        <v>5005290</v>
      </c>
      <c r="C15" s="19" t="s">
        <v>2269</v>
      </c>
      <c r="D15" s="68">
        <v>3000730</v>
      </c>
      <c r="E15" s="19" t="s">
        <v>2255</v>
      </c>
      <c r="F15" s="69">
        <v>429</v>
      </c>
      <c r="G15" s="19" t="s">
        <v>628</v>
      </c>
      <c r="H15" s="20">
        <v>0.01</v>
      </c>
      <c r="I15" s="21">
        <v>1.6527010000000004</v>
      </c>
      <c r="J15" s="21">
        <f t="shared" si="0"/>
        <v>0.95620110898836153</v>
      </c>
      <c r="K15" s="21">
        <v>0.65744801898836158</v>
      </c>
      <c r="L15" s="21">
        <v>0.1405052</v>
      </c>
      <c r="M15" s="21">
        <v>0.15824789</v>
      </c>
      <c r="N15" s="22">
        <f t="shared" si="1"/>
        <v>0.39780215476868558</v>
      </c>
      <c r="O15" s="22">
        <f t="shared" si="2"/>
        <v>0.48281765363992724</v>
      </c>
      <c r="P15" s="23">
        <f t="shared" si="3"/>
        <v>0.57856872416024507</v>
      </c>
      <c r="Q15" s="70">
        <v>1130</v>
      </c>
      <c r="R15" s="21">
        <v>1130</v>
      </c>
      <c r="S15" s="23">
        <f t="shared" si="4"/>
        <v>1</v>
      </c>
    </row>
    <row r="16" spans="1:19" ht="51" x14ac:dyDescent="0.25">
      <c r="A16" s="17"/>
      <c r="B16" s="19">
        <v>5005291</v>
      </c>
      <c r="C16" s="19" t="s">
        <v>2270</v>
      </c>
      <c r="D16" s="68">
        <v>3000730</v>
      </c>
      <c r="E16" s="19" t="s">
        <v>2255</v>
      </c>
      <c r="F16" s="69">
        <v>96</v>
      </c>
      <c r="G16" s="19" t="s">
        <v>823</v>
      </c>
      <c r="H16" s="20">
        <v>1.2</v>
      </c>
      <c r="I16" s="21">
        <v>0.2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1079</v>
      </c>
      <c r="R16" s="21">
        <v>1055.3599999999999</v>
      </c>
      <c r="S16" s="23">
        <f t="shared" si="4"/>
        <v>0.97809082483781273</v>
      </c>
    </row>
    <row r="17" spans="1:19" ht="51" x14ac:dyDescent="0.25">
      <c r="A17" s="17"/>
      <c r="B17" s="19">
        <v>5005292</v>
      </c>
      <c r="C17" s="19" t="s">
        <v>2271</v>
      </c>
      <c r="D17" s="68">
        <v>3000731</v>
      </c>
      <c r="E17" s="19" t="s">
        <v>2256</v>
      </c>
      <c r="F17" s="69">
        <v>429</v>
      </c>
      <c r="G17" s="19" t="s">
        <v>628</v>
      </c>
      <c r="H17" s="20">
        <v>10.01</v>
      </c>
      <c r="I17" s="21">
        <v>2.7245429999999997</v>
      </c>
      <c r="J17" s="21">
        <f t="shared" si="0"/>
        <v>0.79933401297485107</v>
      </c>
      <c r="K17" s="21">
        <v>0.61469933297485113</v>
      </c>
      <c r="L17" s="21">
        <v>9.5410899999999993E-2</v>
      </c>
      <c r="M17" s="21">
        <v>8.9223780000000003E-2</v>
      </c>
      <c r="N17" s="22">
        <f t="shared" si="1"/>
        <v>0.22561557405218094</v>
      </c>
      <c r="O17" s="22">
        <f t="shared" si="2"/>
        <v>0.26063462128322112</v>
      </c>
      <c r="P17" s="23">
        <f t="shared" si="3"/>
        <v>0.29338278492020536</v>
      </c>
      <c r="Q17" s="70">
        <v>56700</v>
      </c>
      <c r="R17" s="21">
        <v>56700</v>
      </c>
      <c r="S17" s="23">
        <f t="shared" si="4"/>
        <v>1</v>
      </c>
    </row>
    <row r="18" spans="1:19" ht="51" x14ac:dyDescent="0.25">
      <c r="A18" s="17"/>
      <c r="B18" s="19">
        <v>5005293</v>
      </c>
      <c r="C18" s="19" t="s">
        <v>2272</v>
      </c>
      <c r="D18" s="68">
        <v>3000731</v>
      </c>
      <c r="E18" s="19" t="s">
        <v>2256</v>
      </c>
      <c r="F18" s="69">
        <v>46</v>
      </c>
      <c r="G18" s="19" t="s">
        <v>736</v>
      </c>
      <c r="H18" s="20">
        <v>0.01</v>
      </c>
      <c r="I18" s="21">
        <v>2.5241969999999996</v>
      </c>
      <c r="J18" s="21">
        <f t="shared" si="0"/>
        <v>0.6291472016188947</v>
      </c>
      <c r="K18" s="21">
        <v>0.33801838161889464</v>
      </c>
      <c r="L18" s="21">
        <v>0.24663633000000001</v>
      </c>
      <c r="M18" s="21">
        <v>4.4492490000000003E-2</v>
      </c>
      <c r="N18" s="22">
        <f t="shared" si="1"/>
        <v>0.13391125241765786</v>
      </c>
      <c r="O18" s="22">
        <f t="shared" si="2"/>
        <v>0.23162008021517133</v>
      </c>
      <c r="P18" s="23">
        <f t="shared" si="3"/>
        <v>0.24924647387620491</v>
      </c>
      <c r="Q18" s="70">
        <v>0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5005294</v>
      </c>
      <c r="C19" s="19" t="s">
        <v>2273</v>
      </c>
      <c r="D19" s="68">
        <v>3000731</v>
      </c>
      <c r="E19" s="19" t="s">
        <v>2256</v>
      </c>
      <c r="F19" s="69">
        <v>97</v>
      </c>
      <c r="G19" s="19" t="s">
        <v>2274</v>
      </c>
      <c r="H19" s="20">
        <v>1.25</v>
      </c>
      <c r="I19" s="21">
        <v>1.52519</v>
      </c>
      <c r="J19" s="21">
        <f t="shared" si="0"/>
        <v>0</v>
      </c>
      <c r="K19" s="21">
        <v>0</v>
      </c>
      <c r="L19" s="21">
        <v>0</v>
      </c>
      <c r="M19" s="21">
        <v>0</v>
      </c>
      <c r="N19" s="22">
        <f t="shared" si="1"/>
        <v>0</v>
      </c>
      <c r="O19" s="22">
        <f t="shared" si="2"/>
        <v>0</v>
      </c>
      <c r="P19" s="23">
        <f t="shared" si="3"/>
        <v>0</v>
      </c>
      <c r="Q19" s="70">
        <v>1499</v>
      </c>
      <c r="R19" s="21">
        <v>1465.5060000000001</v>
      </c>
      <c r="S19" s="23">
        <f t="shared" si="4"/>
        <v>0.9776557705136758</v>
      </c>
    </row>
    <row r="20" spans="1:19" ht="38.25" x14ac:dyDescent="0.25">
      <c r="A20" s="17"/>
      <c r="B20" s="19">
        <v>5005295</v>
      </c>
      <c r="C20" s="19" t="s">
        <v>2275</v>
      </c>
      <c r="D20" s="68">
        <v>3000732</v>
      </c>
      <c r="E20" s="19" t="s">
        <v>2257</v>
      </c>
      <c r="F20" s="69">
        <v>96</v>
      </c>
      <c r="G20" s="19" t="s">
        <v>823</v>
      </c>
      <c r="H20" s="20">
        <v>0.01</v>
      </c>
      <c r="I20" s="21">
        <v>0.89551899999999995</v>
      </c>
      <c r="J20" s="21">
        <f t="shared" si="0"/>
        <v>0.42241208683937448</v>
      </c>
      <c r="K20" s="21">
        <v>0.27144615683937445</v>
      </c>
      <c r="L20" s="21">
        <v>5.7074749999999994E-2</v>
      </c>
      <c r="M20" s="21">
        <v>9.3891179999999991E-2</v>
      </c>
      <c r="N20" s="22">
        <f t="shared" si="1"/>
        <v>0.30311602192625109</v>
      </c>
      <c r="O20" s="22">
        <f t="shared" si="2"/>
        <v>0.36684973388546138</v>
      </c>
      <c r="P20" s="23">
        <f t="shared" si="3"/>
        <v>0.47169528155111673</v>
      </c>
      <c r="Q20" s="70">
        <v>6</v>
      </c>
      <c r="R20" s="21">
        <v>1.1259999999999999</v>
      </c>
      <c r="S20" s="23">
        <f t="shared" si="4"/>
        <v>0.18766666666666665</v>
      </c>
    </row>
    <row r="21" spans="1:19" ht="38.25" x14ac:dyDescent="0.25">
      <c r="A21" s="17"/>
      <c r="B21" s="19">
        <v>5005296</v>
      </c>
      <c r="C21" s="19" t="s">
        <v>2276</v>
      </c>
      <c r="D21" s="68">
        <v>3000732</v>
      </c>
      <c r="E21" s="19" t="s">
        <v>2257</v>
      </c>
      <c r="F21" s="69">
        <v>96</v>
      </c>
      <c r="G21" s="19" t="s">
        <v>823</v>
      </c>
      <c r="H21" s="20">
        <v>21.558074000000001</v>
      </c>
      <c r="I21" s="21">
        <v>21.940496</v>
      </c>
      <c r="J21" s="21">
        <f t="shared" si="0"/>
        <v>3.5884639597067833</v>
      </c>
      <c r="K21" s="21">
        <v>1.3879629597067833</v>
      </c>
      <c r="L21" s="21">
        <v>0</v>
      </c>
      <c r="M21" s="21">
        <v>2.200501</v>
      </c>
      <c r="N21" s="22">
        <f t="shared" si="1"/>
        <v>6.3260327373947392E-2</v>
      </c>
      <c r="O21" s="22">
        <f t="shared" si="2"/>
        <v>6.3260327373947392E-2</v>
      </c>
      <c r="P21" s="23">
        <f t="shared" si="3"/>
        <v>0.1635543681285411</v>
      </c>
      <c r="Q21" s="70">
        <v>41</v>
      </c>
      <c r="R21" s="21">
        <v>19.442999999999998</v>
      </c>
      <c r="S21" s="23">
        <f t="shared" si="4"/>
        <v>0.47421951219512187</v>
      </c>
    </row>
    <row r="22" spans="1:19" ht="38.25" x14ac:dyDescent="0.25">
      <c r="A22" s="17"/>
      <c r="B22" s="19">
        <v>5005297</v>
      </c>
      <c r="C22" s="19" t="s">
        <v>2277</v>
      </c>
      <c r="D22" s="68">
        <v>3000732</v>
      </c>
      <c r="E22" s="19" t="s">
        <v>2257</v>
      </c>
      <c r="F22" s="69">
        <v>96</v>
      </c>
      <c r="G22" s="19" t="s">
        <v>823</v>
      </c>
      <c r="H22" s="20">
        <v>21.23</v>
      </c>
      <c r="I22" s="21">
        <v>17.023153999999998</v>
      </c>
      <c r="J22" s="21">
        <f t="shared" si="0"/>
        <v>0.52229999303817753</v>
      </c>
      <c r="K22" s="21">
        <v>0.22229999303817749</v>
      </c>
      <c r="L22" s="21">
        <v>0</v>
      </c>
      <c r="M22" s="21">
        <v>0.3</v>
      </c>
      <c r="N22" s="22">
        <f t="shared" si="1"/>
        <v>1.305868425076678E-2</v>
      </c>
      <c r="O22" s="22">
        <f t="shared" si="2"/>
        <v>1.305868425076678E-2</v>
      </c>
      <c r="P22" s="23">
        <f t="shared" si="3"/>
        <v>3.0681740471723253E-2</v>
      </c>
      <c r="Q22" s="70">
        <v>345427</v>
      </c>
      <c r="R22" s="21">
        <v>216858.40900000001</v>
      </c>
      <c r="S22" s="23">
        <f t="shared" si="4"/>
        <v>0.62779808468938447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ca="1">OFFSET(H23,-MATCH("PROYECTOS",$A$8:$A$23,0)-1,0)-(OFFSET(H23,-MATCH("PROYECTOS",$A$8:$A$23,0),0))</f>
        <v>0</v>
      </c>
      <c r="I23" s="44">
        <f t="shared" ref="I23:M23" ca="1" si="5">OFFSET(I23,-MATCH("PROYECTOS",$A$8:$A$23,0)-1,0)-(OFFSET(I23,-MATCH("PROYECTOS",$A$8:$A$23,0),0))</f>
        <v>0</v>
      </c>
      <c r="J23" s="44">
        <f t="shared" ca="1" si="5"/>
        <v>0</v>
      </c>
      <c r="K23" s="44">
        <f t="shared" ca="1" si="5"/>
        <v>0</v>
      </c>
      <c r="L23" s="44">
        <f t="shared" ca="1" si="5"/>
        <v>0</v>
      </c>
      <c r="M23" s="44">
        <f t="shared" ca="1" si="5"/>
        <v>0</v>
      </c>
      <c r="N23" s="46">
        <f t="shared" ca="1" si="1"/>
        <v>0</v>
      </c>
      <c r="O23" s="46">
        <f t="shared" ca="1" si="2"/>
        <v>0</v>
      </c>
      <c r="P23" s="47">
        <f t="shared" ca="1" si="3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441.92581300000006</v>
      </c>
      <c r="E6" s="14">
        <v>491.47017599999992</v>
      </c>
      <c r="F6" s="14">
        <v>228.03460778731619</v>
      </c>
      <c r="G6" s="14">
        <v>156.27067668731615</v>
      </c>
      <c r="H6" s="14">
        <v>33.199271230000001</v>
      </c>
      <c r="I6" s="14">
        <v>38.56465987</v>
      </c>
      <c r="J6" s="15">
        <v>0.31796573692259239</v>
      </c>
      <c r="K6" s="15">
        <v>0.38551667460146388</v>
      </c>
      <c r="L6" s="16">
        <v>0.46398463004053409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441.92581300000006</v>
      </c>
      <c r="E7" s="38">
        <f ca="1">SUM(E8:OFFSET(E6,MATCH("GOBIERNOS REGIONALES",$A$8:$A$50,0),0))</f>
        <v>491.47017599999992</v>
      </c>
      <c r="F7" s="38">
        <f ca="1">SUM(F8:OFFSET(F6,MATCH("GOBIERNOS REGIONALES",$A$8:$A$50,0),0))</f>
        <v>228.03460778731613</v>
      </c>
      <c r="G7" s="38">
        <f ca="1">SUM(G8:OFFSET(G6,MATCH("GOBIERNOS REGIONALES",$A$8:$A$50,0),0))</f>
        <v>156.27067668731615</v>
      </c>
      <c r="H7" s="38">
        <f ca="1">SUM(H8:OFFSET(H6,MATCH("GOBIERNOS REGIONALES",$A$8:$A$50,0),0))</f>
        <v>33.199271229999994</v>
      </c>
      <c r="I7" s="38">
        <f ca="1">SUM(I8:OFFSET(I6,MATCH("GOBIERNOS REGIONALES",$A$8:$A$50,0),0))</f>
        <v>38.56465987</v>
      </c>
      <c r="J7" s="39">
        <f ca="1">IFERROR(G7/E7,0)</f>
        <v>0.31796573692259239</v>
      </c>
      <c r="K7" s="39">
        <f ca="1">IFERROR(SUM(G7,H7)/E7,0)</f>
        <v>0.38551667460146388</v>
      </c>
      <c r="L7" s="40">
        <f ca="1">IFERROR(SUM(G7,H7,I7)/E7,0)</f>
        <v>0.46398463004053409</v>
      </c>
      <c r="M7" s="4"/>
    </row>
    <row r="8" spans="1:13" x14ac:dyDescent="0.25">
      <c r="A8" s="17"/>
      <c r="B8" s="18">
        <v>7</v>
      </c>
      <c r="C8" s="19" t="s">
        <v>107</v>
      </c>
      <c r="D8" s="20">
        <v>158.92581300000001</v>
      </c>
      <c r="E8" s="21">
        <v>170.43032200000002</v>
      </c>
      <c r="F8" s="21">
        <f t="shared" ref="F8:F11" si="0">SUM(G8,H8,I8)</f>
        <v>96.18108245074545</v>
      </c>
      <c r="G8" s="21">
        <v>70.259267840745451</v>
      </c>
      <c r="H8" s="21">
        <v>15.721377700000001</v>
      </c>
      <c r="I8" s="21">
        <v>10.200436909999999</v>
      </c>
      <c r="J8" s="22">
        <f t="shared" ref="J8:J11" si="1">IFERROR(G8/E8,0)</f>
        <v>0.41224628937065227</v>
      </c>
      <c r="K8" s="22">
        <f t="shared" ref="K8:K11" si="2">IFERROR(SUM(G8,H8)/E8,0)</f>
        <v>0.50449148092758667</v>
      </c>
      <c r="L8" s="23">
        <f t="shared" ref="L8:L11" si="3">IFERROR(SUM(G8,H8,I8)/E8,0)</f>
        <v>0.56434254962415342</v>
      </c>
      <c r="M8" s="4"/>
    </row>
    <row r="9" spans="1:13" x14ac:dyDescent="0.25">
      <c r="A9" s="17"/>
      <c r="B9" s="18">
        <v>26</v>
      </c>
      <c r="C9" s="19" t="s">
        <v>119</v>
      </c>
      <c r="D9" s="20">
        <v>283.00000000000006</v>
      </c>
      <c r="E9" s="21">
        <v>321.03985399999993</v>
      </c>
      <c r="F9" s="21">
        <f t="shared" si="0"/>
        <v>131.8535253365707</v>
      </c>
      <c r="G9" s="21">
        <v>86.011408846570703</v>
      </c>
      <c r="H9" s="21">
        <v>17.477893529999996</v>
      </c>
      <c r="I9" s="21">
        <v>28.364222959999999</v>
      </c>
      <c r="J9" s="22">
        <f t="shared" si="1"/>
        <v>0.26791505096613555</v>
      </c>
      <c r="K9" s="22">
        <f t="shared" si="2"/>
        <v>0.32235655818785264</v>
      </c>
      <c r="L9" s="23">
        <f t="shared" si="3"/>
        <v>0.4107076541860461</v>
      </c>
      <c r="M9" s="4"/>
    </row>
    <row r="10" spans="1:13" ht="15.75" thickBot="1" x14ac:dyDescent="0.3">
      <c r="A10" s="41" t="s">
        <v>205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582</v>
      </c>
      <c r="N2" s="72" t="s">
        <v>596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441.92581300000006</v>
      </c>
      <c r="E6" s="14">
        <f ca="1">SUM(E7:OFFSET(E7,50,0))</f>
        <v>491.47017599999992</v>
      </c>
      <c r="F6" s="14">
        <f ca="1">SUM(F7:OFFSET(F7,50,0))</f>
        <v>228.03460778731619</v>
      </c>
      <c r="G6" s="14">
        <f ca="1">SUM(G7:OFFSET(G7,50,0))</f>
        <v>156.27067668731615</v>
      </c>
      <c r="H6" s="14">
        <f ca="1">SUM(H7:OFFSET(H7,50,0))</f>
        <v>33.199271230000001</v>
      </c>
      <c r="I6" s="14">
        <f ca="1">SUM(I7:OFFSET(I7,50,0))</f>
        <v>38.56465987</v>
      </c>
      <c r="J6" s="15">
        <f ca="1">IFERROR(G6/E6,0)</f>
        <v>0.31796573692259239</v>
      </c>
      <c r="K6" s="15">
        <f ca="1">IFERROR(SUM(G6,H6)/E6,0)</f>
        <v>0.38551667460146388</v>
      </c>
      <c r="L6" s="16">
        <f ca="1">IFERROR(SUM(G6,H6,I6)/E6,0)</f>
        <v>0.46398463004053409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5</v>
      </c>
      <c r="C7" s="19" t="s">
        <v>253</v>
      </c>
      <c r="D7" s="20">
        <v>4.0246190000000004</v>
      </c>
      <c r="E7" s="21">
        <v>0.14802699999999999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270</v>
      </c>
      <c r="O7" s="5">
        <v>34.349009494339597</v>
      </c>
      <c r="P7" s="71">
        <v>0.63889371394974692</v>
      </c>
    </row>
    <row r="8" spans="1:16" x14ac:dyDescent="0.25">
      <c r="A8" s="17"/>
      <c r="B8" s="55">
        <v>7</v>
      </c>
      <c r="C8" s="19" t="s">
        <v>255</v>
      </c>
      <c r="D8" s="20">
        <v>0</v>
      </c>
      <c r="E8" s="21">
        <v>0.266208</v>
      </c>
      <c r="F8" s="21">
        <f t="shared" si="0"/>
        <v>0.1131379990105629</v>
      </c>
      <c r="G8" s="21">
        <v>5.7599999010562897E-2</v>
      </c>
      <c r="H8" s="21">
        <v>0</v>
      </c>
      <c r="I8" s="21">
        <v>5.5537999999999997E-2</v>
      </c>
      <c r="J8" s="22">
        <f t="shared" si="1"/>
        <v>0.21637215639861648</v>
      </c>
      <c r="K8" s="22">
        <f t="shared" si="2"/>
        <v>0.21637215639861648</v>
      </c>
      <c r="L8" s="23">
        <f t="shared" si="3"/>
        <v>0.42499849369877274</v>
      </c>
      <c r="M8" s="4"/>
      <c r="N8" t="s">
        <v>263</v>
      </c>
      <c r="O8" s="5">
        <v>22.135918128284587</v>
      </c>
      <c r="P8" s="71">
        <v>0.61660289457590722</v>
      </c>
    </row>
    <row r="9" spans="1:16" x14ac:dyDescent="0.25">
      <c r="A9" s="17"/>
      <c r="B9" s="55">
        <v>8</v>
      </c>
      <c r="C9" s="19" t="s">
        <v>256</v>
      </c>
      <c r="D9" s="20">
        <v>346.10140600000005</v>
      </c>
      <c r="E9" s="21">
        <v>396.99788599999982</v>
      </c>
      <c r="F9" s="21">
        <f t="shared" si="0"/>
        <v>171.30054216574101</v>
      </c>
      <c r="G9" s="21">
        <v>115.70049902574101</v>
      </c>
      <c r="H9" s="21">
        <v>22.583639680000001</v>
      </c>
      <c r="I9" s="21">
        <v>33.016403459999999</v>
      </c>
      <c r="J9" s="22">
        <f t="shared" si="1"/>
        <v>0.29143857714582655</v>
      </c>
      <c r="K9" s="22">
        <f t="shared" si="2"/>
        <v>0.34832462232743749</v>
      </c>
      <c r="L9" s="23">
        <f t="shared" si="3"/>
        <v>0.43148980940855963</v>
      </c>
      <c r="M9" s="4"/>
      <c r="N9" t="s">
        <v>256</v>
      </c>
      <c r="O9" s="5">
        <v>171.30054216574101</v>
      </c>
      <c r="P9" s="71">
        <v>0.43148980940855963</v>
      </c>
    </row>
    <row r="10" spans="1:16" x14ac:dyDescent="0.25">
      <c r="A10" s="17"/>
      <c r="B10" s="55">
        <v>9</v>
      </c>
      <c r="C10" s="19" t="s">
        <v>257</v>
      </c>
      <c r="D10" s="20">
        <v>0</v>
      </c>
      <c r="E10" s="21">
        <v>1.146E-2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255</v>
      </c>
      <c r="O10" s="5">
        <v>0.1131379990105629</v>
      </c>
      <c r="P10" s="71">
        <v>0.42499849369877274</v>
      </c>
    </row>
    <row r="11" spans="1:16" x14ac:dyDescent="0.25">
      <c r="A11" s="17"/>
      <c r="B11" s="55">
        <v>10</v>
      </c>
      <c r="C11" s="19" t="s">
        <v>258</v>
      </c>
      <c r="D11" s="20">
        <v>4.3803479999999997</v>
      </c>
      <c r="E11" s="21">
        <v>4.3663480000000003</v>
      </c>
      <c r="F11" s="21">
        <f t="shared" si="0"/>
        <v>0.13599999994039536</v>
      </c>
      <c r="G11" s="21">
        <v>0.13599999994039536</v>
      </c>
      <c r="H11" s="21">
        <v>0</v>
      </c>
      <c r="I11" s="21">
        <v>0</v>
      </c>
      <c r="J11" s="22">
        <f t="shared" si="1"/>
        <v>3.114731119470902E-2</v>
      </c>
      <c r="K11" s="22">
        <f t="shared" si="2"/>
        <v>3.114731119470902E-2</v>
      </c>
      <c r="L11" s="23">
        <f t="shared" si="3"/>
        <v>3.114731119470902E-2</v>
      </c>
      <c r="M11" s="4"/>
      <c r="N11" t="s">
        <v>258</v>
      </c>
      <c r="O11" s="5">
        <v>0.13599999994039536</v>
      </c>
      <c r="P11" s="71">
        <v>3.114731119470902E-2</v>
      </c>
    </row>
    <row r="12" spans="1:16" x14ac:dyDescent="0.25">
      <c r="A12" s="17"/>
      <c r="B12" s="55">
        <v>12</v>
      </c>
      <c r="C12" s="19" t="s">
        <v>260</v>
      </c>
      <c r="D12" s="20">
        <v>0</v>
      </c>
      <c r="E12" s="21">
        <v>1.719E-2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253</v>
      </c>
      <c r="O12" s="5">
        <v>0</v>
      </c>
      <c r="P12" s="71">
        <v>0</v>
      </c>
    </row>
    <row r="13" spans="1:16" x14ac:dyDescent="0.25">
      <c r="A13" s="17"/>
      <c r="B13" s="55">
        <v>15</v>
      </c>
      <c r="C13" s="19" t="s">
        <v>263</v>
      </c>
      <c r="D13" s="20">
        <v>34.918004000000003</v>
      </c>
      <c r="E13" s="21">
        <v>35.899796000000016</v>
      </c>
      <c r="F13" s="21">
        <f t="shared" si="0"/>
        <v>22.135918128284587</v>
      </c>
      <c r="G13" s="21">
        <v>13.383715518284589</v>
      </c>
      <c r="H13" s="21">
        <v>6.7974720500000005</v>
      </c>
      <c r="I13" s="21">
        <v>1.9547305599999998</v>
      </c>
      <c r="J13" s="22">
        <f t="shared" si="1"/>
        <v>0.37280756465258419</v>
      </c>
      <c r="K13" s="22">
        <f t="shared" si="2"/>
        <v>0.56215326594849113</v>
      </c>
      <c r="L13" s="23">
        <f t="shared" si="3"/>
        <v>0.61660289457590722</v>
      </c>
      <c r="M13" s="4"/>
      <c r="N13" t="s">
        <v>257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270</v>
      </c>
      <c r="D14" s="27">
        <v>52.501435999999998</v>
      </c>
      <c r="E14" s="28">
        <v>53.763261000000021</v>
      </c>
      <c r="F14" s="28">
        <f t="shared" si="0"/>
        <v>34.349009494339597</v>
      </c>
      <c r="G14" s="28">
        <v>26.992862144339597</v>
      </c>
      <c r="H14" s="28">
        <v>3.8181595000000002</v>
      </c>
      <c r="I14" s="28">
        <v>3.5379878499999995</v>
      </c>
      <c r="J14" s="29">
        <f t="shared" si="1"/>
        <v>0.50206891550606625</v>
      </c>
      <c r="K14" s="29">
        <f t="shared" si="2"/>
        <v>0.57308691978969772</v>
      </c>
      <c r="L14" s="30">
        <f t="shared" si="3"/>
        <v>0.63889371394974692</v>
      </c>
      <c r="M14" s="4"/>
      <c r="N14" t="s">
        <v>260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441.92581300000006</v>
      </c>
      <c r="E6" s="14">
        <v>491.47017599999992</v>
      </c>
      <c r="F6" s="14">
        <v>228.03460778731619</v>
      </c>
      <c r="G6" s="14">
        <v>156.27067668731615</v>
      </c>
      <c r="H6" s="14">
        <v>33.199271230000001</v>
      </c>
      <c r="I6" s="14">
        <v>38.56465987</v>
      </c>
      <c r="J6" s="15">
        <v>0.31796573692259239</v>
      </c>
      <c r="K6" s="15">
        <v>0.38551667460146388</v>
      </c>
      <c r="L6" s="16">
        <v>0.46398463004053409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435.19023300000009</v>
      </c>
      <c r="E7" s="38">
        <f ca="1">SUM(E8:OFFSET(E6,MATCH("PROYECTOS",$A$8:$A$50,0),0))</f>
        <v>437.76725900000002</v>
      </c>
      <c r="F7" s="38">
        <f ca="1">SUM(F8:OFFSET(F6,MATCH("PROYECTOS",$A$8:$A$50,0),0))</f>
        <v>222.02392065316553</v>
      </c>
      <c r="G7" s="38">
        <f ca="1">SUM(G8:OFFSET(G6,MATCH("PROYECTOS",$A$8:$A$50,0),0))</f>
        <v>153.06365073316556</v>
      </c>
      <c r="H7" s="38">
        <f ca="1">SUM(H8:OFFSET(H6,MATCH("PROYECTOS",$A$8:$A$50,0),0))</f>
        <v>30.666245570000001</v>
      </c>
      <c r="I7" s="38">
        <f ca="1">SUM(I8:OFFSET(I6,MATCH("PROYECTOS",$A$8:$A$50,0),0))</f>
        <v>38.294024350000001</v>
      </c>
      <c r="J7" s="39">
        <f ca="1">IFERROR(G7/E7,0)</f>
        <v>0.3496461820438827</v>
      </c>
      <c r="K7" s="39">
        <f ca="1">IFERROR(SUM(G7,H7)/E7,0)</f>
        <v>0.41969766474282066</v>
      </c>
      <c r="L7" s="40">
        <f ca="1">IFERROR(SUM(G7,H7,I7)/E7,0)</f>
        <v>0.50717342626385298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19.487345999999999</v>
      </c>
      <c r="E8" s="21">
        <v>26.077039999999997</v>
      </c>
      <c r="F8" s="21">
        <f t="shared" ref="F8:F10" si="0">SUM(G8,H8,I8)</f>
        <v>23.16896775046645</v>
      </c>
      <c r="G8" s="21">
        <v>17.18382433046645</v>
      </c>
      <c r="H8" s="21">
        <v>1.8512533799999997</v>
      </c>
      <c r="I8" s="21">
        <v>4.1338900399999998</v>
      </c>
      <c r="J8" s="22">
        <f t="shared" ref="J8:J11" si="1">IFERROR(G8/E8,0)</f>
        <v>0.65896376009188362</v>
      </c>
      <c r="K8" s="22">
        <f t="shared" ref="K8:K11" si="2">IFERROR(SUM(G8,H8)/E8,0)</f>
        <v>0.72995545930314376</v>
      </c>
      <c r="L8" s="23">
        <f t="shared" ref="L8:L11" si="3">IFERROR(SUM(G8,H8,I8)/E8,0)</f>
        <v>0.88848150520405889</v>
      </c>
      <c r="M8" s="4"/>
    </row>
    <row r="9" spans="1:13" ht="25.5" x14ac:dyDescent="0.25">
      <c r="A9" s="17"/>
      <c r="B9" s="19">
        <v>3000595</v>
      </c>
      <c r="C9" s="19" t="s">
        <v>585</v>
      </c>
      <c r="D9" s="20">
        <v>80.866489999999985</v>
      </c>
      <c r="E9" s="21">
        <v>73.355691999999991</v>
      </c>
      <c r="F9" s="21">
        <f t="shared" si="0"/>
        <v>27.325293339726638</v>
      </c>
      <c r="G9" s="21">
        <v>12.09406936972664</v>
      </c>
      <c r="H9" s="21">
        <v>5.7666805400000003</v>
      </c>
      <c r="I9" s="21">
        <v>9.4645434299999991</v>
      </c>
      <c r="J9" s="22">
        <f t="shared" si="1"/>
        <v>0.16486886075216414</v>
      </c>
      <c r="K9" s="22">
        <f t="shared" si="2"/>
        <v>0.24348144530797475</v>
      </c>
      <c r="L9" s="23">
        <f t="shared" si="3"/>
        <v>0.37250406334830349</v>
      </c>
      <c r="M9" s="4"/>
    </row>
    <row r="10" spans="1:13" ht="25.5" x14ac:dyDescent="0.25">
      <c r="A10" s="17"/>
      <c r="B10" s="19">
        <v>3000596</v>
      </c>
      <c r="C10" s="19" t="s">
        <v>586</v>
      </c>
      <c r="D10" s="20">
        <v>334.83639700000009</v>
      </c>
      <c r="E10" s="21">
        <v>338.33452700000004</v>
      </c>
      <c r="F10" s="21">
        <f t="shared" si="0"/>
        <v>171.52965956297245</v>
      </c>
      <c r="G10" s="21">
        <v>123.78575703297247</v>
      </c>
      <c r="H10" s="21">
        <v>23.048311649999999</v>
      </c>
      <c r="I10" s="21">
        <v>24.695590880000001</v>
      </c>
      <c r="J10" s="22">
        <f t="shared" si="1"/>
        <v>0.36586794179883525</v>
      </c>
      <c r="K10" s="22">
        <f t="shared" si="2"/>
        <v>0.43399079007674685</v>
      </c>
      <c r="L10" s="23">
        <f t="shared" si="3"/>
        <v>0.50698242678310046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6.7355799999999704</v>
      </c>
      <c r="E11" s="45">
        <f t="shared" ref="E11:I11" ca="1" si="4">OFFSET(E11,-MATCH("PROYECTOS",$A$8:$A$50,0)-1,0)-(OFFSET(E11,-MATCH("PROYECTOS",$A$8:$A$50,0),0))</f>
        <v>53.7029169999999</v>
      </c>
      <c r="F11" s="45">
        <f t="shared" ca="1" si="4"/>
        <v>6.0106871341506576</v>
      </c>
      <c r="G11" s="45">
        <f t="shared" ca="1" si="4"/>
        <v>3.2070259541505948</v>
      </c>
      <c r="H11" s="45">
        <f t="shared" ca="1" si="4"/>
        <v>2.5330256599999998</v>
      </c>
      <c r="I11" s="45">
        <f t="shared" ca="1" si="4"/>
        <v>0.27063551999999902</v>
      </c>
      <c r="J11" s="46">
        <f t="shared" ca="1" si="1"/>
        <v>5.9717909813923158E-2</v>
      </c>
      <c r="K11" s="46">
        <f t="shared" ca="1" si="2"/>
        <v>0.10688528547063106</v>
      </c>
      <c r="L11" s="47">
        <f t="shared" ca="1" si="3"/>
        <v>0.1119247793215889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597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</row>
    <row r="16" spans="1:13" ht="15.75" thickBot="1" x14ac:dyDescent="0.3">
      <c r="A16" s="90"/>
      <c r="B16" s="91"/>
      <c r="C16" s="91"/>
      <c r="D16" s="93"/>
    </row>
    <row r="17" spans="1:4" ht="25.5" x14ac:dyDescent="0.25">
      <c r="A17" s="17"/>
      <c r="B17" s="19">
        <v>3000595</v>
      </c>
      <c r="C17" s="19" t="s">
        <v>585</v>
      </c>
      <c r="D17" s="23">
        <v>0.37250406334830349</v>
      </c>
    </row>
    <row r="18" spans="1:4" ht="26.25" thickBot="1" x14ac:dyDescent="0.3">
      <c r="A18" s="24"/>
      <c r="B18" s="26">
        <v>3000596</v>
      </c>
      <c r="C18" s="26" t="s">
        <v>586</v>
      </c>
      <c r="D18" s="30">
        <v>0.50698242678310046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F4" sqref="F4:G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584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441.92581300000006</v>
      </c>
      <c r="I6" s="14">
        <v>491.47017599999992</v>
      </c>
      <c r="J6" s="14">
        <v>228.03460778731619</v>
      </c>
      <c r="K6" s="14">
        <v>156.27067668731615</v>
      </c>
      <c r="L6" s="14">
        <v>33.199271230000001</v>
      </c>
      <c r="M6" s="14">
        <v>38.56465987</v>
      </c>
      <c r="N6" s="15">
        <v>0.31796573692259239</v>
      </c>
      <c r="O6" s="15">
        <v>0.38551667460146388</v>
      </c>
      <c r="P6" s="16">
        <v>0.46398463004053409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435.19023300000003</v>
      </c>
      <c r="I7" s="38">
        <f ca="1">SUM(I8:OFFSET(I6,MATCH("PROYECTOS",$A$8:$A$37,0),0))</f>
        <v>437.76725900000014</v>
      </c>
      <c r="J7" s="38">
        <f ca="1">SUM(J8:OFFSET(J6,MATCH("PROYECTOS",$A$8:$A$37,0),0))</f>
        <v>222.02392065316556</v>
      </c>
      <c r="K7" s="38">
        <f ca="1">SUM(K8:OFFSET(K6,MATCH("PROYECTOS",$A$8:$A$37,0),0))</f>
        <v>153.06365073316556</v>
      </c>
      <c r="L7" s="38">
        <f ca="1">SUM(L8:OFFSET(L6,MATCH("PROYECTOS",$A$8:$A$37,0),0))</f>
        <v>30.666245569999997</v>
      </c>
      <c r="M7" s="38">
        <f ca="1">SUM(M8:OFFSET(M6,MATCH("PROYECTOS",$A$8:$A$37,0),0))</f>
        <v>38.294024350000008</v>
      </c>
      <c r="N7" s="39">
        <f ca="1">IFERROR(K7/I7,0)</f>
        <v>0.34964618204388259</v>
      </c>
      <c r="O7" s="39">
        <f ca="1">IFERROR(SUM(K7,L7)/I7,0)</f>
        <v>0.41969766474282055</v>
      </c>
      <c r="P7" s="40">
        <f ca="1">IFERROR(SUM(K7,L7,M7)/I7,0)</f>
        <v>0.50717342626385287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19.304345999999999</v>
      </c>
      <c r="I8" s="21">
        <v>25.894039999999997</v>
      </c>
      <c r="J8" s="21">
        <f t="shared" ref="J8:J17" si="0">SUM(K8,L8,M8)</f>
        <v>23.06285424542336</v>
      </c>
      <c r="K8" s="21">
        <v>17.077960825423361</v>
      </c>
      <c r="L8" s="21">
        <v>1.8507233799999998</v>
      </c>
      <c r="M8" s="21">
        <v>4.1341700399999999</v>
      </c>
      <c r="N8" s="22">
        <f t="shared" ref="N8:N18" si="1">IFERROR(K8/I8,0)</f>
        <v>0.65953249571806338</v>
      </c>
      <c r="O8" s="22">
        <f t="shared" ref="O8:O18" si="2">IFERROR(SUM(K8,L8)/I8,0)</f>
        <v>0.7310054439331739</v>
      </c>
      <c r="P8" s="23">
        <f t="shared" ref="P8:P18" si="3">IFERROR(SUM(K8,L8,M8)/I8,0)</f>
        <v>0.89066264844818976</v>
      </c>
      <c r="Q8" s="70">
        <v>6.4600000000000009</v>
      </c>
      <c r="R8" s="21">
        <v>6.9160000000000004</v>
      </c>
      <c r="S8" s="23">
        <f>IFERROR(R8/Q8,0)</f>
        <v>1.0705882352941176</v>
      </c>
    </row>
    <row r="9" spans="1:19" ht="25.5" x14ac:dyDescent="0.25">
      <c r="A9" s="17"/>
      <c r="B9" s="19">
        <v>5003032</v>
      </c>
      <c r="C9" s="19" t="s">
        <v>513</v>
      </c>
      <c r="D9" s="68">
        <v>3000001</v>
      </c>
      <c r="E9" s="19" t="s">
        <v>275</v>
      </c>
      <c r="F9" s="69">
        <v>60</v>
      </c>
      <c r="G9" s="19" t="s">
        <v>309</v>
      </c>
      <c r="H9" s="20">
        <v>0.183</v>
      </c>
      <c r="I9" s="21">
        <v>0.183</v>
      </c>
      <c r="J9" s="21">
        <f t="shared" si="0"/>
        <v>0.10611350504308939</v>
      </c>
      <c r="K9" s="21">
        <v>0.10586350504308939</v>
      </c>
      <c r="L9" s="21">
        <v>5.2999999999999998E-4</v>
      </c>
      <c r="M9" s="21">
        <v>-2.7999999999999998E-4</v>
      </c>
      <c r="N9" s="22">
        <f t="shared" si="1"/>
        <v>0.57848909859611686</v>
      </c>
      <c r="O9" s="22">
        <f t="shared" si="2"/>
        <v>0.58138527345950486</v>
      </c>
      <c r="P9" s="23">
        <f t="shared" si="3"/>
        <v>0.57985521881469615</v>
      </c>
      <c r="Q9" s="70">
        <v>6</v>
      </c>
      <c r="R9" s="21">
        <v>6</v>
      </c>
      <c r="S9" s="23">
        <f t="shared" ref="S9:S17" si="4">IFERROR(R9/Q9,0)</f>
        <v>1</v>
      </c>
    </row>
    <row r="10" spans="1:19" ht="25.5" x14ac:dyDescent="0.25">
      <c r="A10" s="17"/>
      <c r="B10" s="19">
        <v>5004379</v>
      </c>
      <c r="C10" s="19" t="s">
        <v>587</v>
      </c>
      <c r="D10" s="68">
        <v>3000595</v>
      </c>
      <c r="E10" s="19" t="s">
        <v>585</v>
      </c>
      <c r="F10" s="69">
        <v>1</v>
      </c>
      <c r="G10" s="19" t="s">
        <v>531</v>
      </c>
      <c r="H10" s="20">
        <v>55.568633999999996</v>
      </c>
      <c r="I10" s="21">
        <v>49.65596</v>
      </c>
      <c r="J10" s="21">
        <f t="shared" si="0"/>
        <v>17.651390841992438</v>
      </c>
      <c r="K10" s="21">
        <v>5.6570353019924369</v>
      </c>
      <c r="L10" s="21">
        <v>5.0094648599999996</v>
      </c>
      <c r="M10" s="21">
        <v>6.9848906799999995</v>
      </c>
      <c r="N10" s="22">
        <f t="shared" si="1"/>
        <v>0.11392459841663391</v>
      </c>
      <c r="O10" s="22">
        <f t="shared" si="2"/>
        <v>0.214808054501261</v>
      </c>
      <c r="P10" s="23">
        <f t="shared" si="3"/>
        <v>0.35547376069242115</v>
      </c>
      <c r="Q10" s="70">
        <v>3</v>
      </c>
      <c r="R10" s="21">
        <v>3.9930000000000003</v>
      </c>
      <c r="S10" s="23">
        <f t="shared" si="4"/>
        <v>1.3310000000000002</v>
      </c>
    </row>
    <row r="11" spans="1:19" ht="25.5" x14ac:dyDescent="0.25">
      <c r="A11" s="17"/>
      <c r="B11" s="19">
        <v>5004380</v>
      </c>
      <c r="C11" s="19" t="s">
        <v>588</v>
      </c>
      <c r="D11" s="68">
        <v>3000595</v>
      </c>
      <c r="E11" s="19" t="s">
        <v>585</v>
      </c>
      <c r="F11" s="69">
        <v>1</v>
      </c>
      <c r="G11" s="19" t="s">
        <v>531</v>
      </c>
      <c r="H11" s="20">
        <v>10.697512</v>
      </c>
      <c r="I11" s="21">
        <v>9.4112910000000003</v>
      </c>
      <c r="J11" s="21">
        <f t="shared" si="0"/>
        <v>2.2025920606395006</v>
      </c>
      <c r="K11" s="21">
        <v>1.2718305606395006</v>
      </c>
      <c r="L11" s="21">
        <v>0.13896849999999999</v>
      </c>
      <c r="M11" s="21">
        <v>0.79179299999999997</v>
      </c>
      <c r="N11" s="22">
        <f t="shared" si="1"/>
        <v>0.13513879877261267</v>
      </c>
      <c r="O11" s="22">
        <f t="shared" si="2"/>
        <v>0.14990494509621483</v>
      </c>
      <c r="P11" s="23">
        <f t="shared" si="3"/>
        <v>0.2340371858270561</v>
      </c>
      <c r="Q11" s="70">
        <v>34</v>
      </c>
      <c r="R11" s="21">
        <v>31.443000000000001</v>
      </c>
      <c r="S11" s="23">
        <f t="shared" si="4"/>
        <v>0.92479411764705888</v>
      </c>
    </row>
    <row r="12" spans="1:19" ht="25.5" x14ac:dyDescent="0.25">
      <c r="A12" s="17"/>
      <c r="B12" s="19">
        <v>5004381</v>
      </c>
      <c r="C12" s="19" t="s">
        <v>589</v>
      </c>
      <c r="D12" s="68">
        <v>3000595</v>
      </c>
      <c r="E12" s="19" t="s">
        <v>585</v>
      </c>
      <c r="F12" s="69">
        <v>86</v>
      </c>
      <c r="G12" s="19" t="s">
        <v>500</v>
      </c>
      <c r="H12" s="20">
        <v>7.7960520000000004</v>
      </c>
      <c r="I12" s="21">
        <v>7.7329379999999999</v>
      </c>
      <c r="J12" s="21">
        <f t="shared" si="0"/>
        <v>3.2843883448818052</v>
      </c>
      <c r="K12" s="21">
        <v>1.9493735048818053</v>
      </c>
      <c r="L12" s="21">
        <v>0.14322300000000002</v>
      </c>
      <c r="M12" s="21">
        <v>1.19179184</v>
      </c>
      <c r="N12" s="22">
        <f t="shared" si="1"/>
        <v>0.25208704697772116</v>
      </c>
      <c r="O12" s="22">
        <f t="shared" si="2"/>
        <v>0.27060820930955415</v>
      </c>
      <c r="P12" s="23">
        <f t="shared" si="3"/>
        <v>0.42472710176672895</v>
      </c>
      <c r="Q12" s="70">
        <v>282</v>
      </c>
      <c r="R12" s="21">
        <v>284</v>
      </c>
      <c r="S12" s="23">
        <f t="shared" si="4"/>
        <v>1.0070921985815602</v>
      </c>
    </row>
    <row r="13" spans="1:19" ht="25.5" x14ac:dyDescent="0.25">
      <c r="A13" s="17"/>
      <c r="B13" s="19">
        <v>5004382</v>
      </c>
      <c r="C13" s="19" t="s">
        <v>590</v>
      </c>
      <c r="D13" s="68">
        <v>3000595</v>
      </c>
      <c r="E13" s="19" t="s">
        <v>585</v>
      </c>
      <c r="F13" s="69">
        <v>64</v>
      </c>
      <c r="G13" s="19" t="s">
        <v>595</v>
      </c>
      <c r="H13" s="20">
        <v>6.8042920000000002</v>
      </c>
      <c r="I13" s="21">
        <v>6.5555029999999999</v>
      </c>
      <c r="J13" s="21">
        <f t="shared" si="0"/>
        <v>4.1869220922128969</v>
      </c>
      <c r="K13" s="21">
        <v>3.2158300022128969</v>
      </c>
      <c r="L13" s="21">
        <v>0.47502418000000002</v>
      </c>
      <c r="M13" s="21">
        <v>0.49606790999999995</v>
      </c>
      <c r="N13" s="22">
        <f t="shared" si="1"/>
        <v>0.49055427206926716</v>
      </c>
      <c r="O13" s="22">
        <f t="shared" si="2"/>
        <v>0.56301616858582737</v>
      </c>
      <c r="P13" s="23">
        <f t="shared" si="3"/>
        <v>0.63868815134596035</v>
      </c>
      <c r="Q13" s="70">
        <v>18</v>
      </c>
      <c r="R13" s="21">
        <v>14.82</v>
      </c>
      <c r="S13" s="23">
        <f t="shared" si="4"/>
        <v>0.82333333333333336</v>
      </c>
    </row>
    <row r="14" spans="1:19" ht="25.5" x14ac:dyDescent="0.25">
      <c r="A14" s="17"/>
      <c r="B14" s="19">
        <v>5004383</v>
      </c>
      <c r="C14" s="19" t="s">
        <v>591</v>
      </c>
      <c r="D14" s="68">
        <v>3000596</v>
      </c>
      <c r="E14" s="19" t="s">
        <v>586</v>
      </c>
      <c r="F14" s="69">
        <v>82</v>
      </c>
      <c r="G14" s="19" t="s">
        <v>539</v>
      </c>
      <c r="H14" s="20">
        <v>150.394678</v>
      </c>
      <c r="I14" s="21">
        <v>153.00972800000005</v>
      </c>
      <c r="J14" s="21">
        <f t="shared" si="0"/>
        <v>95.555062164512165</v>
      </c>
      <c r="K14" s="21">
        <v>69.732710784512165</v>
      </c>
      <c r="L14" s="21">
        <v>15.706462999999999</v>
      </c>
      <c r="M14" s="21">
        <v>10.115888379999999</v>
      </c>
      <c r="N14" s="22">
        <f t="shared" si="1"/>
        <v>0.45574037478526946</v>
      </c>
      <c r="O14" s="22">
        <f t="shared" si="2"/>
        <v>0.55839046903287182</v>
      </c>
      <c r="P14" s="23">
        <f t="shared" si="3"/>
        <v>0.62450318299050978</v>
      </c>
      <c r="Q14" s="70">
        <v>203</v>
      </c>
      <c r="R14" s="21">
        <v>155</v>
      </c>
      <c r="S14" s="23">
        <f t="shared" si="4"/>
        <v>0.76354679802955661</v>
      </c>
    </row>
    <row r="15" spans="1:19" ht="25.5" x14ac:dyDescent="0.25">
      <c r="A15" s="17"/>
      <c r="B15" s="19">
        <v>5004384</v>
      </c>
      <c r="C15" s="19" t="s">
        <v>592</v>
      </c>
      <c r="D15" s="68">
        <v>3000596</v>
      </c>
      <c r="E15" s="19" t="s">
        <v>586</v>
      </c>
      <c r="F15" s="69">
        <v>82</v>
      </c>
      <c r="G15" s="19" t="s">
        <v>539</v>
      </c>
      <c r="H15" s="20">
        <v>180.51986100000002</v>
      </c>
      <c r="I15" s="21">
        <v>182.30730300000005</v>
      </c>
      <c r="J15" s="21">
        <f t="shared" si="0"/>
        <v>74.284302855616772</v>
      </c>
      <c r="K15" s="21">
        <v>52.954458905616775</v>
      </c>
      <c r="L15" s="21">
        <v>7.14644016</v>
      </c>
      <c r="M15" s="21">
        <v>14.183403790000002</v>
      </c>
      <c r="N15" s="22">
        <f t="shared" si="1"/>
        <v>0.29046811638487552</v>
      </c>
      <c r="O15" s="22">
        <f t="shared" si="2"/>
        <v>0.32966808282834814</v>
      </c>
      <c r="P15" s="23">
        <f t="shared" si="3"/>
        <v>0.40746751025995243</v>
      </c>
      <c r="Q15" s="70">
        <v>2325</v>
      </c>
      <c r="R15" s="21">
        <v>1552.0550000000001</v>
      </c>
      <c r="S15" s="23">
        <f t="shared" si="4"/>
        <v>0.66755053763440864</v>
      </c>
    </row>
    <row r="16" spans="1:19" ht="25.5" x14ac:dyDescent="0.25">
      <c r="A16" s="17"/>
      <c r="B16" s="19">
        <v>5004385</v>
      </c>
      <c r="C16" s="19" t="s">
        <v>593</v>
      </c>
      <c r="D16" s="68">
        <v>3000596</v>
      </c>
      <c r="E16" s="19" t="s">
        <v>586</v>
      </c>
      <c r="F16" s="69">
        <v>524</v>
      </c>
      <c r="G16" s="19" t="s">
        <v>537</v>
      </c>
      <c r="H16" s="20">
        <v>0.48880300000000004</v>
      </c>
      <c r="I16" s="21">
        <v>0.345304</v>
      </c>
      <c r="J16" s="21">
        <f t="shared" si="0"/>
        <v>0.228214</v>
      </c>
      <c r="K16" s="21">
        <v>0</v>
      </c>
      <c r="L16" s="21">
        <v>0</v>
      </c>
      <c r="M16" s="21">
        <v>0.228214</v>
      </c>
      <c r="N16" s="22">
        <f t="shared" si="1"/>
        <v>0</v>
      </c>
      <c r="O16" s="22">
        <f t="shared" si="2"/>
        <v>0</v>
      </c>
      <c r="P16" s="23">
        <f t="shared" si="3"/>
        <v>0.66090749021152373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594</v>
      </c>
      <c r="D17" s="68">
        <v>3000596</v>
      </c>
      <c r="E17" s="19" t="s">
        <v>586</v>
      </c>
      <c r="F17" s="69">
        <v>82</v>
      </c>
      <c r="G17" s="19" t="s">
        <v>539</v>
      </c>
      <c r="H17" s="20">
        <v>3.433055</v>
      </c>
      <c r="I17" s="21">
        <v>2.6721919999999995</v>
      </c>
      <c r="J17" s="21">
        <f t="shared" si="0"/>
        <v>1.4620805428435297</v>
      </c>
      <c r="K17" s="21">
        <v>1.0985873428435298</v>
      </c>
      <c r="L17" s="21">
        <v>0.19540848999999999</v>
      </c>
      <c r="M17" s="21">
        <v>0.16808470999999997</v>
      </c>
      <c r="N17" s="22">
        <f t="shared" si="1"/>
        <v>0.41111841620794087</v>
      </c>
      <c r="O17" s="22">
        <f t="shared" si="2"/>
        <v>0.48424508150744033</v>
      </c>
      <c r="P17" s="23">
        <f t="shared" si="3"/>
        <v>0.54714651598520248</v>
      </c>
      <c r="Q17" s="70">
        <v>58</v>
      </c>
      <c r="R17" s="21">
        <v>60</v>
      </c>
      <c r="S17" s="23">
        <f t="shared" si="4"/>
        <v>1.0344827586206897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6.7355800000000272</v>
      </c>
      <c r="I18" s="45">
        <f t="shared" ca="1" si="5"/>
        <v>53.702916999999786</v>
      </c>
      <c r="J18" s="45">
        <f t="shared" ca="1" si="5"/>
        <v>6.0106871341506292</v>
      </c>
      <c r="K18" s="45">
        <f t="shared" ca="1" si="5"/>
        <v>3.2070259541505948</v>
      </c>
      <c r="L18" s="45">
        <f t="shared" ca="1" si="5"/>
        <v>2.5330256600000034</v>
      </c>
      <c r="M18" s="45">
        <f t="shared" ca="1" si="5"/>
        <v>0.27063551999999191</v>
      </c>
      <c r="N18" s="46">
        <f t="shared" ca="1" si="1"/>
        <v>5.9717909813923283E-2</v>
      </c>
      <c r="O18" s="46">
        <f t="shared" ca="1" si="2"/>
        <v>0.10688528547063135</v>
      </c>
      <c r="P18" s="47">
        <f t="shared" ca="1" si="3"/>
        <v>0.11192477932158906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598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40.579332999999998</v>
      </c>
      <c r="E6" s="14">
        <v>65.336283999999992</v>
      </c>
      <c r="F6" s="14">
        <v>34.966779247263602</v>
      </c>
      <c r="G6" s="14">
        <v>26.638524737263602</v>
      </c>
      <c r="H6" s="14">
        <v>4.3179676600000008</v>
      </c>
      <c r="I6" s="14">
        <v>4.01028685</v>
      </c>
      <c r="J6" s="15">
        <v>0.40771410778830958</v>
      </c>
      <c r="K6" s="15">
        <v>0.47380246475700405</v>
      </c>
      <c r="L6" s="16">
        <v>0.53518163425492038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40.579332999999998</v>
      </c>
      <c r="E7" s="38">
        <f ca="1">SUM(E8:OFFSET(E6,MATCH("GOBIERNOS REGIONALES",$A$8:$A$50,0),0))</f>
        <v>65.336283999999992</v>
      </c>
      <c r="F7" s="38">
        <f ca="1">SUM(F8:OFFSET(F6,MATCH("GOBIERNOS REGIONALES",$A$8:$A$50,0),0))</f>
        <v>34.966779247263602</v>
      </c>
      <c r="G7" s="38">
        <f ca="1">SUM(G8:OFFSET(G6,MATCH("GOBIERNOS REGIONALES",$A$8:$A$50,0),0))</f>
        <v>26.638524737263602</v>
      </c>
      <c r="H7" s="38">
        <f ca="1">SUM(H8:OFFSET(H6,MATCH("GOBIERNOS REGIONALES",$A$8:$A$50,0),0))</f>
        <v>4.317967659999999</v>
      </c>
      <c r="I7" s="38">
        <f ca="1">SUM(I8:OFFSET(I6,MATCH("GOBIERNOS REGIONALES",$A$8:$A$50,0),0))</f>
        <v>4.0102868499999991</v>
      </c>
      <c r="J7" s="39">
        <f ca="1">IFERROR(G7/E7,0)</f>
        <v>0.40771410778830958</v>
      </c>
      <c r="K7" s="39">
        <f ca="1">IFERROR(SUM(G7,H7)/E7,0)</f>
        <v>0.47380246475700405</v>
      </c>
      <c r="L7" s="40">
        <f ca="1">IFERROR(SUM(G7,H7,I7)/E7,0)</f>
        <v>0.53518163425492038</v>
      </c>
      <c r="M7" s="4"/>
    </row>
    <row r="8" spans="1:13" ht="25.5" x14ac:dyDescent="0.25">
      <c r="A8" s="17"/>
      <c r="B8" s="18">
        <v>59</v>
      </c>
      <c r="C8" s="19" t="s">
        <v>133</v>
      </c>
      <c r="D8" s="20">
        <v>40.579332999999998</v>
      </c>
      <c r="E8" s="21">
        <v>65.336283999999992</v>
      </c>
      <c r="F8" s="21">
        <f t="shared" ref="F8:F10" si="0">SUM(G8,H8,I8)</f>
        <v>34.966779247263602</v>
      </c>
      <c r="G8" s="21">
        <v>26.638524737263602</v>
      </c>
      <c r="H8" s="21">
        <v>4.317967659999999</v>
      </c>
      <c r="I8" s="21">
        <v>4.0102868499999991</v>
      </c>
      <c r="J8" s="22">
        <f t="shared" ref="J8:J10" si="1">IFERROR(G8/E8,0)</f>
        <v>0.40771410778830958</v>
      </c>
      <c r="K8" s="22">
        <f t="shared" ref="K8:K10" si="2">IFERROR(SUM(G8,H8)/E8,0)</f>
        <v>0.47380246475700405</v>
      </c>
      <c r="L8" s="23">
        <f t="shared" ref="L8:L10" si="3">IFERROR(SUM(G8,H8,I8)/E8,0)</f>
        <v>0.53518163425492038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241</v>
      </c>
      <c r="N2" s="72" t="s">
        <v>314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1626.8864380000002</v>
      </c>
      <c r="E6" s="14">
        <f ca="1">SUM(E7:OFFSET(E7,50,0))</f>
        <v>2092.2947489999997</v>
      </c>
      <c r="F6" s="14">
        <f ca="1">SUM(F7:OFFSET(F7,50,0))</f>
        <v>1509.1351089482905</v>
      </c>
      <c r="G6" s="14">
        <f ca="1">SUM(G7:OFFSET(G7,50,0))</f>
        <v>1197.8017974482907</v>
      </c>
      <c r="H6" s="14">
        <f ca="1">SUM(H7:OFFSET(H7,50,0))</f>
        <v>136.42865652999996</v>
      </c>
      <c r="I6" s="14">
        <f ca="1">SUM(I7:OFFSET(I7,50,0))</f>
        <v>174.90465497000002</v>
      </c>
      <c r="J6" s="15">
        <f ca="1">IFERROR(G6/E6,0)</f>
        <v>0.57248234170676637</v>
      </c>
      <c r="K6" s="15">
        <f ca="1">IFERROR(SUM(G6,H6)/E6,0)</f>
        <v>0.63768761768196303</v>
      </c>
      <c r="L6" s="16">
        <f ca="1">IFERROR(SUM(G6,H6,I6)/E6,0)</f>
        <v>0.72128227137671352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109.10121899999997</v>
      </c>
      <c r="E7" s="21">
        <v>91.793233000000001</v>
      </c>
      <c r="F7" s="21">
        <f t="shared" ref="F7:F31" si="0">SUM(G7,H7,I7)</f>
        <v>73.728299519125912</v>
      </c>
      <c r="G7" s="21">
        <v>58.618905059125915</v>
      </c>
      <c r="H7" s="21">
        <v>6.8061955799999989</v>
      </c>
      <c r="I7" s="21">
        <v>8.3031988799999983</v>
      </c>
      <c r="J7" s="22">
        <f t="shared" ref="J7:J31" si="1">IFERROR(G7/E7,0)</f>
        <v>0.63859723798077705</v>
      </c>
      <c r="K7" s="22">
        <f t="shared" ref="K7:K31" si="2">IFERROR(SUM(G7,H7)/E7,0)</f>
        <v>0.71274426775147914</v>
      </c>
      <c r="L7" s="23">
        <f t="shared" ref="L7:L31" si="3">IFERROR(SUM(G7,H7,I7)/E7,0)</f>
        <v>0.80319972518154914</v>
      </c>
      <c r="M7" s="4"/>
      <c r="N7" t="s">
        <v>255</v>
      </c>
      <c r="O7" s="5">
        <v>67.33261088316948</v>
      </c>
      <c r="P7" s="71">
        <v>0.8807477880512663</v>
      </c>
    </row>
    <row r="8" spans="1:16" x14ac:dyDescent="0.25">
      <c r="A8" s="17"/>
      <c r="B8" s="55">
        <v>2</v>
      </c>
      <c r="C8" s="19" t="s">
        <v>250</v>
      </c>
      <c r="D8" s="20">
        <v>49.973643000000017</v>
      </c>
      <c r="E8" s="21">
        <v>86.414794000000001</v>
      </c>
      <c r="F8" s="21">
        <f t="shared" si="0"/>
        <v>57.229726109600279</v>
      </c>
      <c r="G8" s="21">
        <v>47.819859629600273</v>
      </c>
      <c r="H8" s="21">
        <v>3.4424630699999992</v>
      </c>
      <c r="I8" s="21">
        <v>5.9674034100000029</v>
      </c>
      <c r="J8" s="22">
        <f t="shared" si="1"/>
        <v>0.55337584476102863</v>
      </c>
      <c r="K8" s="22">
        <f t="shared" si="2"/>
        <v>0.59321234625173414</v>
      </c>
      <c r="L8" s="23">
        <f t="shared" si="3"/>
        <v>0.66226769121963391</v>
      </c>
      <c r="M8" s="4"/>
      <c r="N8" t="s">
        <v>264</v>
      </c>
      <c r="O8" s="5">
        <v>61.201829462717768</v>
      </c>
      <c r="P8" s="71">
        <v>0.82772181267440548</v>
      </c>
    </row>
    <row r="9" spans="1:16" x14ac:dyDescent="0.25">
      <c r="A9" s="17"/>
      <c r="B9" s="55">
        <v>3</v>
      </c>
      <c r="C9" s="19" t="s">
        <v>251</v>
      </c>
      <c r="D9" s="20">
        <v>48.306998</v>
      </c>
      <c r="E9" s="21">
        <v>73.335863999999972</v>
      </c>
      <c r="F9" s="21">
        <f t="shared" si="0"/>
        <v>58.050338405057417</v>
      </c>
      <c r="G9" s="21">
        <v>48.401254905057414</v>
      </c>
      <c r="H9" s="21">
        <v>5.0753126800000006</v>
      </c>
      <c r="I9" s="21">
        <v>4.57377082</v>
      </c>
      <c r="J9" s="22">
        <f t="shared" si="1"/>
        <v>0.65999433653713324</v>
      </c>
      <c r="K9" s="22">
        <f t="shared" si="2"/>
        <v>0.72920075755918601</v>
      </c>
      <c r="L9" s="23">
        <f t="shared" si="3"/>
        <v>0.79156820740609857</v>
      </c>
      <c r="M9" s="4"/>
      <c r="N9" t="s">
        <v>272</v>
      </c>
      <c r="O9" s="5">
        <v>17.459851057596396</v>
      </c>
      <c r="P9" s="71">
        <v>0.81083311340635267</v>
      </c>
    </row>
    <row r="10" spans="1:16" x14ac:dyDescent="0.25">
      <c r="A10" s="17"/>
      <c r="B10" s="55">
        <v>4</v>
      </c>
      <c r="C10" s="19" t="s">
        <v>252</v>
      </c>
      <c r="D10" s="20">
        <v>36.566259000000002</v>
      </c>
      <c r="E10" s="21">
        <v>46.944004999999997</v>
      </c>
      <c r="F10" s="21">
        <f t="shared" si="0"/>
        <v>37.18159912985395</v>
      </c>
      <c r="G10" s="21">
        <v>30.423861929853956</v>
      </c>
      <c r="H10" s="21">
        <v>3.2288073700000006</v>
      </c>
      <c r="I10" s="21">
        <v>3.5289298299999992</v>
      </c>
      <c r="J10" s="22">
        <f t="shared" si="1"/>
        <v>0.6480883326817547</v>
      </c>
      <c r="K10" s="22">
        <f t="shared" si="2"/>
        <v>0.7168683051191298</v>
      </c>
      <c r="L10" s="23">
        <f t="shared" si="3"/>
        <v>0.79204147856268237</v>
      </c>
      <c r="M10" s="4"/>
      <c r="N10" t="s">
        <v>249</v>
      </c>
      <c r="O10" s="5">
        <v>73.728299519125912</v>
      </c>
      <c r="P10" s="71">
        <v>0.80319972518154914</v>
      </c>
    </row>
    <row r="11" spans="1:16" x14ac:dyDescent="0.25">
      <c r="A11" s="17"/>
      <c r="B11" s="55">
        <v>5</v>
      </c>
      <c r="C11" s="19" t="s">
        <v>253</v>
      </c>
      <c r="D11" s="20">
        <v>70.465862999999999</v>
      </c>
      <c r="E11" s="21">
        <v>108.77318899999985</v>
      </c>
      <c r="F11" s="21">
        <f t="shared" si="0"/>
        <v>78.059883315501523</v>
      </c>
      <c r="G11" s="21">
        <v>62.778130195501518</v>
      </c>
      <c r="H11" s="21">
        <v>6.9979281400000062</v>
      </c>
      <c r="I11" s="21">
        <v>8.2838249800000003</v>
      </c>
      <c r="J11" s="22">
        <f t="shared" si="1"/>
        <v>0.57714709638145856</v>
      </c>
      <c r="K11" s="22">
        <f t="shared" si="2"/>
        <v>0.64148214258480196</v>
      </c>
      <c r="L11" s="23">
        <f t="shared" si="3"/>
        <v>0.71763900675470349</v>
      </c>
      <c r="M11" s="4"/>
      <c r="N11" t="s">
        <v>273</v>
      </c>
      <c r="O11" s="5">
        <v>33.650699829637155</v>
      </c>
      <c r="P11" s="71">
        <v>0.79234664695967261</v>
      </c>
    </row>
    <row r="12" spans="1:16" x14ac:dyDescent="0.25">
      <c r="A12" s="17"/>
      <c r="B12" s="55">
        <v>6</v>
      </c>
      <c r="C12" s="19" t="s">
        <v>254</v>
      </c>
      <c r="D12" s="20">
        <v>89.639369000000073</v>
      </c>
      <c r="E12" s="21">
        <v>126.78441400000004</v>
      </c>
      <c r="F12" s="21">
        <f t="shared" si="0"/>
        <v>90.501286393836011</v>
      </c>
      <c r="G12" s="21">
        <v>73.204506973836004</v>
      </c>
      <c r="H12" s="21">
        <v>7.6769042999999995</v>
      </c>
      <c r="I12" s="21">
        <v>9.6198751199999979</v>
      </c>
      <c r="J12" s="22">
        <f t="shared" si="1"/>
        <v>0.57739358225716908</v>
      </c>
      <c r="K12" s="22">
        <f t="shared" si="2"/>
        <v>0.63794443435165449</v>
      </c>
      <c r="L12" s="23">
        <f t="shared" si="3"/>
        <v>0.7138202838862826</v>
      </c>
      <c r="M12" s="4"/>
      <c r="N12" t="s">
        <v>252</v>
      </c>
      <c r="O12" s="5">
        <v>37.18159912985395</v>
      </c>
      <c r="P12" s="71">
        <v>0.79204147856268237</v>
      </c>
    </row>
    <row r="13" spans="1:16" x14ac:dyDescent="0.25">
      <c r="A13" s="17"/>
      <c r="B13" s="55">
        <v>7</v>
      </c>
      <c r="C13" s="19" t="s">
        <v>255</v>
      </c>
      <c r="D13" s="20">
        <v>71.329880999999972</v>
      </c>
      <c r="E13" s="21">
        <v>76.449367000000009</v>
      </c>
      <c r="F13" s="21">
        <f t="shared" si="0"/>
        <v>67.33261088316948</v>
      </c>
      <c r="G13" s="21">
        <v>57.875027533169487</v>
      </c>
      <c r="H13" s="21">
        <v>0.91143055999999989</v>
      </c>
      <c r="I13" s="21">
        <v>8.5461527899999989</v>
      </c>
      <c r="J13" s="22">
        <f t="shared" si="1"/>
        <v>0.75703736740121708</v>
      </c>
      <c r="K13" s="22">
        <f t="shared" si="2"/>
        <v>0.76895938318455248</v>
      </c>
      <c r="L13" s="23">
        <f t="shared" si="3"/>
        <v>0.8807477880512663</v>
      </c>
      <c r="M13" s="4"/>
      <c r="N13" t="s">
        <v>251</v>
      </c>
      <c r="O13" s="5">
        <v>58.050338405057417</v>
      </c>
      <c r="P13" s="71">
        <v>0.79156820740609857</v>
      </c>
    </row>
    <row r="14" spans="1:16" x14ac:dyDescent="0.25">
      <c r="A14" s="17"/>
      <c r="B14" s="55">
        <v>8</v>
      </c>
      <c r="C14" s="19" t="s">
        <v>256</v>
      </c>
      <c r="D14" s="20">
        <v>86.118876999999998</v>
      </c>
      <c r="E14" s="21">
        <v>91.069309999999973</v>
      </c>
      <c r="F14" s="21">
        <f t="shared" si="0"/>
        <v>66.683587188010151</v>
      </c>
      <c r="G14" s="21">
        <v>51.567219798010143</v>
      </c>
      <c r="H14" s="21">
        <v>7.754721560000001</v>
      </c>
      <c r="I14" s="21">
        <v>7.3616458300000032</v>
      </c>
      <c r="J14" s="22">
        <f t="shared" si="1"/>
        <v>0.56624146815222554</v>
      </c>
      <c r="K14" s="22">
        <f t="shared" si="2"/>
        <v>0.65139333281442624</v>
      </c>
      <c r="L14" s="23">
        <f t="shared" si="3"/>
        <v>0.73222897140661514</v>
      </c>
      <c r="M14" s="4"/>
      <c r="N14" t="s">
        <v>262</v>
      </c>
      <c r="O14" s="5">
        <v>35.321220945488186</v>
      </c>
      <c r="P14" s="71">
        <v>0.78478545015162005</v>
      </c>
    </row>
    <row r="15" spans="1:16" x14ac:dyDescent="0.25">
      <c r="A15" s="17"/>
      <c r="B15" s="55">
        <v>9</v>
      </c>
      <c r="C15" s="19" t="s">
        <v>257</v>
      </c>
      <c r="D15" s="20">
        <v>74.061568000000022</v>
      </c>
      <c r="E15" s="21">
        <v>85.796417000000019</v>
      </c>
      <c r="F15" s="21">
        <f t="shared" si="0"/>
        <v>62.572864384157718</v>
      </c>
      <c r="G15" s="21">
        <v>52.411640984157721</v>
      </c>
      <c r="H15" s="21">
        <v>3.5904060299999987</v>
      </c>
      <c r="I15" s="21">
        <v>6.5708173700000003</v>
      </c>
      <c r="J15" s="22">
        <f t="shared" si="1"/>
        <v>0.6108837969790476</v>
      </c>
      <c r="K15" s="22">
        <f t="shared" si="2"/>
        <v>0.65273176867231775</v>
      </c>
      <c r="L15" s="23">
        <f t="shared" si="3"/>
        <v>0.72931791993315642</v>
      </c>
      <c r="M15" s="4"/>
      <c r="N15" t="s">
        <v>270</v>
      </c>
      <c r="O15" s="5">
        <v>51.517464735988575</v>
      </c>
      <c r="P15" s="71">
        <v>0.77290771051772444</v>
      </c>
    </row>
    <row r="16" spans="1:16" x14ac:dyDescent="0.25">
      <c r="A16" s="17"/>
      <c r="B16" s="55">
        <v>10</v>
      </c>
      <c r="C16" s="19" t="s">
        <v>258</v>
      </c>
      <c r="D16" s="20">
        <v>59.264476999999978</v>
      </c>
      <c r="E16" s="21">
        <v>75.952322999999964</v>
      </c>
      <c r="F16" s="21">
        <f t="shared" si="0"/>
        <v>52.517764097756739</v>
      </c>
      <c r="G16" s="21">
        <v>41.066862137756743</v>
      </c>
      <c r="H16" s="21">
        <v>4.6519359799999993</v>
      </c>
      <c r="I16" s="21">
        <v>6.7989659799999993</v>
      </c>
      <c r="J16" s="22">
        <f t="shared" si="1"/>
        <v>0.54069264132654327</v>
      </c>
      <c r="K16" s="22">
        <f t="shared" si="2"/>
        <v>0.60194074798418951</v>
      </c>
      <c r="L16" s="23">
        <f t="shared" si="3"/>
        <v>0.69145698279375556</v>
      </c>
      <c r="M16" s="4"/>
      <c r="N16" t="s">
        <v>268</v>
      </c>
      <c r="O16" s="5">
        <v>79.304254291320916</v>
      </c>
      <c r="P16" s="71">
        <v>0.76970342628659338</v>
      </c>
    </row>
    <row r="17" spans="1:16" x14ac:dyDescent="0.25">
      <c r="A17" s="17"/>
      <c r="B17" s="55">
        <v>11</v>
      </c>
      <c r="C17" s="19" t="s">
        <v>259</v>
      </c>
      <c r="D17" s="20">
        <v>33.926717000000004</v>
      </c>
      <c r="E17" s="21">
        <v>39.633590000000005</v>
      </c>
      <c r="F17" s="21">
        <f t="shared" si="0"/>
        <v>29.490252596568912</v>
      </c>
      <c r="G17" s="21">
        <v>23.84968811656891</v>
      </c>
      <c r="H17" s="21">
        <v>2.2596493500000001</v>
      </c>
      <c r="I17" s="21">
        <v>3.3809151300000009</v>
      </c>
      <c r="J17" s="22">
        <f t="shared" si="1"/>
        <v>0.60175442387552847</v>
      </c>
      <c r="K17" s="22">
        <f t="shared" si="2"/>
        <v>0.65876791546183189</v>
      </c>
      <c r="L17" s="23">
        <f t="shared" si="3"/>
        <v>0.74407220230539062</v>
      </c>
      <c r="M17" s="4"/>
      <c r="N17" t="s">
        <v>271</v>
      </c>
      <c r="O17" s="5">
        <v>18.816230369511995</v>
      </c>
      <c r="P17" s="71">
        <v>0.74514016904653702</v>
      </c>
    </row>
    <row r="18" spans="1:16" x14ac:dyDescent="0.25">
      <c r="A18" s="17"/>
      <c r="B18" s="55">
        <v>12</v>
      </c>
      <c r="C18" s="19" t="s">
        <v>260</v>
      </c>
      <c r="D18" s="20">
        <v>54.537198000000011</v>
      </c>
      <c r="E18" s="21">
        <v>78.347334999999987</v>
      </c>
      <c r="F18" s="21">
        <f t="shared" si="0"/>
        <v>55.722219836403525</v>
      </c>
      <c r="G18" s="21">
        <v>43.695827296403522</v>
      </c>
      <c r="H18" s="21">
        <v>5.9419606200000015</v>
      </c>
      <c r="I18" s="21">
        <v>6.084431920000001</v>
      </c>
      <c r="J18" s="22">
        <f t="shared" si="1"/>
        <v>0.55771938249595254</v>
      </c>
      <c r="K18" s="22">
        <f t="shared" si="2"/>
        <v>0.63356064269963408</v>
      </c>
      <c r="L18" s="23">
        <f t="shared" si="3"/>
        <v>0.71122036041689907</v>
      </c>
      <c r="M18" s="4"/>
      <c r="N18" t="s">
        <v>259</v>
      </c>
      <c r="O18" s="5">
        <v>29.490252596568912</v>
      </c>
      <c r="P18" s="71">
        <v>0.74407220230539062</v>
      </c>
    </row>
    <row r="19" spans="1:16" x14ac:dyDescent="0.25">
      <c r="A19" s="17"/>
      <c r="B19" s="55">
        <v>13</v>
      </c>
      <c r="C19" s="19" t="s">
        <v>261</v>
      </c>
      <c r="D19" s="20">
        <v>83.009995000000018</v>
      </c>
      <c r="E19" s="21">
        <v>145.54752600000003</v>
      </c>
      <c r="F19" s="21">
        <f t="shared" si="0"/>
        <v>76.781235734230236</v>
      </c>
      <c r="G19" s="21">
        <v>56.227747694230239</v>
      </c>
      <c r="H19" s="21">
        <v>12.118805029999997</v>
      </c>
      <c r="I19" s="21">
        <v>8.4346830100000023</v>
      </c>
      <c r="J19" s="22">
        <f t="shared" si="1"/>
        <v>0.38631881447596866</v>
      </c>
      <c r="K19" s="22">
        <f t="shared" si="2"/>
        <v>0.46958237355563309</v>
      </c>
      <c r="L19" s="23">
        <f t="shared" si="3"/>
        <v>0.527533774323517</v>
      </c>
      <c r="M19" s="4"/>
      <c r="N19" t="s">
        <v>266</v>
      </c>
      <c r="O19" s="5">
        <v>20.221513680117809</v>
      </c>
      <c r="P19" s="71">
        <v>0.7369231686504214</v>
      </c>
    </row>
    <row r="20" spans="1:16" x14ac:dyDescent="0.25">
      <c r="A20" s="17"/>
      <c r="B20" s="55">
        <v>14</v>
      </c>
      <c r="C20" s="19" t="s">
        <v>262</v>
      </c>
      <c r="D20" s="20">
        <v>36.319654</v>
      </c>
      <c r="E20" s="21">
        <v>45.007486999999998</v>
      </c>
      <c r="F20" s="21">
        <f t="shared" si="0"/>
        <v>35.321220945488186</v>
      </c>
      <c r="G20" s="21">
        <v>29.206568055488184</v>
      </c>
      <c r="H20" s="21">
        <v>2.7140407700000009</v>
      </c>
      <c r="I20" s="21">
        <v>3.4006121200000003</v>
      </c>
      <c r="J20" s="22">
        <f t="shared" si="1"/>
        <v>0.64892687866550258</v>
      </c>
      <c r="K20" s="22">
        <f t="shared" si="2"/>
        <v>0.70922886286648679</v>
      </c>
      <c r="L20" s="23">
        <f t="shared" si="3"/>
        <v>0.78478545015162005</v>
      </c>
      <c r="M20" s="4"/>
      <c r="N20" t="s">
        <v>256</v>
      </c>
      <c r="O20" s="5">
        <v>66.683587188010151</v>
      </c>
      <c r="P20" s="71">
        <v>0.73222897140661514</v>
      </c>
    </row>
    <row r="21" spans="1:16" x14ac:dyDescent="0.25">
      <c r="A21" s="17"/>
      <c r="B21" s="55">
        <v>15</v>
      </c>
      <c r="C21" s="19" t="s">
        <v>263</v>
      </c>
      <c r="D21" s="20">
        <v>357.16294099999999</v>
      </c>
      <c r="E21" s="21">
        <v>402.0280099999996</v>
      </c>
      <c r="F21" s="21">
        <f t="shared" si="0"/>
        <v>284.54811904066537</v>
      </c>
      <c r="G21" s="21">
        <v>212.60535461066536</v>
      </c>
      <c r="H21" s="21">
        <v>30.6521504</v>
      </c>
      <c r="I21" s="21">
        <v>41.290614030000015</v>
      </c>
      <c r="J21" s="22">
        <f t="shared" si="1"/>
        <v>0.52883219408186399</v>
      </c>
      <c r="K21" s="22">
        <f t="shared" si="2"/>
        <v>0.60507601201882832</v>
      </c>
      <c r="L21" s="23">
        <f t="shared" si="3"/>
        <v>0.70778182604904982</v>
      </c>
      <c r="M21" s="4"/>
      <c r="N21" t="s">
        <v>257</v>
      </c>
      <c r="O21" s="5">
        <v>62.572864384157718</v>
      </c>
      <c r="P21" s="71">
        <v>0.72931791993315642</v>
      </c>
    </row>
    <row r="22" spans="1:16" x14ac:dyDescent="0.25">
      <c r="A22" s="17"/>
      <c r="B22" s="55">
        <v>16</v>
      </c>
      <c r="C22" s="19" t="s">
        <v>264</v>
      </c>
      <c r="D22" s="20">
        <v>46.284755999999994</v>
      </c>
      <c r="E22" s="21">
        <v>73.940095000000028</v>
      </c>
      <c r="F22" s="21">
        <f t="shared" si="0"/>
        <v>61.201829462717768</v>
      </c>
      <c r="G22" s="21">
        <v>46.703742212717771</v>
      </c>
      <c r="H22" s="21">
        <v>4.2664355399999989</v>
      </c>
      <c r="I22" s="21">
        <v>10.231651710000001</v>
      </c>
      <c r="J22" s="22">
        <f t="shared" si="1"/>
        <v>0.63164298358986082</v>
      </c>
      <c r="K22" s="22">
        <f t="shared" si="2"/>
        <v>0.68934422863153944</v>
      </c>
      <c r="L22" s="23">
        <f t="shared" si="3"/>
        <v>0.82772181267440548</v>
      </c>
      <c r="M22" s="4"/>
      <c r="N22" t="s">
        <v>253</v>
      </c>
      <c r="O22" s="5">
        <v>78.059883315501523</v>
      </c>
      <c r="P22" s="71">
        <v>0.71763900675470349</v>
      </c>
    </row>
    <row r="23" spans="1:16" x14ac:dyDescent="0.25">
      <c r="A23" s="17"/>
      <c r="B23" s="55">
        <v>17</v>
      </c>
      <c r="C23" s="19" t="s">
        <v>265</v>
      </c>
      <c r="D23" s="20">
        <v>7.978154</v>
      </c>
      <c r="E23" s="21">
        <v>12.633410999999999</v>
      </c>
      <c r="F23" s="21">
        <f t="shared" si="0"/>
        <v>9.0146607657615334</v>
      </c>
      <c r="G23" s="21">
        <v>6.9310333457615343</v>
      </c>
      <c r="H23" s="21">
        <v>0.60930182999999993</v>
      </c>
      <c r="I23" s="21">
        <v>1.4743255900000003</v>
      </c>
      <c r="J23" s="22">
        <f t="shared" si="1"/>
        <v>0.54862723501685606</v>
      </c>
      <c r="K23" s="22">
        <f t="shared" si="2"/>
        <v>0.59685663482028206</v>
      </c>
      <c r="L23" s="23">
        <f t="shared" si="3"/>
        <v>0.71355715141077369</v>
      </c>
      <c r="M23" s="4"/>
      <c r="N23" t="s">
        <v>254</v>
      </c>
      <c r="O23" s="5">
        <v>90.501286393836011</v>
      </c>
      <c r="P23" s="71">
        <v>0.7138202838862826</v>
      </c>
    </row>
    <row r="24" spans="1:16" x14ac:dyDescent="0.25">
      <c r="A24" s="17"/>
      <c r="B24" s="55">
        <v>18</v>
      </c>
      <c r="C24" s="19" t="s">
        <v>266</v>
      </c>
      <c r="D24" s="20">
        <v>20.342213999999995</v>
      </c>
      <c r="E24" s="21">
        <v>27.440463999999988</v>
      </c>
      <c r="F24" s="21">
        <f t="shared" si="0"/>
        <v>20.221513680117809</v>
      </c>
      <c r="G24" s="21">
        <v>15.876404780117809</v>
      </c>
      <c r="H24" s="21">
        <v>2.1218657099999998</v>
      </c>
      <c r="I24" s="21">
        <v>2.2232431899999989</v>
      </c>
      <c r="J24" s="22">
        <f t="shared" si="1"/>
        <v>0.57857639652586834</v>
      </c>
      <c r="K24" s="22">
        <f t="shared" si="2"/>
        <v>0.65590255653540763</v>
      </c>
      <c r="L24" s="23">
        <f t="shared" si="3"/>
        <v>0.7369231686504214</v>
      </c>
      <c r="M24" s="4"/>
      <c r="N24" t="s">
        <v>265</v>
      </c>
      <c r="O24" s="5">
        <v>9.0146607657615334</v>
      </c>
      <c r="P24" s="71">
        <v>0.71355715141077369</v>
      </c>
    </row>
    <row r="25" spans="1:16" x14ac:dyDescent="0.25">
      <c r="A25" s="17"/>
      <c r="B25" s="55">
        <v>19</v>
      </c>
      <c r="C25" s="19" t="s">
        <v>267</v>
      </c>
      <c r="D25" s="20">
        <v>18.348524000000008</v>
      </c>
      <c r="E25" s="21">
        <v>33.317190000000018</v>
      </c>
      <c r="F25" s="21">
        <f t="shared" si="0"/>
        <v>16.543926291189944</v>
      </c>
      <c r="G25" s="21">
        <v>12.526599831189944</v>
      </c>
      <c r="H25" s="21">
        <v>1.4947171099999998</v>
      </c>
      <c r="I25" s="21">
        <v>2.5226093500000006</v>
      </c>
      <c r="J25" s="22">
        <f t="shared" si="1"/>
        <v>0.37598008208945405</v>
      </c>
      <c r="K25" s="22">
        <f t="shared" si="2"/>
        <v>0.42084332265686081</v>
      </c>
      <c r="L25" s="23">
        <f t="shared" si="3"/>
        <v>0.49655827190678253</v>
      </c>
      <c r="M25" s="4"/>
      <c r="N25" t="s">
        <v>260</v>
      </c>
      <c r="O25" s="5">
        <v>55.722219836403525</v>
      </c>
      <c r="P25" s="71">
        <v>0.71122036041689907</v>
      </c>
    </row>
    <row r="26" spans="1:16" x14ac:dyDescent="0.25">
      <c r="A26" s="17"/>
      <c r="B26" s="55">
        <v>20</v>
      </c>
      <c r="C26" s="19" t="s">
        <v>268</v>
      </c>
      <c r="D26" s="20">
        <v>84.084325000000007</v>
      </c>
      <c r="E26" s="21">
        <v>103.03222199999999</v>
      </c>
      <c r="F26" s="21">
        <f t="shared" si="0"/>
        <v>79.304254291320916</v>
      </c>
      <c r="G26" s="21">
        <v>64.382082751320922</v>
      </c>
      <c r="H26" s="21">
        <v>7.8308547299999987</v>
      </c>
      <c r="I26" s="21">
        <v>7.0913168100000021</v>
      </c>
      <c r="J26" s="22">
        <f t="shared" si="1"/>
        <v>0.6248732823729739</v>
      </c>
      <c r="K26" s="22">
        <f t="shared" si="2"/>
        <v>0.7008772215096063</v>
      </c>
      <c r="L26" s="23">
        <f t="shared" si="3"/>
        <v>0.76970342628659338</v>
      </c>
      <c r="M26" s="4"/>
      <c r="N26" t="s">
        <v>263</v>
      </c>
      <c r="O26" s="5">
        <v>284.54811904066537</v>
      </c>
      <c r="P26" s="71">
        <v>0.70778182604904982</v>
      </c>
    </row>
    <row r="27" spans="1:16" x14ac:dyDescent="0.25">
      <c r="A27" s="17"/>
      <c r="B27" s="55">
        <v>21</v>
      </c>
      <c r="C27" s="19" t="s">
        <v>269</v>
      </c>
      <c r="D27" s="20">
        <v>79.466564999999974</v>
      </c>
      <c r="E27" s="21">
        <v>112.14558000000002</v>
      </c>
      <c r="F27" s="21">
        <f t="shared" si="0"/>
        <v>75.683670885023091</v>
      </c>
      <c r="G27" s="21">
        <v>60.141971365023089</v>
      </c>
      <c r="H27" s="21">
        <v>7.3628578500000028</v>
      </c>
      <c r="I27" s="21">
        <v>8.1788416700000024</v>
      </c>
      <c r="J27" s="22">
        <f t="shared" si="1"/>
        <v>0.53628481269634587</v>
      </c>
      <c r="K27" s="22">
        <f t="shared" si="2"/>
        <v>0.60193927585039986</v>
      </c>
      <c r="L27" s="23">
        <f t="shared" si="3"/>
        <v>0.6748698511793606</v>
      </c>
      <c r="M27" s="4"/>
      <c r="N27" t="s">
        <v>258</v>
      </c>
      <c r="O27" s="5">
        <v>52.517764097756739</v>
      </c>
      <c r="P27" s="71">
        <v>0.69145698279375556</v>
      </c>
    </row>
    <row r="28" spans="1:16" x14ac:dyDescent="0.25">
      <c r="A28" s="17"/>
      <c r="B28" s="55">
        <v>22</v>
      </c>
      <c r="C28" s="19" t="s">
        <v>270</v>
      </c>
      <c r="D28" s="20">
        <v>43.756998000000003</v>
      </c>
      <c r="E28" s="21">
        <v>66.654095999999953</v>
      </c>
      <c r="F28" s="21">
        <f t="shared" si="0"/>
        <v>51.517464735988575</v>
      </c>
      <c r="G28" s="21">
        <v>44.185429515988574</v>
      </c>
      <c r="H28" s="21">
        <v>3.2927616999999989</v>
      </c>
      <c r="I28" s="21">
        <v>4.0392735200000009</v>
      </c>
      <c r="J28" s="22">
        <f t="shared" si="1"/>
        <v>0.66290644037822677</v>
      </c>
      <c r="K28" s="22">
        <f t="shared" si="2"/>
        <v>0.71230718088185618</v>
      </c>
      <c r="L28" s="23">
        <f t="shared" si="3"/>
        <v>0.77290771051772444</v>
      </c>
      <c r="M28" s="4"/>
      <c r="N28" t="s">
        <v>269</v>
      </c>
      <c r="O28" s="5">
        <v>75.683670885023091</v>
      </c>
      <c r="P28" s="71">
        <v>0.6748698511793606</v>
      </c>
    </row>
    <row r="29" spans="1:16" x14ac:dyDescent="0.25">
      <c r="A29" s="17"/>
      <c r="B29" s="55">
        <v>23</v>
      </c>
      <c r="C29" s="19" t="s">
        <v>271</v>
      </c>
      <c r="D29" s="20">
        <v>18.474926999999997</v>
      </c>
      <c r="E29" s="21">
        <v>25.251933999999999</v>
      </c>
      <c r="F29" s="21">
        <f t="shared" si="0"/>
        <v>18.816230369511995</v>
      </c>
      <c r="G29" s="21">
        <v>15.023094189511994</v>
      </c>
      <c r="H29" s="21">
        <v>1.7515854499999999</v>
      </c>
      <c r="I29" s="21">
        <v>2.04155073</v>
      </c>
      <c r="J29" s="22">
        <f t="shared" si="1"/>
        <v>0.59492845932165017</v>
      </c>
      <c r="K29" s="22">
        <f t="shared" si="2"/>
        <v>0.66429286721215075</v>
      </c>
      <c r="L29" s="23">
        <f t="shared" si="3"/>
        <v>0.74514016904653702</v>
      </c>
      <c r="M29" s="4"/>
      <c r="N29" t="s">
        <v>250</v>
      </c>
      <c r="O29" s="5">
        <v>57.229726109600279</v>
      </c>
      <c r="P29" s="71">
        <v>0.66226769121963391</v>
      </c>
    </row>
    <row r="30" spans="1:16" x14ac:dyDescent="0.25">
      <c r="A30" s="17"/>
      <c r="B30" s="55">
        <v>24</v>
      </c>
      <c r="C30" s="19" t="s">
        <v>272</v>
      </c>
      <c r="D30" s="20">
        <v>17.432289000000004</v>
      </c>
      <c r="E30" s="21">
        <v>21.533224000000001</v>
      </c>
      <c r="F30" s="21">
        <f t="shared" si="0"/>
        <v>17.459851057596396</v>
      </c>
      <c r="G30" s="21">
        <v>14.569617677596398</v>
      </c>
      <c r="H30" s="21">
        <v>1.1056068499999998</v>
      </c>
      <c r="I30" s="21">
        <v>1.7846265299999997</v>
      </c>
      <c r="J30" s="22">
        <f t="shared" si="1"/>
        <v>0.6766110675111352</v>
      </c>
      <c r="K30" s="22">
        <f t="shared" si="2"/>
        <v>0.72795529956853633</v>
      </c>
      <c r="L30" s="23">
        <f t="shared" si="3"/>
        <v>0.81083311340635267</v>
      </c>
      <c r="M30" s="4"/>
      <c r="N30" t="s">
        <v>261</v>
      </c>
      <c r="O30" s="5">
        <v>76.781235734230236</v>
      </c>
      <c r="P30" s="71">
        <v>0.527533774323517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30.93302700000001</v>
      </c>
      <c r="E31" s="28">
        <v>42.469669000000003</v>
      </c>
      <c r="F31" s="28">
        <f t="shared" si="0"/>
        <v>33.650699829637155</v>
      </c>
      <c r="G31" s="28">
        <v>27.709366859637157</v>
      </c>
      <c r="H31" s="28">
        <v>2.7699583200000002</v>
      </c>
      <c r="I31" s="28">
        <v>3.1713746499999993</v>
      </c>
      <c r="J31" s="29">
        <f t="shared" si="1"/>
        <v>0.65245073748131055</v>
      </c>
      <c r="K31" s="29">
        <f t="shared" si="2"/>
        <v>0.7176727744131266</v>
      </c>
      <c r="L31" s="30">
        <f t="shared" si="3"/>
        <v>0.79234664695967261</v>
      </c>
      <c r="M31" s="4"/>
      <c r="N31" t="s">
        <v>267</v>
      </c>
      <c r="O31" s="5">
        <v>16.543926291189944</v>
      </c>
      <c r="P31" s="71">
        <v>0.49655827190678253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599</v>
      </c>
      <c r="N2" s="72" t="s">
        <v>636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40.579332999999998</v>
      </c>
      <c r="E6" s="14">
        <f ca="1">SUM(E7:OFFSET(E7,50,0))</f>
        <v>65.336283999999992</v>
      </c>
      <c r="F6" s="14">
        <f ca="1">SUM(F7:OFFSET(F7,50,0))</f>
        <v>34.966779247263602</v>
      </c>
      <c r="G6" s="14">
        <f ca="1">SUM(G7:OFFSET(G7,50,0))</f>
        <v>26.638524737263602</v>
      </c>
      <c r="H6" s="14">
        <f ca="1">SUM(H7:OFFSET(H7,50,0))</f>
        <v>4.3179676600000008</v>
      </c>
      <c r="I6" s="14">
        <f ca="1">SUM(I7:OFFSET(I7,50,0))</f>
        <v>4.01028685</v>
      </c>
      <c r="J6" s="15">
        <f ca="1">IFERROR(G6/E6,0)</f>
        <v>0.40771410778830958</v>
      </c>
      <c r="K6" s="15">
        <f ca="1">IFERROR(SUM(G6,H6)/E6,0)</f>
        <v>0.47380246475700405</v>
      </c>
      <c r="L6" s="16">
        <f ca="1">IFERROR(SUM(G6,H6,I6)/E6,0)</f>
        <v>0.53518163425492038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2</v>
      </c>
      <c r="C7" s="19" t="s">
        <v>250</v>
      </c>
      <c r="D7" s="20">
        <v>5.3030000000000001E-2</v>
      </c>
      <c r="E7" s="21">
        <v>0.62385099999999982</v>
      </c>
      <c r="F7" s="21">
        <f t="shared" ref="F7:F27" si="0">SUM(G7,H7,I7)</f>
        <v>0.3554865629637694</v>
      </c>
      <c r="G7" s="21">
        <v>0.28374543296376942</v>
      </c>
      <c r="H7" s="21">
        <v>3.9034229999999996E-2</v>
      </c>
      <c r="I7" s="21">
        <v>3.270689999999999E-2</v>
      </c>
      <c r="J7" s="22">
        <f t="shared" ref="J7:J27" si="1">IFERROR(G7/E7,0)</f>
        <v>0.45482885010005514</v>
      </c>
      <c r="K7" s="22">
        <f t="shared" ref="K7:K27" si="2">IFERROR(SUM(G7,H7)/E7,0)</f>
        <v>0.51739864641359801</v>
      </c>
      <c r="L7" s="23">
        <f t="shared" ref="L7:L27" si="3">IFERROR(SUM(G7,H7,I7)/E7,0)</f>
        <v>0.56982606898725741</v>
      </c>
      <c r="M7" s="4"/>
      <c r="N7" t="s">
        <v>268</v>
      </c>
      <c r="O7" s="5">
        <v>0.6833015996965307</v>
      </c>
      <c r="P7" s="71">
        <v>0.73590481152946863</v>
      </c>
    </row>
    <row r="8" spans="1:16" x14ac:dyDescent="0.25">
      <c r="A8" s="17"/>
      <c r="B8" s="55">
        <v>3</v>
      </c>
      <c r="C8" s="19" t="s">
        <v>251</v>
      </c>
      <c r="D8" s="20">
        <v>1.4709E-2</v>
      </c>
      <c r="E8" s="21">
        <v>0.170844</v>
      </c>
      <c r="F8" s="21">
        <f t="shared" si="0"/>
        <v>0.11569644338709967</v>
      </c>
      <c r="G8" s="21">
        <v>8.1886543387099664E-2</v>
      </c>
      <c r="H8" s="21">
        <v>1.5564060000000003E-2</v>
      </c>
      <c r="I8" s="21">
        <v>1.8245839999999999E-2</v>
      </c>
      <c r="J8" s="22">
        <f t="shared" si="1"/>
        <v>0.47930593633431473</v>
      </c>
      <c r="K8" s="22">
        <f t="shared" si="2"/>
        <v>0.57040694075940435</v>
      </c>
      <c r="L8" s="23">
        <f t="shared" si="3"/>
        <v>0.67720518945412</v>
      </c>
      <c r="M8" s="4"/>
      <c r="N8" t="s">
        <v>251</v>
      </c>
      <c r="O8" s="5">
        <v>0.11569644338709967</v>
      </c>
      <c r="P8" s="71">
        <v>0.67720518945412</v>
      </c>
    </row>
    <row r="9" spans="1:16" x14ac:dyDescent="0.25">
      <c r="A9" s="17"/>
      <c r="B9" s="55">
        <v>4</v>
      </c>
      <c r="C9" s="19" t="s">
        <v>252</v>
      </c>
      <c r="D9" s="20">
        <v>5.3030000000000001E-2</v>
      </c>
      <c r="E9" s="21">
        <v>0.55571100000000007</v>
      </c>
      <c r="F9" s="21">
        <f t="shared" si="0"/>
        <v>0.37480414514314619</v>
      </c>
      <c r="G9" s="21">
        <v>0.28778539514314616</v>
      </c>
      <c r="H9" s="21">
        <v>3.8581540000000004E-2</v>
      </c>
      <c r="I9" s="21">
        <v>4.8437210000000008E-2</v>
      </c>
      <c r="J9" s="22">
        <f t="shared" si="1"/>
        <v>0.5178688115641874</v>
      </c>
      <c r="K9" s="22">
        <f t="shared" si="2"/>
        <v>0.58729615779271271</v>
      </c>
      <c r="L9" s="23">
        <f t="shared" si="3"/>
        <v>0.67445874770005665</v>
      </c>
      <c r="M9" s="4"/>
      <c r="N9" t="s">
        <v>252</v>
      </c>
      <c r="O9" s="5">
        <v>0.37480414514314619</v>
      </c>
      <c r="P9" s="71">
        <v>0.67445874770005665</v>
      </c>
    </row>
    <row r="10" spans="1:16" x14ac:dyDescent="0.25">
      <c r="A10" s="17"/>
      <c r="B10" s="55">
        <v>5</v>
      </c>
      <c r="C10" s="19" t="s">
        <v>253</v>
      </c>
      <c r="D10" s="20">
        <v>2.9618000000000002E-2</v>
      </c>
      <c r="E10" s="21">
        <v>0.70841500000000013</v>
      </c>
      <c r="F10" s="21">
        <f t="shared" si="0"/>
        <v>0.19334524743560849</v>
      </c>
      <c r="G10" s="21">
        <v>0.11934195743560849</v>
      </c>
      <c r="H10" s="21">
        <v>5.0808249999999999E-2</v>
      </c>
      <c r="I10" s="21">
        <v>2.319504E-2</v>
      </c>
      <c r="J10" s="22">
        <f t="shared" si="1"/>
        <v>0.168463340606295</v>
      </c>
      <c r="K10" s="22">
        <f t="shared" si="2"/>
        <v>0.24018436571163579</v>
      </c>
      <c r="L10" s="23">
        <f t="shared" si="3"/>
        <v>0.27292652955627489</v>
      </c>
      <c r="M10" s="4"/>
      <c r="N10" t="s">
        <v>262</v>
      </c>
      <c r="O10" s="5">
        <v>0.39607614056262641</v>
      </c>
      <c r="P10" s="71">
        <v>0.66359640413734189</v>
      </c>
    </row>
    <row r="11" spans="1:16" x14ac:dyDescent="0.25">
      <c r="A11" s="17"/>
      <c r="B11" s="55">
        <v>6</v>
      </c>
      <c r="C11" s="19" t="s">
        <v>254</v>
      </c>
      <c r="D11" s="20">
        <v>2.9618000000000002E-2</v>
      </c>
      <c r="E11" s="21">
        <v>0.56827100000000008</v>
      </c>
      <c r="F11" s="21">
        <f t="shared" si="0"/>
        <v>0.35999387048163861</v>
      </c>
      <c r="G11" s="21">
        <v>0.27155403048163862</v>
      </c>
      <c r="H11" s="21">
        <v>4.1043510000000005E-2</v>
      </c>
      <c r="I11" s="21">
        <v>4.7396330000000007E-2</v>
      </c>
      <c r="J11" s="22">
        <f t="shared" si="1"/>
        <v>0.47786008872815711</v>
      </c>
      <c r="K11" s="22">
        <f t="shared" si="2"/>
        <v>0.55008532985431002</v>
      </c>
      <c r="L11" s="23">
        <f t="shared" si="3"/>
        <v>0.63348977949189478</v>
      </c>
      <c r="M11" s="4"/>
      <c r="N11" t="s">
        <v>260</v>
      </c>
      <c r="O11" s="5">
        <v>0.36044153199728868</v>
      </c>
      <c r="P11" s="71">
        <v>0.65813514317407462</v>
      </c>
    </row>
    <row r="12" spans="1:16" x14ac:dyDescent="0.25">
      <c r="A12" s="17"/>
      <c r="B12" s="55">
        <v>8</v>
      </c>
      <c r="C12" s="19" t="s">
        <v>256</v>
      </c>
      <c r="D12" s="20">
        <v>5.4030000000000002E-2</v>
      </c>
      <c r="E12" s="21">
        <v>0.68694500000000014</v>
      </c>
      <c r="F12" s="21">
        <f t="shared" si="0"/>
        <v>0.42605961203380771</v>
      </c>
      <c r="G12" s="21">
        <v>0.32570913203380769</v>
      </c>
      <c r="H12" s="21">
        <v>4.5206769999999986E-2</v>
      </c>
      <c r="I12" s="21">
        <v>5.5143710000000006E-2</v>
      </c>
      <c r="J12" s="22">
        <f t="shared" si="1"/>
        <v>0.4741414990047349</v>
      </c>
      <c r="K12" s="22">
        <f t="shared" si="2"/>
        <v>0.53994992617139304</v>
      </c>
      <c r="L12" s="23">
        <f t="shared" si="3"/>
        <v>0.62022376177686367</v>
      </c>
      <c r="M12" s="4"/>
      <c r="N12" t="s">
        <v>261</v>
      </c>
      <c r="O12" s="5">
        <v>0.43806817600171133</v>
      </c>
      <c r="P12" s="71">
        <v>0.65255039869645992</v>
      </c>
    </row>
    <row r="13" spans="1:16" x14ac:dyDescent="0.25">
      <c r="A13" s="17"/>
      <c r="B13" s="55">
        <v>9</v>
      </c>
      <c r="C13" s="19" t="s">
        <v>257</v>
      </c>
      <c r="D13" s="20">
        <v>2.8618000000000001E-2</v>
      </c>
      <c r="E13" s="21">
        <v>0.69997799999999999</v>
      </c>
      <c r="F13" s="21">
        <f t="shared" si="0"/>
        <v>0.16751579213729662</v>
      </c>
      <c r="G13" s="21">
        <v>0.11634366213729663</v>
      </c>
      <c r="H13" s="21">
        <v>1.706686E-2</v>
      </c>
      <c r="I13" s="21">
        <v>3.410527E-2</v>
      </c>
      <c r="J13" s="22">
        <f t="shared" si="1"/>
        <v>0.16621045538187862</v>
      </c>
      <c r="K13" s="22">
        <f t="shared" si="2"/>
        <v>0.1905924502445743</v>
      </c>
      <c r="L13" s="23">
        <f t="shared" si="3"/>
        <v>0.23931579583543572</v>
      </c>
      <c r="M13" s="4"/>
      <c r="N13" t="s">
        <v>259</v>
      </c>
      <c r="O13" s="5">
        <v>0.52996150353070193</v>
      </c>
      <c r="P13" s="71">
        <v>0.64641118583683632</v>
      </c>
    </row>
    <row r="14" spans="1:16" x14ac:dyDescent="0.25">
      <c r="A14" s="17"/>
      <c r="B14" s="55">
        <v>10</v>
      </c>
      <c r="C14" s="19" t="s">
        <v>258</v>
      </c>
      <c r="D14" s="20">
        <v>2.8618000000000001E-2</v>
      </c>
      <c r="E14" s="21">
        <v>0.703484</v>
      </c>
      <c r="F14" s="21">
        <f t="shared" si="0"/>
        <v>0.18372606501629957</v>
      </c>
      <c r="G14" s="21">
        <v>0.11958443501629953</v>
      </c>
      <c r="H14" s="21">
        <v>2.6364440000000003E-2</v>
      </c>
      <c r="I14" s="21">
        <v>3.7777190000000002E-2</v>
      </c>
      <c r="J14" s="22">
        <f t="shared" si="1"/>
        <v>0.16998884838361575</v>
      </c>
      <c r="K14" s="22">
        <f t="shared" si="2"/>
        <v>0.20746580592636016</v>
      </c>
      <c r="L14" s="23">
        <f t="shared" si="3"/>
        <v>0.26116594693880679</v>
      </c>
      <c r="M14" s="4"/>
      <c r="N14" t="s">
        <v>265</v>
      </c>
      <c r="O14" s="5">
        <v>0.1116652607132156</v>
      </c>
      <c r="P14" s="71">
        <v>0.64580363493638615</v>
      </c>
    </row>
    <row r="15" spans="1:16" x14ac:dyDescent="0.25">
      <c r="A15" s="17"/>
      <c r="B15" s="55">
        <v>11</v>
      </c>
      <c r="C15" s="19" t="s">
        <v>259</v>
      </c>
      <c r="D15" s="20">
        <v>5.3030000000000001E-2</v>
      </c>
      <c r="E15" s="21">
        <v>0.81985200000000003</v>
      </c>
      <c r="F15" s="21">
        <f t="shared" si="0"/>
        <v>0.52996150353070193</v>
      </c>
      <c r="G15" s="21">
        <v>0.42366072353070194</v>
      </c>
      <c r="H15" s="21">
        <v>5.6178310000000016E-2</v>
      </c>
      <c r="I15" s="21">
        <v>5.0122470000000002E-2</v>
      </c>
      <c r="J15" s="22">
        <f t="shared" si="1"/>
        <v>0.51675268649793127</v>
      </c>
      <c r="K15" s="22">
        <f t="shared" si="2"/>
        <v>0.58527518812017532</v>
      </c>
      <c r="L15" s="23">
        <f t="shared" si="3"/>
        <v>0.64641118583683632</v>
      </c>
      <c r="M15" s="4"/>
      <c r="N15" t="s">
        <v>254</v>
      </c>
      <c r="O15" s="5">
        <v>0.35999387048163861</v>
      </c>
      <c r="P15" s="71">
        <v>0.63348977949189478</v>
      </c>
    </row>
    <row r="16" spans="1:16" x14ac:dyDescent="0.25">
      <c r="A16" s="17"/>
      <c r="B16" s="55">
        <v>12</v>
      </c>
      <c r="C16" s="19" t="s">
        <v>260</v>
      </c>
      <c r="D16" s="20">
        <v>5.3030000000000001E-2</v>
      </c>
      <c r="E16" s="21">
        <v>0.54767100000000013</v>
      </c>
      <c r="F16" s="21">
        <f t="shared" si="0"/>
        <v>0.36044153199728868</v>
      </c>
      <c r="G16" s="21">
        <v>0.27375914199728868</v>
      </c>
      <c r="H16" s="21">
        <v>4.2579310000000002E-2</v>
      </c>
      <c r="I16" s="21">
        <v>4.4103079999999996E-2</v>
      </c>
      <c r="J16" s="22">
        <f t="shared" si="1"/>
        <v>0.49986057687423402</v>
      </c>
      <c r="K16" s="22">
        <f t="shared" si="2"/>
        <v>0.57760672373977917</v>
      </c>
      <c r="L16" s="23">
        <f t="shared" si="3"/>
        <v>0.65813514317407462</v>
      </c>
      <c r="M16" s="4"/>
      <c r="N16" t="s">
        <v>272</v>
      </c>
      <c r="O16" s="5">
        <v>0.11327362723577192</v>
      </c>
      <c r="P16" s="71">
        <v>0.62174374261485144</v>
      </c>
    </row>
    <row r="17" spans="1:16" x14ac:dyDescent="0.25">
      <c r="A17" s="17"/>
      <c r="B17" s="55">
        <v>13</v>
      </c>
      <c r="C17" s="19" t="s">
        <v>261</v>
      </c>
      <c r="D17" s="20">
        <v>5.3030000000000001E-2</v>
      </c>
      <c r="E17" s="21">
        <v>0.67131699999999994</v>
      </c>
      <c r="F17" s="21">
        <f t="shared" si="0"/>
        <v>0.43806817600171133</v>
      </c>
      <c r="G17" s="21">
        <v>0.32580100600171136</v>
      </c>
      <c r="H17" s="21">
        <v>5.031501E-2</v>
      </c>
      <c r="I17" s="21">
        <v>6.1952159999999999E-2</v>
      </c>
      <c r="J17" s="22">
        <f t="shared" si="1"/>
        <v>0.48531618594749037</v>
      </c>
      <c r="K17" s="22">
        <f t="shared" si="2"/>
        <v>0.56026588929181209</v>
      </c>
      <c r="L17" s="23">
        <f t="shared" si="3"/>
        <v>0.65255039869645992</v>
      </c>
      <c r="M17" s="4"/>
      <c r="N17" t="s">
        <v>256</v>
      </c>
      <c r="O17" s="5">
        <v>0.42605961203380771</v>
      </c>
      <c r="P17" s="71">
        <v>0.62022376177686367</v>
      </c>
    </row>
    <row r="18" spans="1:16" x14ac:dyDescent="0.25">
      <c r="A18" s="17"/>
      <c r="B18" s="55">
        <v>14</v>
      </c>
      <c r="C18" s="19" t="s">
        <v>262</v>
      </c>
      <c r="D18" s="20">
        <v>2.8618000000000001E-2</v>
      </c>
      <c r="E18" s="21">
        <v>0.59686300000000014</v>
      </c>
      <c r="F18" s="21">
        <f t="shared" si="0"/>
        <v>0.39607614056262641</v>
      </c>
      <c r="G18" s="21">
        <v>0.3072467505626264</v>
      </c>
      <c r="H18" s="21">
        <v>4.5939100000000004E-2</v>
      </c>
      <c r="I18" s="21">
        <v>4.2890290000000005E-2</v>
      </c>
      <c r="J18" s="22">
        <f t="shared" si="1"/>
        <v>0.51476930311080826</v>
      </c>
      <c r="K18" s="22">
        <f t="shared" si="2"/>
        <v>0.59173688193542961</v>
      </c>
      <c r="L18" s="23">
        <f t="shared" si="3"/>
        <v>0.66359640413734189</v>
      </c>
      <c r="M18" s="4"/>
      <c r="N18" t="s">
        <v>273</v>
      </c>
      <c r="O18" s="5">
        <v>0.16488447852890967</v>
      </c>
      <c r="P18" s="71">
        <v>0.58444595946033673</v>
      </c>
    </row>
    <row r="19" spans="1:16" x14ac:dyDescent="0.25">
      <c r="A19" s="17"/>
      <c r="B19" s="55">
        <v>15</v>
      </c>
      <c r="C19" s="19" t="s">
        <v>263</v>
      </c>
      <c r="D19" s="20">
        <v>39.919249000000001</v>
      </c>
      <c r="E19" s="21">
        <v>53.833871999999992</v>
      </c>
      <c r="F19" s="21">
        <f t="shared" si="0"/>
        <v>29.051920524495401</v>
      </c>
      <c r="G19" s="21">
        <v>22.373242854495402</v>
      </c>
      <c r="H19" s="21">
        <v>3.4697758900000006</v>
      </c>
      <c r="I19" s="21">
        <v>3.2089017799999997</v>
      </c>
      <c r="J19" s="22">
        <f t="shared" si="1"/>
        <v>0.4155978758967106</v>
      </c>
      <c r="K19" s="22">
        <f t="shared" si="2"/>
        <v>0.48005127226396432</v>
      </c>
      <c r="L19" s="23">
        <f t="shared" si="3"/>
        <v>0.53965875842063538</v>
      </c>
      <c r="M19" s="4"/>
      <c r="N19" t="s">
        <v>250</v>
      </c>
      <c r="O19" s="5">
        <v>0.3554865629637694</v>
      </c>
      <c r="P19" s="71">
        <v>0.56982606898725741</v>
      </c>
    </row>
    <row r="20" spans="1:16" x14ac:dyDescent="0.25">
      <c r="A20" s="17"/>
      <c r="B20" s="55">
        <v>16</v>
      </c>
      <c r="C20" s="19" t="s">
        <v>264</v>
      </c>
      <c r="D20" s="20">
        <v>2.8618000000000001E-2</v>
      </c>
      <c r="E20" s="21">
        <v>0.716414</v>
      </c>
      <c r="F20" s="21">
        <f t="shared" si="0"/>
        <v>0.17817755894938364</v>
      </c>
      <c r="G20" s="21">
        <v>9.0182778949383646E-2</v>
      </c>
      <c r="H20" s="21">
        <v>3.6042520000000002E-2</v>
      </c>
      <c r="I20" s="21">
        <v>5.195226E-2</v>
      </c>
      <c r="J20" s="22">
        <f t="shared" si="1"/>
        <v>0.12588081604963561</v>
      </c>
      <c r="K20" s="22">
        <f t="shared" si="2"/>
        <v>0.17619044148967447</v>
      </c>
      <c r="L20" s="23">
        <f t="shared" si="3"/>
        <v>0.24870753356213535</v>
      </c>
      <c r="M20" s="4"/>
      <c r="N20" t="s">
        <v>263</v>
      </c>
      <c r="O20" s="5">
        <v>29.051920524495401</v>
      </c>
      <c r="P20" s="71">
        <v>0.53965875842063538</v>
      </c>
    </row>
    <row r="21" spans="1:16" x14ac:dyDescent="0.25">
      <c r="A21" s="17"/>
      <c r="B21" s="55">
        <v>17</v>
      </c>
      <c r="C21" s="19" t="s">
        <v>265</v>
      </c>
      <c r="D21" s="20">
        <v>1.2206E-2</v>
      </c>
      <c r="E21" s="21">
        <v>0.17290900000000001</v>
      </c>
      <c r="F21" s="21">
        <f t="shared" si="0"/>
        <v>0.1116652607132156</v>
      </c>
      <c r="G21" s="21">
        <v>7.6193230713215598E-2</v>
      </c>
      <c r="H21" s="21">
        <v>1.70633E-2</v>
      </c>
      <c r="I21" s="21">
        <v>1.8408730000000002E-2</v>
      </c>
      <c r="J21" s="22">
        <f t="shared" si="1"/>
        <v>0.44065508859119878</v>
      </c>
      <c r="K21" s="22">
        <f t="shared" si="2"/>
        <v>0.53933878926612033</v>
      </c>
      <c r="L21" s="23">
        <f t="shared" si="3"/>
        <v>0.64580363493638615</v>
      </c>
      <c r="M21" s="4"/>
      <c r="N21" t="s">
        <v>271</v>
      </c>
      <c r="O21" s="5">
        <v>0.14959923897240537</v>
      </c>
      <c r="P21" s="71">
        <v>0.52174072204402511</v>
      </c>
    </row>
    <row r="22" spans="1:16" x14ac:dyDescent="0.25">
      <c r="A22" s="17"/>
      <c r="B22" s="55">
        <v>20</v>
      </c>
      <c r="C22" s="19" t="s">
        <v>268</v>
      </c>
      <c r="D22" s="20">
        <v>3.6220999999999996E-2</v>
      </c>
      <c r="E22" s="21">
        <v>0.92851899999999998</v>
      </c>
      <c r="F22" s="21">
        <f t="shared" si="0"/>
        <v>0.6833015996965307</v>
      </c>
      <c r="G22" s="21">
        <v>0.58634158969653072</v>
      </c>
      <c r="H22" s="21">
        <v>5.1386610000000006E-2</v>
      </c>
      <c r="I22" s="21">
        <v>4.55734E-2</v>
      </c>
      <c r="J22" s="22">
        <f t="shared" si="1"/>
        <v>0.63148044326129105</v>
      </c>
      <c r="K22" s="22">
        <f t="shared" si="2"/>
        <v>0.68682299414070225</v>
      </c>
      <c r="L22" s="23">
        <f t="shared" si="3"/>
        <v>0.73590481152946863</v>
      </c>
      <c r="M22" s="4"/>
      <c r="N22" t="s">
        <v>269</v>
      </c>
      <c r="O22" s="5">
        <v>0.35711704818415002</v>
      </c>
      <c r="P22" s="71">
        <v>0.44691864639816542</v>
      </c>
    </row>
    <row r="23" spans="1:16" x14ac:dyDescent="0.25">
      <c r="A23" s="17"/>
      <c r="B23" s="55">
        <v>21</v>
      </c>
      <c r="C23" s="19" t="s">
        <v>269</v>
      </c>
      <c r="D23" s="20">
        <v>3.7220999999999997E-2</v>
      </c>
      <c r="E23" s="21">
        <v>0.79906499999999991</v>
      </c>
      <c r="F23" s="21">
        <f t="shared" si="0"/>
        <v>0.35711704818415002</v>
      </c>
      <c r="G23" s="21">
        <v>0.15117727818415005</v>
      </c>
      <c r="H23" s="21">
        <v>0.13198475999999998</v>
      </c>
      <c r="I23" s="21">
        <v>7.3955010000000002E-2</v>
      </c>
      <c r="J23" s="22">
        <f t="shared" si="1"/>
        <v>0.18919271671785157</v>
      </c>
      <c r="K23" s="22">
        <f t="shared" si="2"/>
        <v>0.35436671382697288</v>
      </c>
      <c r="L23" s="23">
        <f t="shared" si="3"/>
        <v>0.44691864639816542</v>
      </c>
      <c r="M23" s="4"/>
      <c r="N23" t="s">
        <v>270</v>
      </c>
      <c r="O23" s="5">
        <v>0.25566481979683775</v>
      </c>
      <c r="P23" s="71">
        <v>0.3272451051076688</v>
      </c>
    </row>
    <row r="24" spans="1:16" x14ac:dyDescent="0.25">
      <c r="A24" s="17"/>
      <c r="B24" s="55">
        <v>22</v>
      </c>
      <c r="C24" s="19" t="s">
        <v>270</v>
      </c>
      <c r="D24" s="20">
        <v>2.9618000000000002E-2</v>
      </c>
      <c r="E24" s="21">
        <v>0.78126399999999996</v>
      </c>
      <c r="F24" s="21">
        <f t="shared" si="0"/>
        <v>0.25566481979683775</v>
      </c>
      <c r="G24" s="21">
        <v>0.11766543979683775</v>
      </c>
      <c r="H24" s="21">
        <v>7.9636359999999989E-2</v>
      </c>
      <c r="I24" s="21">
        <v>5.8363019999999988E-2</v>
      </c>
      <c r="J24" s="22">
        <f t="shared" si="1"/>
        <v>0.15060906402552499</v>
      </c>
      <c r="K24" s="22">
        <f t="shared" si="2"/>
        <v>0.25254177819128715</v>
      </c>
      <c r="L24" s="23">
        <f t="shared" si="3"/>
        <v>0.3272451051076688</v>
      </c>
      <c r="M24" s="4"/>
      <c r="N24" t="s">
        <v>253</v>
      </c>
      <c r="O24" s="5">
        <v>0.19334524743560849</v>
      </c>
      <c r="P24" s="71">
        <v>0.27292652955627489</v>
      </c>
    </row>
    <row r="25" spans="1:16" x14ac:dyDescent="0.25">
      <c r="A25" s="17"/>
      <c r="B25" s="55">
        <v>23</v>
      </c>
      <c r="C25" s="19" t="s">
        <v>271</v>
      </c>
      <c r="D25" s="20">
        <v>1.5809E-2</v>
      </c>
      <c r="E25" s="21">
        <v>0.28673100000000001</v>
      </c>
      <c r="F25" s="21">
        <f t="shared" si="0"/>
        <v>0.14959923897240537</v>
      </c>
      <c r="G25" s="21">
        <v>0.11476440897240536</v>
      </c>
      <c r="H25" s="21">
        <v>1.8305660000000001E-2</v>
      </c>
      <c r="I25" s="21">
        <v>1.6529169999999999E-2</v>
      </c>
      <c r="J25" s="22">
        <f t="shared" si="1"/>
        <v>0.40025113772980725</v>
      </c>
      <c r="K25" s="22">
        <f t="shared" si="2"/>
        <v>0.46409376374513173</v>
      </c>
      <c r="L25" s="23">
        <f t="shared" si="3"/>
        <v>0.52174072204402511</v>
      </c>
      <c r="M25" s="4"/>
      <c r="N25" t="s">
        <v>258</v>
      </c>
      <c r="O25" s="5">
        <v>0.18372606501629957</v>
      </c>
      <c r="P25" s="71">
        <v>0.26116594693880679</v>
      </c>
    </row>
    <row r="26" spans="1:16" x14ac:dyDescent="0.25">
      <c r="A26" s="17"/>
      <c r="B26" s="55">
        <v>24</v>
      </c>
      <c r="C26" s="19" t="s">
        <v>272</v>
      </c>
      <c r="D26" s="20">
        <v>1.3205999999999999E-2</v>
      </c>
      <c r="E26" s="21">
        <v>0.18218699999999996</v>
      </c>
      <c r="F26" s="21">
        <f t="shared" si="0"/>
        <v>0.11327362723577192</v>
      </c>
      <c r="G26" s="21">
        <v>8.2041937235771911E-2</v>
      </c>
      <c r="H26" s="21">
        <v>1.6024440000000001E-2</v>
      </c>
      <c r="I26" s="21">
        <v>1.5207249999999999E-2</v>
      </c>
      <c r="J26" s="22">
        <f t="shared" si="1"/>
        <v>0.45031718638416535</v>
      </c>
      <c r="K26" s="22">
        <f t="shared" si="2"/>
        <v>0.53827318763562682</v>
      </c>
      <c r="L26" s="23">
        <f t="shared" si="3"/>
        <v>0.62174374261485144</v>
      </c>
      <c r="M26" s="4"/>
      <c r="N26" t="s">
        <v>264</v>
      </c>
      <c r="O26" s="5">
        <v>0.17817755894938364</v>
      </c>
      <c r="P26" s="71">
        <v>0.24870753356213535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8.2059999999999998E-3</v>
      </c>
      <c r="E27" s="28">
        <v>0.28212100000000001</v>
      </c>
      <c r="F27" s="28">
        <f t="shared" si="0"/>
        <v>0.16488447852890967</v>
      </c>
      <c r="G27" s="28">
        <v>0.11049700852890965</v>
      </c>
      <c r="H27" s="28">
        <v>2.9066730000000002E-2</v>
      </c>
      <c r="I27" s="28">
        <v>2.5320739999999998E-2</v>
      </c>
      <c r="J27" s="29">
        <f t="shared" si="1"/>
        <v>0.39166530860485266</v>
      </c>
      <c r="K27" s="29">
        <f t="shared" si="2"/>
        <v>0.49469461163440387</v>
      </c>
      <c r="L27" s="30">
        <f t="shared" si="3"/>
        <v>0.58444595946033673</v>
      </c>
      <c r="M27" s="4"/>
      <c r="N27" t="s">
        <v>257</v>
      </c>
      <c r="O27" s="5">
        <v>0.16751579213729662</v>
      </c>
      <c r="P27" s="71">
        <v>0.23931579583543572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7" workbookViewId="0">
      <selection activeCell="A17" sqref="A17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40.579332999999998</v>
      </c>
      <c r="E6" s="14">
        <v>65.336283999999992</v>
      </c>
      <c r="F6" s="14">
        <v>34.966779247263602</v>
      </c>
      <c r="G6" s="14">
        <v>26.638524737263602</v>
      </c>
      <c r="H6" s="14">
        <v>4.3179676600000008</v>
      </c>
      <c r="I6" s="14">
        <v>4.01028685</v>
      </c>
      <c r="J6" s="15">
        <v>0.40771410778830958</v>
      </c>
      <c r="K6" s="15">
        <v>0.47380246475700405</v>
      </c>
      <c r="L6" s="16">
        <v>0.53518163425492038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35.081908999999996</v>
      </c>
      <c r="E7" s="38">
        <f ca="1">SUM(E8:OFFSET(E6,MATCH("PROYECTOS",$A$8:$A$50,0),0))</f>
        <v>59.838859999999997</v>
      </c>
      <c r="F7" s="38">
        <f ca="1">SUM(F8:OFFSET(F6,MATCH("PROYECTOS",$A$8:$A$50,0),0))</f>
        <v>34.005197523774271</v>
      </c>
      <c r="G7" s="38">
        <f ca="1">SUM(G8:OFFSET(G6,MATCH("PROYECTOS",$A$8:$A$50,0),0))</f>
        <v>26.049396903774273</v>
      </c>
      <c r="H7" s="38">
        <f ca="1">SUM(H8:OFFSET(H6,MATCH("PROYECTOS",$A$8:$A$50,0),0))</f>
        <v>4.0757496199999999</v>
      </c>
      <c r="I7" s="38">
        <f ca="1">SUM(I8:OFFSET(I6,MATCH("PROYECTOS",$A$8:$A$50,0),0))</f>
        <v>3.8800509999999999</v>
      </c>
      <c r="J7" s="39">
        <f ca="1">IFERROR(G7/E7,0)</f>
        <v>0.43532575493206715</v>
      </c>
      <c r="K7" s="39">
        <f ca="1">IFERROR(SUM(G7,H7)/E7,0)</f>
        <v>0.50343784162623206</v>
      </c>
      <c r="L7" s="40">
        <f ca="1">IFERROR(SUM(G7,H7,I7)/E7,0)</f>
        <v>0.56827950137710304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8.4588689999999982</v>
      </c>
      <c r="E8" s="21">
        <v>25.582965999999995</v>
      </c>
      <c r="F8" s="21">
        <f t="shared" ref="F8:F12" si="0">SUM(G8,H8,I8)</f>
        <v>13.246370068279889</v>
      </c>
      <c r="G8" s="21">
        <v>9.6039038082798882</v>
      </c>
      <c r="H8" s="21">
        <v>1.8150103</v>
      </c>
      <c r="I8" s="21">
        <v>1.82745596</v>
      </c>
      <c r="J8" s="22">
        <f t="shared" ref="J8:J13" si="1">IFERROR(G8/E8,0)</f>
        <v>0.37540228166975986</v>
      </c>
      <c r="K8" s="22">
        <f t="shared" ref="K8:K13" si="2">IFERROR(SUM(G8,H8)/E8,0)</f>
        <v>0.44634832834785032</v>
      </c>
      <c r="L8" s="23">
        <f t="shared" ref="L8:L13" si="3">IFERROR(SUM(G8,H8,I8)/E8,0)</f>
        <v>0.51778085732044876</v>
      </c>
      <c r="M8" s="4"/>
    </row>
    <row r="9" spans="1:13" ht="51" x14ac:dyDescent="0.25">
      <c r="A9" s="17"/>
      <c r="B9" s="19">
        <v>3000415</v>
      </c>
      <c r="C9" s="19" t="s">
        <v>602</v>
      </c>
      <c r="D9" s="20">
        <v>1.6568989999999999</v>
      </c>
      <c r="E9" s="21">
        <v>3.5073180000000002</v>
      </c>
      <c r="F9" s="21">
        <f t="shared" si="0"/>
        <v>2.0468441678536906</v>
      </c>
      <c r="G9" s="21">
        <v>1.7359094178536907</v>
      </c>
      <c r="H9" s="21">
        <v>0.14822403000000001</v>
      </c>
      <c r="I9" s="21">
        <v>0.16271072</v>
      </c>
      <c r="J9" s="22">
        <f t="shared" si="1"/>
        <v>0.4949392720744713</v>
      </c>
      <c r="K9" s="22">
        <f t="shared" si="2"/>
        <v>0.5372006324643761</v>
      </c>
      <c r="L9" s="23">
        <f t="shared" si="3"/>
        <v>0.58359241102565851</v>
      </c>
      <c r="M9" s="4"/>
    </row>
    <row r="10" spans="1:13" ht="25.5" x14ac:dyDescent="0.25">
      <c r="A10" s="17"/>
      <c r="B10" s="19">
        <v>3000416</v>
      </c>
      <c r="C10" s="19" t="s">
        <v>603</v>
      </c>
      <c r="D10" s="20">
        <v>4.8040310000000002</v>
      </c>
      <c r="E10" s="21">
        <v>8.2129630000000002</v>
      </c>
      <c r="F10" s="21">
        <f t="shared" si="0"/>
        <v>4.8042611097080439</v>
      </c>
      <c r="G10" s="21">
        <v>3.6737530897080433</v>
      </c>
      <c r="H10" s="21">
        <v>0.64052556999999999</v>
      </c>
      <c r="I10" s="21">
        <v>0.48998244999999996</v>
      </c>
      <c r="J10" s="22">
        <f t="shared" si="1"/>
        <v>0.44731153539934893</v>
      </c>
      <c r="K10" s="22">
        <f t="shared" si="2"/>
        <v>0.52530111966997095</v>
      </c>
      <c r="L10" s="23">
        <f t="shared" si="3"/>
        <v>0.58496076382032203</v>
      </c>
      <c r="M10" s="4"/>
    </row>
    <row r="11" spans="1:13" ht="38.25" x14ac:dyDescent="0.25">
      <c r="A11" s="17"/>
      <c r="B11" s="19">
        <v>3000417</v>
      </c>
      <c r="C11" s="19" t="s">
        <v>604</v>
      </c>
      <c r="D11" s="20">
        <v>13.598805</v>
      </c>
      <c r="E11" s="21">
        <v>15.898308</v>
      </c>
      <c r="F11" s="21">
        <f t="shared" si="0"/>
        <v>9.6450513351303346</v>
      </c>
      <c r="G11" s="21">
        <v>7.6965633151303336</v>
      </c>
      <c r="H11" s="21">
        <v>1.0029938400000002</v>
      </c>
      <c r="I11" s="21">
        <v>0.94549418000000007</v>
      </c>
      <c r="J11" s="22">
        <f t="shared" si="1"/>
        <v>0.48411210269233262</v>
      </c>
      <c r="K11" s="22">
        <f t="shared" si="2"/>
        <v>0.54720018980197982</v>
      </c>
      <c r="L11" s="23">
        <f t="shared" si="3"/>
        <v>0.60667156122087551</v>
      </c>
      <c r="M11" s="4"/>
    </row>
    <row r="12" spans="1:13" ht="38.25" x14ac:dyDescent="0.25">
      <c r="A12" s="17"/>
      <c r="B12" s="19">
        <v>3000493</v>
      </c>
      <c r="C12" s="19" t="s">
        <v>605</v>
      </c>
      <c r="D12" s="20">
        <v>6.5633049999999997</v>
      </c>
      <c r="E12" s="21">
        <v>6.6373049999999987</v>
      </c>
      <c r="F12" s="21">
        <f t="shared" si="0"/>
        <v>4.2626708428023168</v>
      </c>
      <c r="G12" s="21">
        <v>3.3392672728023172</v>
      </c>
      <c r="H12" s="21">
        <v>0.46899588000000003</v>
      </c>
      <c r="I12" s="21">
        <v>0.45440768999999992</v>
      </c>
      <c r="J12" s="22">
        <f t="shared" si="1"/>
        <v>0.50310589505865977</v>
      </c>
      <c r="K12" s="22">
        <f t="shared" si="2"/>
        <v>0.57376648395731666</v>
      </c>
      <c r="L12" s="23">
        <f t="shared" si="3"/>
        <v>0.64222916421684972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5.4974240000000023</v>
      </c>
      <c r="E13" s="45">
        <f t="shared" ref="E13:I13" ca="1" si="4">OFFSET(E13,-MATCH("PROYECTOS",$A$8:$A$50,0)-1,0)-(OFFSET(E13,-MATCH("PROYECTOS",$A$8:$A$50,0),0))</f>
        <v>5.4974239999999952</v>
      </c>
      <c r="F13" s="45">
        <f t="shared" ca="1" si="4"/>
        <v>0.96158172348933135</v>
      </c>
      <c r="G13" s="45">
        <f t="shared" ca="1" si="4"/>
        <v>0.58912783348932862</v>
      </c>
      <c r="H13" s="45">
        <f t="shared" ca="1" si="4"/>
        <v>0.24221804000000091</v>
      </c>
      <c r="I13" s="45">
        <f t="shared" ca="1" si="4"/>
        <v>0.13023585000000004</v>
      </c>
      <c r="J13" s="46">
        <f t="shared" ca="1" si="1"/>
        <v>0.10716434342508949</v>
      </c>
      <c r="K13" s="46">
        <f t="shared" ca="1" si="2"/>
        <v>0.1512246232943521</v>
      </c>
      <c r="L13" s="47">
        <f t="shared" ca="1" si="3"/>
        <v>0.17491496444322477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637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83"/>
      <c r="B18" s="84"/>
      <c r="C18" s="84"/>
      <c r="D18" s="103"/>
    </row>
    <row r="19" spans="1:4" ht="15.75" thickBot="1" x14ac:dyDescent="0.3">
      <c r="A19" s="73"/>
      <c r="B19" s="74">
        <v>3000001</v>
      </c>
      <c r="C19" s="74" t="s">
        <v>275</v>
      </c>
      <c r="D19" s="75">
        <v>0.51778085732044876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workbookViewId="0">
      <selection activeCell="D4" sqref="D4:E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40.579332999999998</v>
      </c>
      <c r="I6" s="14">
        <v>65.336283999999992</v>
      </c>
      <c r="J6" s="14">
        <v>34.966779247263602</v>
      </c>
      <c r="K6" s="14">
        <v>26.638524737263602</v>
      </c>
      <c r="L6" s="14">
        <v>4.3179676600000008</v>
      </c>
      <c r="M6" s="14">
        <v>4.01028685</v>
      </c>
      <c r="N6" s="15">
        <v>0.40771410778830958</v>
      </c>
      <c r="O6" s="15">
        <v>0.47380246475700405</v>
      </c>
      <c r="P6" s="16">
        <v>0.53518163425492038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SUM(H8:OFFSET(H6,MATCH("PROYECTOS",$A$8:$A$46,0),0))</f>
        <v>35.081909000000003</v>
      </c>
      <c r="I7" s="38">
        <f ca="1">SUM(I8:OFFSET(I6,MATCH("PROYECTOS",$A$8:$A$46,0),0))</f>
        <v>59.838860000000004</v>
      </c>
      <c r="J7" s="38">
        <f ca="1">SUM(J8:OFFSET(J6,MATCH("PROYECTOS",$A$8:$A$46,0),0))</f>
        <v>34.005197523774271</v>
      </c>
      <c r="K7" s="38">
        <f ca="1">SUM(K8:OFFSET(K6,MATCH("PROYECTOS",$A$8:$A$46,0),0))</f>
        <v>26.049396903774273</v>
      </c>
      <c r="L7" s="38">
        <f ca="1">SUM(L8:OFFSET(L6,MATCH("PROYECTOS",$A$8:$A$46,0),0))</f>
        <v>4.0757496200000007</v>
      </c>
      <c r="M7" s="38">
        <f ca="1">SUM(M8:OFFSET(M6,MATCH("PROYECTOS",$A$8:$A$46,0),0))</f>
        <v>3.8800509999999999</v>
      </c>
      <c r="N7" s="39">
        <f ca="1">IFERROR(K7/I7,0)</f>
        <v>0.4353257549320671</v>
      </c>
      <c r="O7" s="39">
        <f ca="1">IFERROR(SUM(K7,L7)/I7,0)</f>
        <v>0.50343784162623206</v>
      </c>
      <c r="P7" s="40">
        <f ca="1">IFERROR(SUM(K7,L7,M7)/I7,0)</f>
        <v>0.56827950137710292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606</v>
      </c>
      <c r="D8" s="68">
        <v>3000416</v>
      </c>
      <c r="E8" s="19" t="s">
        <v>603</v>
      </c>
      <c r="F8" s="69">
        <v>201</v>
      </c>
      <c r="G8" s="19" t="s">
        <v>625</v>
      </c>
      <c r="H8" s="20">
        <v>0.5625460000000001</v>
      </c>
      <c r="I8" s="21">
        <v>0.91908199999999995</v>
      </c>
      <c r="J8" s="21">
        <f t="shared" ref="J8:J26" si="0">SUM(K8,L8,M8)</f>
        <v>0.6021836706528042</v>
      </c>
      <c r="K8" s="21">
        <v>0.46873712065280415</v>
      </c>
      <c r="L8" s="21">
        <v>6.9147260000000002E-2</v>
      </c>
      <c r="M8" s="21">
        <v>6.4299289999999995E-2</v>
      </c>
      <c r="N8" s="22">
        <f t="shared" ref="N8:N27" si="1">IFERROR(K8/I8,0)</f>
        <v>0.51000576733393121</v>
      </c>
      <c r="O8" s="22">
        <f t="shared" ref="O8:O27" si="2">IFERROR(SUM(K8,L8)/I8,0)</f>
        <v>0.58524090413347696</v>
      </c>
      <c r="P8" s="23">
        <f t="shared" ref="P8:P27" si="3">IFERROR(SUM(K8,L8,M8)/I8,0)</f>
        <v>0.65520124499533694</v>
      </c>
      <c r="Q8" s="70">
        <v>12</v>
      </c>
      <c r="R8" s="21">
        <v>23</v>
      </c>
      <c r="S8" s="23">
        <f>IFERROR(R8/Q8,0)</f>
        <v>1.9166666666666667</v>
      </c>
    </row>
    <row r="9" spans="1:19" ht="51" x14ac:dyDescent="0.25">
      <c r="A9" s="17"/>
      <c r="B9" s="19">
        <v>5000206</v>
      </c>
      <c r="C9" s="19" t="s">
        <v>607</v>
      </c>
      <c r="D9" s="68">
        <v>3000416</v>
      </c>
      <c r="E9" s="19" t="s">
        <v>603</v>
      </c>
      <c r="F9" s="69">
        <v>36</v>
      </c>
      <c r="G9" s="19" t="s">
        <v>533</v>
      </c>
      <c r="H9" s="20">
        <v>1.7030119999999995</v>
      </c>
      <c r="I9" s="21">
        <v>2.2087659999999998</v>
      </c>
      <c r="J9" s="21">
        <f t="shared" si="0"/>
        <v>1.1932320349585712</v>
      </c>
      <c r="K9" s="21">
        <v>0.86049155495857121</v>
      </c>
      <c r="L9" s="21">
        <v>0.22016228999999995</v>
      </c>
      <c r="M9" s="21">
        <v>0.11257819000000001</v>
      </c>
      <c r="N9" s="22">
        <f t="shared" si="1"/>
        <v>0.38958022486699417</v>
      </c>
      <c r="O9" s="22">
        <f t="shared" si="2"/>
        <v>0.48925682709647439</v>
      </c>
      <c r="P9" s="23">
        <f t="shared" si="3"/>
        <v>0.54022564407391793</v>
      </c>
      <c r="Q9" s="70">
        <v>2</v>
      </c>
      <c r="R9" s="21">
        <v>2</v>
      </c>
      <c r="S9" s="23">
        <f t="shared" ref="S9:S26" si="4">IFERROR(R9/Q9,0)</f>
        <v>1</v>
      </c>
    </row>
    <row r="10" spans="1:19" ht="25.5" x14ac:dyDescent="0.25">
      <c r="A10" s="17"/>
      <c r="B10" s="19">
        <v>5000295</v>
      </c>
      <c r="C10" s="19" t="s">
        <v>608</v>
      </c>
      <c r="D10" s="68">
        <v>3000416</v>
      </c>
      <c r="E10" s="19" t="s">
        <v>603</v>
      </c>
      <c r="F10" s="69">
        <v>462</v>
      </c>
      <c r="G10" s="19" t="s">
        <v>626</v>
      </c>
      <c r="H10" s="20">
        <v>0.50201499999999999</v>
      </c>
      <c r="I10" s="21">
        <v>1.5867169999999999</v>
      </c>
      <c r="J10" s="21">
        <f t="shared" si="0"/>
        <v>0.90687623661711736</v>
      </c>
      <c r="K10" s="21">
        <v>0.70679891661711736</v>
      </c>
      <c r="L10" s="21">
        <v>9.9882490000000004E-2</v>
      </c>
      <c r="M10" s="21">
        <v>0.10019482999999998</v>
      </c>
      <c r="N10" s="22">
        <f t="shared" si="1"/>
        <v>0.44544737128115308</v>
      </c>
      <c r="O10" s="22">
        <f t="shared" si="2"/>
        <v>0.50839652352443276</v>
      </c>
      <c r="P10" s="23">
        <f t="shared" si="3"/>
        <v>0.57154252246438242</v>
      </c>
      <c r="Q10" s="70">
        <v>9</v>
      </c>
      <c r="R10" s="21">
        <v>9</v>
      </c>
      <c r="S10" s="23">
        <f t="shared" si="4"/>
        <v>1</v>
      </c>
    </row>
    <row r="11" spans="1:19" ht="51" x14ac:dyDescent="0.25">
      <c r="A11" s="17"/>
      <c r="B11" s="19">
        <v>5000316</v>
      </c>
      <c r="C11" s="19" t="s">
        <v>609</v>
      </c>
      <c r="D11" s="68">
        <v>3000417</v>
      </c>
      <c r="E11" s="19" t="s">
        <v>604</v>
      </c>
      <c r="F11" s="69">
        <v>22</v>
      </c>
      <c r="G11" s="19" t="s">
        <v>627</v>
      </c>
      <c r="H11" s="20">
        <v>1.847645</v>
      </c>
      <c r="I11" s="21">
        <v>3.2716570000000007</v>
      </c>
      <c r="J11" s="21">
        <f t="shared" si="0"/>
        <v>1.7392597331470367</v>
      </c>
      <c r="K11" s="21">
        <v>1.3811708131470368</v>
      </c>
      <c r="L11" s="21">
        <v>0.17790324000000005</v>
      </c>
      <c r="M11" s="21">
        <v>0.18018567999999999</v>
      </c>
      <c r="N11" s="22">
        <f t="shared" si="1"/>
        <v>0.42216247398398932</v>
      </c>
      <c r="O11" s="22">
        <f t="shared" si="2"/>
        <v>0.47653958014151132</v>
      </c>
      <c r="P11" s="23">
        <f t="shared" si="3"/>
        <v>0.53161432666903541</v>
      </c>
      <c r="Q11" s="70">
        <v>1295</v>
      </c>
      <c r="R11" s="21">
        <v>1159</v>
      </c>
      <c r="S11" s="23">
        <f t="shared" si="4"/>
        <v>0.89498069498069499</v>
      </c>
    </row>
    <row r="12" spans="1:19" ht="51" x14ac:dyDescent="0.25">
      <c r="A12" s="17"/>
      <c r="B12" s="19">
        <v>5003226</v>
      </c>
      <c r="C12" s="19" t="s">
        <v>610</v>
      </c>
      <c r="D12" s="68">
        <v>3000415</v>
      </c>
      <c r="E12" s="19" t="s">
        <v>602</v>
      </c>
      <c r="F12" s="69">
        <v>429</v>
      </c>
      <c r="G12" s="19" t="s">
        <v>628</v>
      </c>
      <c r="H12" s="20">
        <v>0.47191100000000002</v>
      </c>
      <c r="I12" s="21">
        <v>0.76433799999999985</v>
      </c>
      <c r="J12" s="21">
        <f t="shared" si="0"/>
        <v>0.37829985276321565</v>
      </c>
      <c r="K12" s="21">
        <v>0.31215770276321564</v>
      </c>
      <c r="L12" s="21">
        <v>3.4728950000000001E-2</v>
      </c>
      <c r="M12" s="21">
        <v>3.1413200000000002E-2</v>
      </c>
      <c r="N12" s="22">
        <f t="shared" si="1"/>
        <v>0.40840269980455729</v>
      </c>
      <c r="O12" s="22">
        <f t="shared" si="2"/>
        <v>0.45383933909241159</v>
      </c>
      <c r="P12" s="23">
        <f t="shared" si="3"/>
        <v>0.49493791066676746</v>
      </c>
      <c r="Q12" s="70">
        <v>7</v>
      </c>
      <c r="R12" s="21">
        <v>10</v>
      </c>
      <c r="S12" s="23">
        <f t="shared" si="4"/>
        <v>1.4285714285714286</v>
      </c>
    </row>
    <row r="13" spans="1:19" ht="38.25" x14ac:dyDescent="0.25">
      <c r="A13" s="17"/>
      <c r="B13" s="19">
        <v>5003227</v>
      </c>
      <c r="C13" s="19" t="s">
        <v>611</v>
      </c>
      <c r="D13" s="68">
        <v>3000417</v>
      </c>
      <c r="E13" s="19" t="s">
        <v>604</v>
      </c>
      <c r="F13" s="69">
        <v>545</v>
      </c>
      <c r="G13" s="19" t="s">
        <v>629</v>
      </c>
      <c r="H13" s="20">
        <v>1.259727</v>
      </c>
      <c r="I13" s="21">
        <v>1.9816480000000003</v>
      </c>
      <c r="J13" s="21">
        <f t="shared" si="0"/>
        <v>1.0398897121435804</v>
      </c>
      <c r="K13" s="21">
        <v>0.81433484214358032</v>
      </c>
      <c r="L13" s="21">
        <v>0.11562563000000001</v>
      </c>
      <c r="M13" s="21">
        <v>0.10992924</v>
      </c>
      <c r="N13" s="22">
        <f t="shared" si="1"/>
        <v>0.41093818990233394</v>
      </c>
      <c r="O13" s="22">
        <f t="shared" si="2"/>
        <v>0.46928640815300204</v>
      </c>
      <c r="P13" s="23">
        <f t="shared" si="3"/>
        <v>0.52476005433032513</v>
      </c>
      <c r="Q13" s="70">
        <v>600</v>
      </c>
      <c r="R13" s="21">
        <v>474</v>
      </c>
      <c r="S13" s="23">
        <f t="shared" si="4"/>
        <v>0.79</v>
      </c>
    </row>
    <row r="14" spans="1:19" ht="38.25" x14ac:dyDescent="0.25">
      <c r="A14" s="17"/>
      <c r="B14" s="19">
        <v>5003228</v>
      </c>
      <c r="C14" s="19" t="s">
        <v>612</v>
      </c>
      <c r="D14" s="68">
        <v>3000417</v>
      </c>
      <c r="E14" s="19" t="s">
        <v>604</v>
      </c>
      <c r="F14" s="69">
        <v>53</v>
      </c>
      <c r="G14" s="19" t="s">
        <v>630</v>
      </c>
      <c r="H14" s="20">
        <v>2.4559550000000008</v>
      </c>
      <c r="I14" s="21">
        <v>2.4331070000000006</v>
      </c>
      <c r="J14" s="21">
        <f t="shared" si="0"/>
        <v>1.6043067454897917</v>
      </c>
      <c r="K14" s="21">
        <v>1.2755440054897917</v>
      </c>
      <c r="L14" s="21">
        <v>0.17311321000000002</v>
      </c>
      <c r="M14" s="21">
        <v>0.15564953000000001</v>
      </c>
      <c r="N14" s="22">
        <f t="shared" si="1"/>
        <v>0.5242449285994375</v>
      </c>
      <c r="O14" s="22">
        <f t="shared" si="2"/>
        <v>0.59539396150263479</v>
      </c>
      <c r="P14" s="23">
        <f t="shared" si="3"/>
        <v>0.65936547200340601</v>
      </c>
      <c r="Q14" s="70">
        <v>1500</v>
      </c>
      <c r="R14" s="21">
        <v>1542</v>
      </c>
      <c r="S14" s="23">
        <f t="shared" si="4"/>
        <v>1.028</v>
      </c>
    </row>
    <row r="15" spans="1:19" ht="38.25" x14ac:dyDescent="0.25">
      <c r="A15" s="17"/>
      <c r="B15" s="19">
        <v>5004079</v>
      </c>
      <c r="C15" s="19" t="s">
        <v>613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6.0378219999999994</v>
      </c>
      <c r="I15" s="21">
        <v>8.6159340000000011</v>
      </c>
      <c r="J15" s="21">
        <f t="shared" si="0"/>
        <v>4.481587049520817</v>
      </c>
      <c r="K15" s="21">
        <v>3.2760239195208167</v>
      </c>
      <c r="L15" s="21">
        <v>0.52628812000000014</v>
      </c>
      <c r="M15" s="21">
        <v>0.67927501000000001</v>
      </c>
      <c r="N15" s="22">
        <f t="shared" si="1"/>
        <v>0.38022853001436829</v>
      </c>
      <c r="O15" s="22">
        <f t="shared" si="2"/>
        <v>0.44131164880334695</v>
      </c>
      <c r="P15" s="23">
        <f t="shared" si="3"/>
        <v>0.52015104218774377</v>
      </c>
      <c r="Q15" s="70">
        <v>19</v>
      </c>
      <c r="R15" s="21">
        <v>18</v>
      </c>
      <c r="S15" s="23">
        <f t="shared" si="4"/>
        <v>0.94736842105263153</v>
      </c>
    </row>
    <row r="16" spans="1:19" ht="25.5" x14ac:dyDescent="0.25">
      <c r="A16" s="17"/>
      <c r="B16" s="19">
        <v>5004080</v>
      </c>
      <c r="C16" s="19" t="s">
        <v>614</v>
      </c>
      <c r="D16" s="68">
        <v>3000001</v>
      </c>
      <c r="E16" s="19" t="s">
        <v>275</v>
      </c>
      <c r="F16" s="69">
        <v>60</v>
      </c>
      <c r="G16" s="19" t="s">
        <v>309</v>
      </c>
      <c r="H16" s="20">
        <v>0.51499399999999995</v>
      </c>
      <c r="I16" s="21">
        <v>7.1139420000000007</v>
      </c>
      <c r="J16" s="21">
        <f t="shared" si="0"/>
        <v>4.4286442197276248</v>
      </c>
      <c r="K16" s="21">
        <v>3.3034177797276243</v>
      </c>
      <c r="L16" s="21">
        <v>0.53960038999999993</v>
      </c>
      <c r="M16" s="21">
        <v>0.58562605000000012</v>
      </c>
      <c r="N16" s="22">
        <f t="shared" si="1"/>
        <v>0.46435826715028378</v>
      </c>
      <c r="O16" s="22">
        <f t="shared" si="2"/>
        <v>0.54020937614161368</v>
      </c>
      <c r="P16" s="23">
        <f t="shared" si="3"/>
        <v>0.6225302679903244</v>
      </c>
      <c r="Q16" s="70">
        <v>30</v>
      </c>
      <c r="R16" s="21">
        <v>30</v>
      </c>
      <c r="S16" s="23">
        <f t="shared" si="4"/>
        <v>1</v>
      </c>
    </row>
    <row r="17" spans="1:19" ht="38.25" x14ac:dyDescent="0.25">
      <c r="A17" s="17"/>
      <c r="B17" s="19">
        <v>5004081</v>
      </c>
      <c r="C17" s="19" t="s">
        <v>615</v>
      </c>
      <c r="D17" s="68">
        <v>3000001</v>
      </c>
      <c r="E17" s="19" t="s">
        <v>275</v>
      </c>
      <c r="F17" s="69">
        <v>201</v>
      </c>
      <c r="G17" s="19" t="s">
        <v>625</v>
      </c>
      <c r="H17" s="20">
        <v>1.9060530000000002</v>
      </c>
      <c r="I17" s="21">
        <v>9.8530899999999981</v>
      </c>
      <c r="J17" s="21">
        <f t="shared" si="0"/>
        <v>4.3361387990314473</v>
      </c>
      <c r="K17" s="21">
        <v>3.0244621090314467</v>
      </c>
      <c r="L17" s="21">
        <v>0.74912179000000012</v>
      </c>
      <c r="M17" s="21">
        <v>0.56255490000000008</v>
      </c>
      <c r="N17" s="22">
        <f t="shared" si="1"/>
        <v>0.30695569704848402</v>
      </c>
      <c r="O17" s="22">
        <f t="shared" si="2"/>
        <v>0.38298481989218081</v>
      </c>
      <c r="P17" s="23">
        <f t="shared" si="3"/>
        <v>0.44007908169228621</v>
      </c>
      <c r="Q17" s="70">
        <v>116</v>
      </c>
      <c r="R17" s="21">
        <v>127</v>
      </c>
      <c r="S17" s="23">
        <f t="shared" si="4"/>
        <v>1.0948275862068966</v>
      </c>
    </row>
    <row r="18" spans="1:19" ht="51" x14ac:dyDescent="0.25">
      <c r="A18" s="17"/>
      <c r="B18" s="19">
        <v>5004082</v>
      </c>
      <c r="C18" s="19" t="s">
        <v>616</v>
      </c>
      <c r="D18" s="68">
        <v>3000415</v>
      </c>
      <c r="E18" s="19" t="s">
        <v>602</v>
      </c>
      <c r="F18" s="69">
        <v>86</v>
      </c>
      <c r="G18" s="19" t="s">
        <v>500</v>
      </c>
      <c r="H18" s="20">
        <v>1.1849879999999999</v>
      </c>
      <c r="I18" s="21">
        <v>2.7429800000000002</v>
      </c>
      <c r="J18" s="21">
        <f t="shared" si="0"/>
        <v>1.6685443150904751</v>
      </c>
      <c r="K18" s="21">
        <v>1.423751715090475</v>
      </c>
      <c r="L18" s="21">
        <v>0.11349508</v>
      </c>
      <c r="M18" s="21">
        <v>0.13129752</v>
      </c>
      <c r="N18" s="22">
        <f t="shared" si="1"/>
        <v>0.51905289688239609</v>
      </c>
      <c r="O18" s="22">
        <f t="shared" si="2"/>
        <v>0.56042945814058975</v>
      </c>
      <c r="P18" s="23">
        <f t="shared" si="3"/>
        <v>0.60829620160937192</v>
      </c>
      <c r="Q18" s="70">
        <v>1400</v>
      </c>
      <c r="R18" s="21">
        <v>439</v>
      </c>
      <c r="S18" s="23">
        <f t="shared" si="4"/>
        <v>0.31357142857142856</v>
      </c>
    </row>
    <row r="19" spans="1:19" ht="25.5" x14ac:dyDescent="0.25">
      <c r="A19" s="17"/>
      <c r="B19" s="19">
        <v>5004083</v>
      </c>
      <c r="C19" s="19" t="s">
        <v>617</v>
      </c>
      <c r="D19" s="68">
        <v>3000416</v>
      </c>
      <c r="E19" s="19" t="s">
        <v>603</v>
      </c>
      <c r="F19" s="69">
        <v>36</v>
      </c>
      <c r="G19" s="19" t="s">
        <v>533</v>
      </c>
      <c r="H19" s="20">
        <v>1.43845</v>
      </c>
      <c r="I19" s="21">
        <v>2.3831000000000002</v>
      </c>
      <c r="J19" s="21">
        <f t="shared" si="0"/>
        <v>1.5129490416290259</v>
      </c>
      <c r="K19" s="21">
        <v>1.1858517816290259</v>
      </c>
      <c r="L19" s="21">
        <v>0.16858756</v>
      </c>
      <c r="M19" s="21">
        <v>0.15850969999999998</v>
      </c>
      <c r="N19" s="22">
        <f t="shared" si="1"/>
        <v>0.49760890505183408</v>
      </c>
      <c r="O19" s="22">
        <f t="shared" si="2"/>
        <v>0.56835187009736299</v>
      </c>
      <c r="P19" s="23">
        <f t="shared" si="3"/>
        <v>0.63486594839873511</v>
      </c>
      <c r="Q19" s="70">
        <v>2</v>
      </c>
      <c r="R19" s="21">
        <v>8</v>
      </c>
      <c r="S19" s="23">
        <f t="shared" si="4"/>
        <v>4</v>
      </c>
    </row>
    <row r="20" spans="1:19" ht="25.5" x14ac:dyDescent="0.25">
      <c r="A20" s="17"/>
      <c r="B20" s="19">
        <v>5004084</v>
      </c>
      <c r="C20" s="19" t="s">
        <v>618</v>
      </c>
      <c r="D20" s="68">
        <v>3000416</v>
      </c>
      <c r="E20" s="19" t="s">
        <v>603</v>
      </c>
      <c r="F20" s="69">
        <v>574</v>
      </c>
      <c r="G20" s="19" t="s">
        <v>631</v>
      </c>
      <c r="H20" s="20">
        <v>0.59800799999999998</v>
      </c>
      <c r="I20" s="21">
        <v>1.1152980000000001</v>
      </c>
      <c r="J20" s="21">
        <f t="shared" si="0"/>
        <v>0.58902012585052455</v>
      </c>
      <c r="K20" s="21">
        <v>0.4518737158505246</v>
      </c>
      <c r="L20" s="21">
        <v>8.2745970000000002E-2</v>
      </c>
      <c r="M20" s="21">
        <v>5.4400439999999994E-2</v>
      </c>
      <c r="N20" s="22">
        <f t="shared" si="1"/>
        <v>0.40515962177868564</v>
      </c>
      <c r="O20" s="22">
        <f t="shared" si="2"/>
        <v>0.47935142522493945</v>
      </c>
      <c r="P20" s="23">
        <f t="shared" si="3"/>
        <v>0.52812802125577607</v>
      </c>
      <c r="Q20" s="70">
        <v>10170</v>
      </c>
      <c r="R20" s="21">
        <v>14819</v>
      </c>
      <c r="S20" s="23">
        <f t="shared" si="4"/>
        <v>1.4571288102261553</v>
      </c>
    </row>
    <row r="21" spans="1:19" ht="38.25" x14ac:dyDescent="0.25">
      <c r="A21" s="17"/>
      <c r="B21" s="19">
        <v>5004085</v>
      </c>
      <c r="C21" s="19" t="s">
        <v>619</v>
      </c>
      <c r="D21" s="68">
        <v>3000417</v>
      </c>
      <c r="E21" s="19" t="s">
        <v>604</v>
      </c>
      <c r="F21" s="69">
        <v>36</v>
      </c>
      <c r="G21" s="19" t="s">
        <v>533</v>
      </c>
      <c r="H21" s="20">
        <v>2.7066470000000002</v>
      </c>
      <c r="I21" s="21">
        <v>2.6120889999999997</v>
      </c>
      <c r="J21" s="21">
        <f t="shared" si="0"/>
        <v>1.5427500904202347</v>
      </c>
      <c r="K21" s="21">
        <v>1.1602056104202347</v>
      </c>
      <c r="L21" s="21">
        <v>0.20434989000000003</v>
      </c>
      <c r="M21" s="21">
        <v>0.17819459000000001</v>
      </c>
      <c r="N21" s="22">
        <f t="shared" si="1"/>
        <v>0.44416771802960575</v>
      </c>
      <c r="O21" s="22">
        <f t="shared" si="2"/>
        <v>0.5224000791780965</v>
      </c>
      <c r="P21" s="23">
        <f t="shared" si="3"/>
        <v>0.59061926696227995</v>
      </c>
      <c r="Q21" s="70">
        <v>360</v>
      </c>
      <c r="R21" s="21">
        <v>360</v>
      </c>
      <c r="S21" s="23">
        <f t="shared" si="4"/>
        <v>1</v>
      </c>
    </row>
    <row r="22" spans="1:19" ht="38.25" x14ac:dyDescent="0.25">
      <c r="A22" s="17"/>
      <c r="B22" s="19">
        <v>5004086</v>
      </c>
      <c r="C22" s="19" t="s">
        <v>620</v>
      </c>
      <c r="D22" s="68">
        <v>3000417</v>
      </c>
      <c r="E22" s="19" t="s">
        <v>604</v>
      </c>
      <c r="F22" s="69">
        <v>53</v>
      </c>
      <c r="G22" s="19" t="s">
        <v>630</v>
      </c>
      <c r="H22" s="20">
        <v>5.3288309999999992</v>
      </c>
      <c r="I22" s="21">
        <v>5.5998069999999993</v>
      </c>
      <c r="J22" s="21">
        <f t="shared" si="0"/>
        <v>3.71884505392969</v>
      </c>
      <c r="K22" s="21">
        <v>3.06530804392969</v>
      </c>
      <c r="L22" s="21">
        <v>0.33200186999999998</v>
      </c>
      <c r="M22" s="21">
        <v>0.32153514</v>
      </c>
      <c r="N22" s="22">
        <f t="shared" si="1"/>
        <v>0.54739530200410302</v>
      </c>
      <c r="O22" s="22">
        <f t="shared" si="2"/>
        <v>0.60668339354011491</v>
      </c>
      <c r="P22" s="23">
        <f t="shared" si="3"/>
        <v>0.66410236172955428</v>
      </c>
      <c r="Q22" s="70">
        <v>322</v>
      </c>
      <c r="R22" s="21">
        <v>256</v>
      </c>
      <c r="S22" s="23">
        <f t="shared" si="4"/>
        <v>0.79503105590062106</v>
      </c>
    </row>
    <row r="23" spans="1:19" ht="38.25" x14ac:dyDescent="0.25">
      <c r="A23" s="17"/>
      <c r="B23" s="19">
        <v>5004087</v>
      </c>
      <c r="C23" s="19" t="s">
        <v>621</v>
      </c>
      <c r="D23" s="68">
        <v>3000493</v>
      </c>
      <c r="E23" s="19" t="s">
        <v>605</v>
      </c>
      <c r="F23" s="69">
        <v>269</v>
      </c>
      <c r="G23" s="19" t="s">
        <v>632</v>
      </c>
      <c r="H23" s="20">
        <v>1.5195910000000001</v>
      </c>
      <c r="I23" s="21">
        <v>1.720791</v>
      </c>
      <c r="J23" s="21">
        <f t="shared" si="0"/>
        <v>1.144233478613653</v>
      </c>
      <c r="K23" s="21">
        <v>0.88013049861365289</v>
      </c>
      <c r="L23" s="21">
        <v>0.13810837000000001</v>
      </c>
      <c r="M23" s="21">
        <v>0.12599460999999998</v>
      </c>
      <c r="N23" s="22">
        <f t="shared" si="1"/>
        <v>0.51146856219822912</v>
      </c>
      <c r="O23" s="22">
        <f t="shared" si="2"/>
        <v>0.59172721650313898</v>
      </c>
      <c r="P23" s="23">
        <f t="shared" si="3"/>
        <v>0.66494622450585406</v>
      </c>
      <c r="Q23" s="70">
        <v>6</v>
      </c>
      <c r="R23" s="21">
        <v>8</v>
      </c>
      <c r="S23" s="23">
        <f t="shared" si="4"/>
        <v>1.3333333333333333</v>
      </c>
    </row>
    <row r="24" spans="1:19" ht="38.25" x14ac:dyDescent="0.25">
      <c r="A24" s="17"/>
      <c r="B24" s="19">
        <v>5004088</v>
      </c>
      <c r="C24" s="19" t="s">
        <v>622</v>
      </c>
      <c r="D24" s="68">
        <v>3000493</v>
      </c>
      <c r="E24" s="19" t="s">
        <v>605</v>
      </c>
      <c r="F24" s="69">
        <v>55</v>
      </c>
      <c r="G24" s="19" t="s">
        <v>633</v>
      </c>
      <c r="H24" s="20">
        <v>3.3777709999999996</v>
      </c>
      <c r="I24" s="21">
        <v>3.2822709999999993</v>
      </c>
      <c r="J24" s="21">
        <f t="shared" si="0"/>
        <v>2.1809136192961387</v>
      </c>
      <c r="K24" s="21">
        <v>1.7237463892961387</v>
      </c>
      <c r="L24" s="21">
        <v>0.23171842000000001</v>
      </c>
      <c r="M24" s="21">
        <v>0.22544880999999997</v>
      </c>
      <c r="N24" s="22">
        <f t="shared" si="1"/>
        <v>0.52516882039787061</v>
      </c>
      <c r="O24" s="22">
        <f t="shared" si="2"/>
        <v>0.59576580035473581</v>
      </c>
      <c r="P24" s="23">
        <f t="shared" si="3"/>
        <v>0.66445263638990781</v>
      </c>
      <c r="Q24" s="70">
        <v>126296</v>
      </c>
      <c r="R24" s="21">
        <v>132105</v>
      </c>
      <c r="S24" s="23">
        <f t="shared" si="4"/>
        <v>1.0459951225692026</v>
      </c>
    </row>
    <row r="25" spans="1:19" ht="38.25" x14ac:dyDescent="0.25">
      <c r="A25" s="17"/>
      <c r="B25" s="19">
        <v>5004089</v>
      </c>
      <c r="C25" s="19" t="s">
        <v>623</v>
      </c>
      <c r="D25" s="68">
        <v>3000493</v>
      </c>
      <c r="E25" s="19" t="s">
        <v>605</v>
      </c>
      <c r="F25" s="69">
        <v>6</v>
      </c>
      <c r="G25" s="19" t="s">
        <v>634</v>
      </c>
      <c r="H25" s="20">
        <v>0.71333800000000003</v>
      </c>
      <c r="I25" s="21">
        <v>0.69333800000000012</v>
      </c>
      <c r="J25" s="21">
        <f t="shared" si="0"/>
        <v>0.44898632188095466</v>
      </c>
      <c r="K25" s="21">
        <v>0.35363193188095465</v>
      </c>
      <c r="L25" s="21">
        <v>4.9484540000000007E-2</v>
      </c>
      <c r="M25" s="21">
        <v>4.5869850000000004E-2</v>
      </c>
      <c r="N25" s="22">
        <f t="shared" si="1"/>
        <v>0.51004262261833999</v>
      </c>
      <c r="O25" s="22">
        <f t="shared" si="2"/>
        <v>0.58141407492587249</v>
      </c>
      <c r="P25" s="23">
        <f t="shared" si="3"/>
        <v>0.64757206713169424</v>
      </c>
      <c r="Q25" s="70">
        <v>452700</v>
      </c>
      <c r="R25" s="21">
        <v>506357</v>
      </c>
      <c r="S25" s="23">
        <f t="shared" si="4"/>
        <v>1.1185266180693616</v>
      </c>
    </row>
    <row r="26" spans="1:19" ht="38.25" x14ac:dyDescent="0.25">
      <c r="A26" s="17"/>
      <c r="B26" s="19">
        <v>5004090</v>
      </c>
      <c r="C26" s="19" t="s">
        <v>624</v>
      </c>
      <c r="D26" s="68">
        <v>3000493</v>
      </c>
      <c r="E26" s="19" t="s">
        <v>605</v>
      </c>
      <c r="F26" s="69">
        <v>52</v>
      </c>
      <c r="G26" s="19" t="s">
        <v>635</v>
      </c>
      <c r="H26" s="20">
        <v>0.95260499999999992</v>
      </c>
      <c r="I26" s="21">
        <v>0.9409050000000001</v>
      </c>
      <c r="J26" s="21">
        <f t="shared" si="0"/>
        <v>0.48853742301157099</v>
      </c>
      <c r="K26" s="21">
        <v>0.38175845301157096</v>
      </c>
      <c r="L26" s="21">
        <v>4.9684549999999994E-2</v>
      </c>
      <c r="M26" s="21">
        <v>5.7094420000000007E-2</v>
      </c>
      <c r="N26" s="22">
        <f t="shared" si="1"/>
        <v>0.40573538562508532</v>
      </c>
      <c r="O26" s="22">
        <f t="shared" si="2"/>
        <v>0.45854045096111817</v>
      </c>
      <c r="P26" s="23">
        <f t="shared" si="3"/>
        <v>0.51922077469199435</v>
      </c>
      <c r="Q26" s="70">
        <v>643</v>
      </c>
      <c r="R26" s="21">
        <v>617</v>
      </c>
      <c r="S26" s="23">
        <f t="shared" si="4"/>
        <v>0.95956454121306378</v>
      </c>
    </row>
    <row r="27" spans="1:19" ht="15.75" thickBot="1" x14ac:dyDescent="0.3">
      <c r="A27" s="41" t="s">
        <v>293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OFFSET(H27,-MATCH("PROYECTOS",$A$8:$A$46,0)-1,0)-(OFFSET(H27,-MATCH("PROYECTOS",$A$8:$A$46,0),0))</f>
        <v>5.4974239999999952</v>
      </c>
      <c r="I27" s="45">
        <f t="shared" ca="1" si="5"/>
        <v>5.4974239999999881</v>
      </c>
      <c r="J27" s="45">
        <f t="shared" ca="1" si="5"/>
        <v>0.96158172348933135</v>
      </c>
      <c r="K27" s="45">
        <f t="shared" ca="1" si="5"/>
        <v>0.58912783348932862</v>
      </c>
      <c r="L27" s="45">
        <f t="shared" ca="1" si="5"/>
        <v>0.24221804000000002</v>
      </c>
      <c r="M27" s="45">
        <f t="shared" ca="1" si="5"/>
        <v>0.13023585000000004</v>
      </c>
      <c r="N27" s="46">
        <f t="shared" ca="1" si="1"/>
        <v>0.10716434342508963</v>
      </c>
      <c r="O27" s="46">
        <f t="shared" ca="1" si="2"/>
        <v>0.15122462329435213</v>
      </c>
      <c r="P27" s="47">
        <f t="shared" ca="1" si="3"/>
        <v>0.17491496444322482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workbookViewId="0">
      <selection activeCell="A29" sqref="A29:L2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638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234.73624100000004</v>
      </c>
      <c r="E6" s="14">
        <v>285.19872600000008</v>
      </c>
      <c r="F6" s="14">
        <v>142.9307276013505</v>
      </c>
      <c r="G6" s="14">
        <v>100.56816952135048</v>
      </c>
      <c r="H6" s="14">
        <v>22.703686269999999</v>
      </c>
      <c r="I6" s="14">
        <v>19.658871809999997</v>
      </c>
      <c r="J6" s="15">
        <v>0.35262489048198081</v>
      </c>
      <c r="K6" s="15">
        <v>0.43223143918023826</v>
      </c>
      <c r="L6" s="16">
        <v>0.50116187265629797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173.74269200000001</v>
      </c>
      <c r="F7" s="38">
        <f ca="1">SUM(F8:OFFSET(F6,MATCH("GOBIERNOS REGIONALES",$A$8:$A$50,0),0))</f>
        <v>81.085584093070793</v>
      </c>
      <c r="G7" s="38">
        <f ca="1">SUM(G8:OFFSET(G6,MATCH("GOBIERNOS REGIONALES",$A$8:$A$50,0),0))</f>
        <v>56.358584113070798</v>
      </c>
      <c r="H7" s="38">
        <f ca="1">SUM(H8:OFFSET(H6,MATCH("GOBIERNOS REGIONALES",$A$8:$A$50,0),0))</f>
        <v>13.54288783</v>
      </c>
      <c r="I7" s="38">
        <f ca="1">SUM(I8:OFFSET(I6,MATCH("GOBIERNOS REGIONALES",$A$8:$A$50,0),0))</f>
        <v>11.184112149999995</v>
      </c>
      <c r="J7" s="39">
        <f ca="1">IFERROR(G7/E7,0)</f>
        <v>0.32437959527570115</v>
      </c>
      <c r="K7" s="39">
        <f ca="1">IFERROR(SUM(G7,H7)/E7,0)</f>
        <v>0.4023275519586792</v>
      </c>
      <c r="L7" s="40">
        <f ca="1">IFERROR(SUM(G7,H7,I7)/E7,0)</f>
        <v>0.46669925025146258</v>
      </c>
      <c r="M7" s="4"/>
    </row>
    <row r="8" spans="1:13" x14ac:dyDescent="0.25">
      <c r="A8" s="17"/>
      <c r="B8" s="18">
        <v>5</v>
      </c>
      <c r="C8" s="19" t="s">
        <v>104</v>
      </c>
      <c r="D8" s="20">
        <v>21.698920999999999</v>
      </c>
      <c r="E8" s="21">
        <v>23.709463999999997</v>
      </c>
      <c r="F8" s="21">
        <f t="shared" ref="F8:F30" si="0">SUM(G8,H8,I8)</f>
        <v>11.72134463485424</v>
      </c>
      <c r="G8" s="21">
        <v>8.0503615448542405</v>
      </c>
      <c r="H8" s="21">
        <v>1.7944359000000003</v>
      </c>
      <c r="I8" s="21">
        <v>1.8765471900000001</v>
      </c>
      <c r="J8" s="22">
        <f t="shared" ref="J8:J30" si="1">IFERROR(G8/E8,0)</f>
        <v>0.33954211469539092</v>
      </c>
      <c r="K8" s="22">
        <f t="shared" ref="K8:K30" si="2">IFERROR(SUM(G8,H8)/E8,0)</f>
        <v>0.41522648697812153</v>
      </c>
      <c r="L8" s="23">
        <f t="shared" ref="L8:L30" si="3">IFERROR(SUM(G8,H8,I8)/E8,0)</f>
        <v>0.49437408769992613</v>
      </c>
      <c r="M8" s="4"/>
    </row>
    <row r="9" spans="1:13" ht="25.5" x14ac:dyDescent="0.25">
      <c r="A9" s="17"/>
      <c r="B9" s="18">
        <v>50</v>
      </c>
      <c r="C9" s="19" t="s">
        <v>128</v>
      </c>
      <c r="D9" s="20">
        <v>0.67352000000000001</v>
      </c>
      <c r="E9" s="21">
        <v>0.68332999999999988</v>
      </c>
      <c r="F9" s="21">
        <f t="shared" si="0"/>
        <v>0.45563605987095562</v>
      </c>
      <c r="G9" s="21">
        <v>0.34984615987095563</v>
      </c>
      <c r="H9" s="21">
        <v>5.9940199999999992E-2</v>
      </c>
      <c r="I9" s="21">
        <v>4.58497E-2</v>
      </c>
      <c r="J9" s="22">
        <f t="shared" si="1"/>
        <v>0.51197248748182533</v>
      </c>
      <c r="K9" s="22">
        <f t="shared" si="2"/>
        <v>0.59969028122716062</v>
      </c>
      <c r="L9" s="23">
        <f t="shared" si="3"/>
        <v>0.66678773048301065</v>
      </c>
      <c r="M9" s="4"/>
    </row>
    <row r="10" spans="1:13" ht="25.5" x14ac:dyDescent="0.25">
      <c r="A10" s="17"/>
      <c r="B10" s="18">
        <v>51</v>
      </c>
      <c r="C10" s="19" t="s">
        <v>129</v>
      </c>
      <c r="D10" s="20">
        <v>122.26469400000001</v>
      </c>
      <c r="E10" s="21">
        <v>149.08000799999999</v>
      </c>
      <c r="F10" s="21">
        <f t="shared" si="0"/>
        <v>68.74692194027439</v>
      </c>
      <c r="G10" s="21">
        <v>47.901128340274397</v>
      </c>
      <c r="H10" s="21">
        <v>11.622356290000001</v>
      </c>
      <c r="I10" s="21">
        <v>9.223437309999996</v>
      </c>
      <c r="J10" s="22">
        <f t="shared" si="1"/>
        <v>0.3213115493009257</v>
      </c>
      <c r="K10" s="22">
        <f t="shared" si="2"/>
        <v>0.39927207832102074</v>
      </c>
      <c r="L10" s="23">
        <f t="shared" si="3"/>
        <v>0.46114112054699108</v>
      </c>
      <c r="M10" s="4"/>
    </row>
    <row r="11" spans="1:13" ht="25.5" x14ac:dyDescent="0.25">
      <c r="A11" s="17"/>
      <c r="B11" s="18">
        <v>55</v>
      </c>
      <c r="C11" s="19" t="s">
        <v>131</v>
      </c>
      <c r="D11" s="20">
        <v>0.15</v>
      </c>
      <c r="E11" s="21">
        <v>0.10989</v>
      </c>
      <c r="F11" s="21">
        <f t="shared" si="0"/>
        <v>6.4791530074414461E-2</v>
      </c>
      <c r="G11" s="21">
        <v>5.7246700744144619E-3</v>
      </c>
      <c r="H11" s="21">
        <v>4.8430059999999997E-2</v>
      </c>
      <c r="I11" s="21">
        <v>1.06368E-2</v>
      </c>
      <c r="J11" s="22">
        <f t="shared" si="1"/>
        <v>5.2094549771721371E-2</v>
      </c>
      <c r="K11" s="22">
        <f t="shared" si="2"/>
        <v>0.49280853648570805</v>
      </c>
      <c r="L11" s="23">
        <f t="shared" si="3"/>
        <v>0.58960351328068483</v>
      </c>
      <c r="M11" s="4"/>
    </row>
    <row r="12" spans="1:13" x14ac:dyDescent="0.25">
      <c r="A12" s="17"/>
      <c r="B12" s="18">
        <v>112</v>
      </c>
      <c r="C12" s="19" t="s">
        <v>139</v>
      </c>
      <c r="D12" s="20">
        <v>0.16000000000000003</v>
      </c>
      <c r="E12" s="21">
        <v>0.16000000000000003</v>
      </c>
      <c r="F12" s="21">
        <f t="shared" si="0"/>
        <v>9.6889927996788847E-2</v>
      </c>
      <c r="G12" s="21">
        <v>5.1523397996788844E-2</v>
      </c>
      <c r="H12" s="21">
        <v>1.7725379999999999E-2</v>
      </c>
      <c r="I12" s="21">
        <v>2.764115E-2</v>
      </c>
      <c r="J12" s="22">
        <f t="shared" si="1"/>
        <v>0.32202123747993022</v>
      </c>
      <c r="K12" s="22">
        <f t="shared" si="2"/>
        <v>0.43280486247993016</v>
      </c>
      <c r="L12" s="23">
        <f t="shared" si="3"/>
        <v>0.60556204997993013</v>
      </c>
      <c r="M12" s="4"/>
    </row>
    <row r="13" spans="1:13" x14ac:dyDescent="0.25">
      <c r="A13" s="34" t="s">
        <v>205</v>
      </c>
      <c r="B13" s="57"/>
      <c r="C13" s="36"/>
      <c r="D13" s="37">
        <f ca="1">SUM(D14:OFFSET(D12,(MATCH("GOBIERNOS LOCALES",$A$8:$A$50,0)-MATCH("GOBIERNOS REGIONALES",$A$8:$A$50,0)),0))</f>
        <v>42.564518000000007</v>
      </c>
      <c r="E13" s="38">
        <f ca="1">SUM(E14:OFFSET(E12,(MATCH("GOBIERNOS LOCALES",$A$8:$A$50,0)-MATCH("GOBIERNOS REGIONALES",$A$8:$A$50,0)),0))</f>
        <v>57.802519999999994</v>
      </c>
      <c r="F13" s="38">
        <f ca="1">SUM(F14:OFFSET(F12,(MATCH("GOBIERNOS LOCALES",$A$8:$A$50,0)-MATCH("GOBIERNOS REGIONALES",$A$8:$A$50,0)),0))</f>
        <v>30.095462184093485</v>
      </c>
      <c r="G13" s="38">
        <f ca="1">SUM(G14:OFFSET(G12,(MATCH("GOBIERNOS LOCALES",$A$8:$A$50,0)-MATCH("GOBIERNOS REGIONALES",$A$8:$A$50,0)),0))</f>
        <v>18.640433554093484</v>
      </c>
      <c r="H13" s="38">
        <f ca="1">SUM(H14:OFFSET(H12,(MATCH("GOBIERNOS LOCALES",$A$8:$A$50,0)-MATCH("GOBIERNOS REGIONALES",$A$8:$A$50,0)),0))</f>
        <v>6.8208866599999984</v>
      </c>
      <c r="I13" s="38">
        <f ca="1">SUM(I14:OFFSET(I12,(MATCH("GOBIERNOS LOCALES",$A$8:$A$50,0)-MATCH("GOBIERNOS REGIONALES",$A$8:$A$50,0)),0))</f>
        <v>4.6341419700000008</v>
      </c>
      <c r="J13" s="39">
        <f t="shared" ca="1" si="1"/>
        <v>0.32248479052632112</v>
      </c>
      <c r="K13" s="39">
        <f t="shared" ca="1" si="2"/>
        <v>0.44048806547004327</v>
      </c>
      <c r="L13" s="40">
        <f t="shared" ca="1" si="3"/>
        <v>0.52066003669205929</v>
      </c>
      <c r="M13" s="4"/>
    </row>
    <row r="14" spans="1:13" x14ac:dyDescent="0.25">
      <c r="A14" s="17"/>
      <c r="B14" s="18">
        <v>440</v>
      </c>
      <c r="C14" s="19" t="s">
        <v>206</v>
      </c>
      <c r="D14" s="20">
        <v>2.5240119999999999</v>
      </c>
      <c r="E14" s="21">
        <v>4.3022399999999994</v>
      </c>
      <c r="F14" s="21">
        <f t="shared" si="0"/>
        <v>0.90545752520203548</v>
      </c>
      <c r="G14" s="21">
        <v>0.71396261520203552</v>
      </c>
      <c r="H14" s="21">
        <v>3.8142920000000011E-2</v>
      </c>
      <c r="I14" s="21">
        <v>0.15335198999999999</v>
      </c>
      <c r="J14" s="22">
        <f t="shared" si="1"/>
        <v>0.1659513684039095</v>
      </c>
      <c r="K14" s="22">
        <f t="shared" si="2"/>
        <v>0.17481719643767796</v>
      </c>
      <c r="L14" s="23">
        <f t="shared" si="3"/>
        <v>0.21046188153195441</v>
      </c>
      <c r="M14" s="4"/>
    </row>
    <row r="15" spans="1:13" x14ac:dyDescent="0.25">
      <c r="A15" s="17"/>
      <c r="B15" s="18">
        <v>443</v>
      </c>
      <c r="C15" s="19" t="s">
        <v>209</v>
      </c>
      <c r="D15" s="20">
        <v>0</v>
      </c>
      <c r="E15" s="21">
        <v>1.0828719999999996</v>
      </c>
      <c r="F15" s="21">
        <f t="shared" si="0"/>
        <v>0.26679029519765585</v>
      </c>
      <c r="G15" s="21">
        <v>0.20098952519765589</v>
      </c>
      <c r="H15" s="21">
        <v>5.3038939999999993E-2</v>
      </c>
      <c r="I15" s="21">
        <v>1.276183E-2</v>
      </c>
      <c r="J15" s="22">
        <f t="shared" si="1"/>
        <v>0.18560783287189619</v>
      </c>
      <c r="K15" s="22">
        <f t="shared" si="2"/>
        <v>0.23458771230362957</v>
      </c>
      <c r="L15" s="23">
        <f t="shared" si="3"/>
        <v>0.24637288174193805</v>
      </c>
      <c r="M15" s="4"/>
    </row>
    <row r="16" spans="1:13" x14ac:dyDescent="0.25">
      <c r="A16" s="17"/>
      <c r="B16" s="18">
        <v>444</v>
      </c>
      <c r="C16" s="19" t="s">
        <v>210</v>
      </c>
      <c r="D16" s="20">
        <v>0</v>
      </c>
      <c r="E16" s="21">
        <v>0.35000000000000003</v>
      </c>
      <c r="F16" s="21">
        <f t="shared" si="0"/>
        <v>7.41847697251901E-2</v>
      </c>
      <c r="G16" s="21">
        <v>5.0650369725190103E-2</v>
      </c>
      <c r="H16" s="21">
        <v>7.2149000000000007E-3</v>
      </c>
      <c r="I16" s="21">
        <v>1.6319499999999997E-2</v>
      </c>
      <c r="J16" s="22">
        <f t="shared" si="1"/>
        <v>0.1447153420719717</v>
      </c>
      <c r="K16" s="22">
        <f t="shared" si="2"/>
        <v>0.16532934207197172</v>
      </c>
      <c r="L16" s="23">
        <f t="shared" si="3"/>
        <v>0.21195648492911456</v>
      </c>
      <c r="M16" s="4"/>
    </row>
    <row r="17" spans="1:13" x14ac:dyDescent="0.25">
      <c r="A17" s="17"/>
      <c r="B17" s="18">
        <v>445</v>
      </c>
      <c r="C17" s="19" t="s">
        <v>211</v>
      </c>
      <c r="D17" s="20">
        <v>0.85091200000000011</v>
      </c>
      <c r="E17" s="21">
        <v>1.7606300000000001</v>
      </c>
      <c r="F17" s="21">
        <f t="shared" si="0"/>
        <v>0.99270389294235972</v>
      </c>
      <c r="G17" s="21">
        <v>0.71800926294235978</v>
      </c>
      <c r="H17" s="21">
        <v>0.13246833999999999</v>
      </c>
      <c r="I17" s="21">
        <v>0.14222629000000001</v>
      </c>
      <c r="J17" s="22">
        <f t="shared" si="1"/>
        <v>0.40781382967594537</v>
      </c>
      <c r="K17" s="22">
        <f t="shared" si="2"/>
        <v>0.48305299974574994</v>
      </c>
      <c r="L17" s="23">
        <f t="shared" si="3"/>
        <v>0.56383447569470002</v>
      </c>
      <c r="M17" s="4"/>
    </row>
    <row r="18" spans="1:13" x14ac:dyDescent="0.25">
      <c r="A18" s="17"/>
      <c r="B18" s="18">
        <v>446</v>
      </c>
      <c r="C18" s="19" t="s">
        <v>212</v>
      </c>
      <c r="D18" s="20">
        <v>15.818574000000002</v>
      </c>
      <c r="E18" s="21">
        <v>14.568432000000001</v>
      </c>
      <c r="F18" s="21">
        <f t="shared" si="0"/>
        <v>10.96181335137903</v>
      </c>
      <c r="G18" s="21">
        <v>6.8977701713790296</v>
      </c>
      <c r="H18" s="21">
        <v>2.4524063899999997</v>
      </c>
      <c r="I18" s="21">
        <v>1.6116367899999999</v>
      </c>
      <c r="J18" s="22">
        <f t="shared" si="1"/>
        <v>0.47347375279501797</v>
      </c>
      <c r="K18" s="22">
        <f t="shared" si="2"/>
        <v>0.64181077012124765</v>
      </c>
      <c r="L18" s="23">
        <f t="shared" si="3"/>
        <v>0.75243604468751535</v>
      </c>
      <c r="M18" s="4"/>
    </row>
    <row r="19" spans="1:13" x14ac:dyDescent="0.25">
      <c r="A19" s="17"/>
      <c r="B19" s="18">
        <v>447</v>
      </c>
      <c r="C19" s="19" t="s">
        <v>213</v>
      </c>
      <c r="D19" s="20">
        <v>6.8522040000000004</v>
      </c>
      <c r="E19" s="21">
        <v>5.4737199999999993</v>
      </c>
      <c r="F19" s="21">
        <f t="shared" si="0"/>
        <v>3.6886499977445744</v>
      </c>
      <c r="G19" s="21">
        <v>2.040077297744574</v>
      </c>
      <c r="H19" s="21">
        <v>1.12550153</v>
      </c>
      <c r="I19" s="21">
        <v>0.52307117000000003</v>
      </c>
      <c r="J19" s="22">
        <f t="shared" si="1"/>
        <v>0.37270399248492331</v>
      </c>
      <c r="K19" s="22">
        <f t="shared" si="2"/>
        <v>0.57832311987909035</v>
      </c>
      <c r="L19" s="23">
        <f t="shared" si="3"/>
        <v>0.67388357419535072</v>
      </c>
      <c r="M19" s="4"/>
    </row>
    <row r="20" spans="1:13" x14ac:dyDescent="0.25">
      <c r="A20" s="17"/>
      <c r="B20" s="18">
        <v>448</v>
      </c>
      <c r="C20" s="19" t="s">
        <v>214</v>
      </c>
      <c r="D20" s="20">
        <v>3.8047520000000001</v>
      </c>
      <c r="E20" s="21">
        <v>3.6008369999999998</v>
      </c>
      <c r="F20" s="21">
        <f t="shared" si="0"/>
        <v>1.9635500947100162</v>
      </c>
      <c r="G20" s="21">
        <v>1.3854506947100163</v>
      </c>
      <c r="H20" s="21">
        <v>0.31629840000000004</v>
      </c>
      <c r="I20" s="21">
        <v>0.26180099999999995</v>
      </c>
      <c r="J20" s="22">
        <f t="shared" si="1"/>
        <v>0.38475795897176579</v>
      </c>
      <c r="K20" s="22">
        <f t="shared" si="2"/>
        <v>0.47259820278174663</v>
      </c>
      <c r="L20" s="23">
        <f t="shared" si="3"/>
        <v>0.54530379873068857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0.118588</v>
      </c>
      <c r="F21" s="21">
        <f t="shared" si="0"/>
        <v>4.2699999969080089E-2</v>
      </c>
      <c r="G21" s="21">
        <v>1.7999999690800905E-3</v>
      </c>
      <c r="H21" s="21">
        <v>4.0899999999999999E-2</v>
      </c>
      <c r="I21" s="21">
        <v>0</v>
      </c>
      <c r="J21" s="22">
        <f t="shared" si="1"/>
        <v>1.5178601284110454E-2</v>
      </c>
      <c r="K21" s="22">
        <f t="shared" si="2"/>
        <v>0.36007015860862895</v>
      </c>
      <c r="L21" s="23">
        <f t="shared" si="3"/>
        <v>0.36007015860862895</v>
      </c>
      <c r="M21" s="4"/>
    </row>
    <row r="22" spans="1:13" x14ac:dyDescent="0.25">
      <c r="A22" s="17"/>
      <c r="B22" s="18">
        <v>452</v>
      </c>
      <c r="C22" s="19" t="s">
        <v>218</v>
      </c>
      <c r="D22" s="20">
        <v>4.4090559999999996</v>
      </c>
      <c r="E22" s="21">
        <v>11.043818000000002</v>
      </c>
      <c r="F22" s="21">
        <f t="shared" si="0"/>
        <v>4.6086243427517415</v>
      </c>
      <c r="G22" s="21">
        <v>2.0634922327517415</v>
      </c>
      <c r="H22" s="21">
        <v>1.6634557299999999</v>
      </c>
      <c r="I22" s="21">
        <v>0.88167638000000004</v>
      </c>
      <c r="J22" s="22">
        <f t="shared" si="1"/>
        <v>0.18684591078481566</v>
      </c>
      <c r="K22" s="22">
        <f t="shared" si="2"/>
        <v>0.33746915810743539</v>
      </c>
      <c r="L22" s="23">
        <f t="shared" si="3"/>
        <v>0.41730353965917771</v>
      </c>
      <c r="M22" s="4"/>
    </row>
    <row r="23" spans="1:13" x14ac:dyDescent="0.25">
      <c r="A23" s="17"/>
      <c r="B23" s="18">
        <v>454</v>
      </c>
      <c r="C23" s="19" t="s">
        <v>220</v>
      </c>
      <c r="D23" s="20">
        <v>0</v>
      </c>
      <c r="E23" s="21">
        <v>0.77259100000000003</v>
      </c>
      <c r="F23" s="21">
        <f t="shared" si="0"/>
        <v>0.66619844289199193</v>
      </c>
      <c r="G23" s="21">
        <v>0.54589564289199188</v>
      </c>
      <c r="H23" s="21">
        <v>4.954252E-2</v>
      </c>
      <c r="I23" s="21">
        <v>7.0760280000000009E-2</v>
      </c>
      <c r="J23" s="22">
        <f t="shared" si="1"/>
        <v>0.70657779199083581</v>
      </c>
      <c r="K23" s="22">
        <f t="shared" si="2"/>
        <v>0.77070295006282996</v>
      </c>
      <c r="L23" s="23">
        <f t="shared" si="3"/>
        <v>0.86229122898401855</v>
      </c>
      <c r="M23" s="4"/>
    </row>
    <row r="24" spans="1:13" x14ac:dyDescent="0.25">
      <c r="A24" s="17"/>
      <c r="B24" s="18">
        <v>456</v>
      </c>
      <c r="C24" s="19" t="s">
        <v>222</v>
      </c>
      <c r="D24" s="20">
        <v>2.4416959999999999</v>
      </c>
      <c r="E24" s="21">
        <v>1.9882819999999999</v>
      </c>
      <c r="F24" s="21">
        <f t="shared" si="0"/>
        <v>1.059079643676192</v>
      </c>
      <c r="G24" s="21">
        <v>0.62973762367619202</v>
      </c>
      <c r="H24" s="21">
        <v>0.17916101000000001</v>
      </c>
      <c r="I24" s="21">
        <v>0.25018101000000004</v>
      </c>
      <c r="J24" s="22">
        <f t="shared" si="1"/>
        <v>0.31672450068762481</v>
      </c>
      <c r="K24" s="22">
        <f t="shared" si="2"/>
        <v>0.40683295109858264</v>
      </c>
      <c r="L24" s="23">
        <f t="shared" si="3"/>
        <v>0.53266068076670814</v>
      </c>
      <c r="M24" s="4"/>
    </row>
    <row r="25" spans="1:13" x14ac:dyDescent="0.25">
      <c r="A25" s="17"/>
      <c r="B25" s="18">
        <v>457</v>
      </c>
      <c r="C25" s="19" t="s">
        <v>223</v>
      </c>
      <c r="D25" s="20">
        <v>5.7500000000000009E-2</v>
      </c>
      <c r="E25" s="21">
        <v>1.398107</v>
      </c>
      <c r="F25" s="21">
        <f t="shared" si="0"/>
        <v>0.55531579207403714</v>
      </c>
      <c r="G25" s="21">
        <v>0.41626469207403716</v>
      </c>
      <c r="H25" s="21">
        <v>8.6381959999999994E-2</v>
      </c>
      <c r="I25" s="21">
        <v>5.266914000000001E-2</v>
      </c>
      <c r="J25" s="22">
        <f t="shared" si="1"/>
        <v>0.29773450249089461</v>
      </c>
      <c r="K25" s="22">
        <f t="shared" si="2"/>
        <v>0.35951944455899093</v>
      </c>
      <c r="L25" s="23">
        <f t="shared" si="3"/>
        <v>0.39719119643492035</v>
      </c>
      <c r="M25" s="4"/>
    </row>
    <row r="26" spans="1:13" x14ac:dyDescent="0.25">
      <c r="A26" s="17"/>
      <c r="B26" s="18">
        <v>458</v>
      </c>
      <c r="C26" s="19" t="s">
        <v>224</v>
      </c>
      <c r="D26" s="20">
        <v>2.1758120000000001</v>
      </c>
      <c r="E26" s="21">
        <v>3.2990879999999998</v>
      </c>
      <c r="F26" s="21">
        <f t="shared" si="0"/>
        <v>1.5297366187527486</v>
      </c>
      <c r="G26" s="21">
        <v>1.2395595987527486</v>
      </c>
      <c r="H26" s="21">
        <v>0.11095323</v>
      </c>
      <c r="I26" s="21">
        <v>0.17922379000000002</v>
      </c>
      <c r="J26" s="22">
        <f t="shared" si="1"/>
        <v>0.37572795837902739</v>
      </c>
      <c r="K26" s="22">
        <f t="shared" si="2"/>
        <v>0.40935944380772765</v>
      </c>
      <c r="L26" s="23">
        <f t="shared" si="3"/>
        <v>0.46368469672610996</v>
      </c>
      <c r="M26" s="4"/>
    </row>
    <row r="27" spans="1:13" x14ac:dyDescent="0.25">
      <c r="A27" s="17"/>
      <c r="B27" s="18">
        <v>459</v>
      </c>
      <c r="C27" s="19" t="s">
        <v>225</v>
      </c>
      <c r="D27" s="20">
        <v>3.6</v>
      </c>
      <c r="E27" s="21">
        <v>5.8872980000000004</v>
      </c>
      <c r="F27" s="21">
        <f t="shared" si="0"/>
        <v>1.9514117100637494</v>
      </c>
      <c r="G27" s="21">
        <v>1.4371475600637496</v>
      </c>
      <c r="H27" s="21">
        <v>0.29645084999999993</v>
      </c>
      <c r="I27" s="21">
        <v>0.21781329999999999</v>
      </c>
      <c r="J27" s="22">
        <f t="shared" si="1"/>
        <v>0.24410987180600496</v>
      </c>
      <c r="K27" s="22">
        <f t="shared" si="2"/>
        <v>0.29446418544869807</v>
      </c>
      <c r="L27" s="23">
        <f t="shared" si="3"/>
        <v>0.33146134441703973</v>
      </c>
      <c r="M27" s="4"/>
    </row>
    <row r="28" spans="1:13" x14ac:dyDescent="0.25">
      <c r="A28" s="17"/>
      <c r="B28" s="18">
        <v>460</v>
      </c>
      <c r="C28" s="19" t="s">
        <v>226</v>
      </c>
      <c r="D28" s="20">
        <v>0</v>
      </c>
      <c r="E28" s="21">
        <v>2.126017</v>
      </c>
      <c r="F28" s="21">
        <f t="shared" si="0"/>
        <v>0.81147020781720292</v>
      </c>
      <c r="G28" s="21">
        <v>0.28649476781720296</v>
      </c>
      <c r="H28" s="21">
        <v>0.26732593999999998</v>
      </c>
      <c r="I28" s="21">
        <v>0.25764949999999998</v>
      </c>
      <c r="J28" s="22">
        <f t="shared" si="1"/>
        <v>0.13475657429700841</v>
      </c>
      <c r="K28" s="22">
        <f t="shared" si="2"/>
        <v>0.26049683883863717</v>
      </c>
      <c r="L28" s="23">
        <f t="shared" si="3"/>
        <v>0.38168566282264105</v>
      </c>
      <c r="M28" s="4"/>
    </row>
    <row r="29" spans="1:13" x14ac:dyDescent="0.25">
      <c r="A29" s="17"/>
      <c r="B29" s="18">
        <v>461</v>
      </c>
      <c r="C29" s="19" t="s">
        <v>227</v>
      </c>
      <c r="D29" s="20">
        <v>0.03</v>
      </c>
      <c r="E29" s="21">
        <v>0.03</v>
      </c>
      <c r="F29" s="21">
        <f t="shared" si="0"/>
        <v>1.7775499195878858E-2</v>
      </c>
      <c r="G29" s="21">
        <v>1.313149919587886E-2</v>
      </c>
      <c r="H29" s="21">
        <v>1.6440000000000001E-3</v>
      </c>
      <c r="I29" s="21">
        <v>3.0000000000000001E-3</v>
      </c>
      <c r="J29" s="22">
        <f t="shared" si="1"/>
        <v>0.43771663986262865</v>
      </c>
      <c r="K29" s="22">
        <f t="shared" si="2"/>
        <v>0.49251663986262867</v>
      </c>
      <c r="L29" s="23">
        <f t="shared" si="3"/>
        <v>0.59251663986262859</v>
      </c>
      <c r="M29" s="4"/>
    </row>
    <row r="30" spans="1:13" ht="15.75" thickBot="1" x14ac:dyDescent="0.3">
      <c r="A30" s="41" t="s">
        <v>232</v>
      </c>
      <c r="B30" s="58"/>
      <c r="C30" s="43"/>
      <c r="D30" s="44">
        <v>47.224588000000004</v>
      </c>
      <c r="E30" s="45">
        <v>53.653514000000008</v>
      </c>
      <c r="F30" s="45">
        <f t="shared" si="0"/>
        <v>31.749681324186202</v>
      </c>
      <c r="G30" s="45">
        <v>25.569151854186202</v>
      </c>
      <c r="H30" s="45">
        <v>2.3399117799999996</v>
      </c>
      <c r="I30" s="45">
        <v>3.8406176899999993</v>
      </c>
      <c r="J30" s="46">
        <f t="shared" si="1"/>
        <v>0.47656061920168358</v>
      </c>
      <c r="K30" s="46">
        <f t="shared" si="2"/>
        <v>0.5201721481688264</v>
      </c>
      <c r="L30" s="47">
        <f t="shared" si="3"/>
        <v>0.59175399628412406</v>
      </c>
      <c r="M30" s="4"/>
    </row>
    <row r="31" spans="1:13" x14ac:dyDescent="0.25">
      <c r="D31" s="5"/>
      <c r="E31" s="5"/>
      <c r="F31" s="5"/>
      <c r="G31" s="5"/>
      <c r="H31" s="5"/>
      <c r="I31" s="5"/>
      <c r="J31" s="4"/>
      <c r="K31" s="4"/>
      <c r="L31" s="4"/>
      <c r="M3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639</v>
      </c>
      <c r="N2" s="72" t="s">
        <v>664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234.73624100000004</v>
      </c>
      <c r="E6" s="14">
        <f ca="1">SUM(E7:OFFSET(E7,50,0))</f>
        <v>285.19872600000008</v>
      </c>
      <c r="F6" s="14">
        <f ca="1">SUM(F7:OFFSET(F7,50,0))</f>
        <v>142.9307276013505</v>
      </c>
      <c r="G6" s="14">
        <f ca="1">SUM(G7:OFFSET(G7,50,0))</f>
        <v>100.56816952135048</v>
      </c>
      <c r="H6" s="14">
        <f ca="1">SUM(H7:OFFSET(H7,50,0))</f>
        <v>22.703686269999999</v>
      </c>
      <c r="I6" s="14">
        <f ca="1">SUM(I7:OFFSET(I7,50,0))</f>
        <v>19.658871809999997</v>
      </c>
      <c r="J6" s="15">
        <f ca="1">IFERROR(G6/E6,0)</f>
        <v>0.35262489048198081</v>
      </c>
      <c r="K6" s="15">
        <f ca="1">IFERROR(SUM(G6,H6)/E6,0)</f>
        <v>0.43223143918023826</v>
      </c>
      <c r="L6" s="16">
        <f ca="1">IFERROR(SUM(G6,H6,I6)/E6,0)</f>
        <v>0.50116187265629797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2.9256419999999999</v>
      </c>
      <c r="E7" s="21">
        <v>5.1064609999999995</v>
      </c>
      <c r="F7" s="21">
        <f t="shared" ref="F7:F30" si="0">SUM(G7,H7,I7)</f>
        <v>1.310712346568446</v>
      </c>
      <c r="G7" s="21">
        <v>0.91904397656844594</v>
      </c>
      <c r="H7" s="21">
        <v>0.14668173000000001</v>
      </c>
      <c r="I7" s="21">
        <v>0.24498664000000001</v>
      </c>
      <c r="J7" s="22">
        <f t="shared" ref="J7:J30" si="1">IFERROR(G7/E7,0)</f>
        <v>0.17997669551739376</v>
      </c>
      <c r="K7" s="22">
        <f t="shared" ref="K7:K30" si="2">IFERROR(SUM(G7,H7)/E7,0)</f>
        <v>0.20870142875240721</v>
      </c>
      <c r="L7" s="23">
        <f t="shared" ref="L7:L30" si="3">IFERROR(SUM(G7,H7,I7)/E7,0)</f>
        <v>0.25667724605523201</v>
      </c>
      <c r="M7" s="4"/>
      <c r="N7" t="s">
        <v>257</v>
      </c>
      <c r="O7" s="5">
        <v>6.0892091573936629</v>
      </c>
      <c r="P7" s="71">
        <v>0.7141366710709246</v>
      </c>
    </row>
    <row r="8" spans="1:16" x14ac:dyDescent="0.25">
      <c r="A8" s="17"/>
      <c r="B8" s="55">
        <v>2</v>
      </c>
      <c r="C8" s="19" t="s">
        <v>250</v>
      </c>
      <c r="D8" s="20">
        <v>1.1304989999999997</v>
      </c>
      <c r="E8" s="21">
        <v>6.3884369999999997</v>
      </c>
      <c r="F8" s="21">
        <f t="shared" si="0"/>
        <v>0.85165005188224274</v>
      </c>
      <c r="G8" s="21">
        <v>0.61258008188224267</v>
      </c>
      <c r="H8" s="21">
        <v>0.12577460999999998</v>
      </c>
      <c r="I8" s="21">
        <v>0.11329536000000001</v>
      </c>
      <c r="J8" s="22">
        <f t="shared" si="1"/>
        <v>9.5888882035189943E-2</v>
      </c>
      <c r="K8" s="22">
        <f t="shared" si="2"/>
        <v>0.11557673526126074</v>
      </c>
      <c r="L8" s="23">
        <f t="shared" si="3"/>
        <v>0.13331117640860241</v>
      </c>
      <c r="M8" s="4"/>
      <c r="N8" t="s">
        <v>256</v>
      </c>
      <c r="O8" s="5">
        <v>35.113353932037391</v>
      </c>
      <c r="P8" s="71">
        <v>0.70998073533789974</v>
      </c>
    </row>
    <row r="9" spans="1:16" x14ac:dyDescent="0.25">
      <c r="A9" s="17"/>
      <c r="B9" s="55">
        <v>3</v>
      </c>
      <c r="C9" s="19" t="s">
        <v>251</v>
      </c>
      <c r="D9" s="20">
        <v>0.5851510000000002</v>
      </c>
      <c r="E9" s="21">
        <v>1.114811</v>
      </c>
      <c r="F9" s="21">
        <f t="shared" si="0"/>
        <v>0.66635691188610147</v>
      </c>
      <c r="G9" s="21">
        <v>0.33700135188610147</v>
      </c>
      <c r="H9" s="21">
        <v>0.19258855000000002</v>
      </c>
      <c r="I9" s="21">
        <v>0.13676700999999999</v>
      </c>
      <c r="J9" s="22">
        <f t="shared" si="1"/>
        <v>0.30229460588934043</v>
      </c>
      <c r="K9" s="22">
        <f t="shared" si="2"/>
        <v>0.47504904587961677</v>
      </c>
      <c r="L9" s="23">
        <f t="shared" si="3"/>
        <v>0.59773083678408401</v>
      </c>
      <c r="M9" s="4"/>
      <c r="N9" t="s">
        <v>265</v>
      </c>
      <c r="O9" s="5">
        <v>1.0348945141297765</v>
      </c>
      <c r="P9" s="71">
        <v>0.67349855630779509</v>
      </c>
    </row>
    <row r="10" spans="1:16" x14ac:dyDescent="0.25">
      <c r="A10" s="17"/>
      <c r="B10" s="55">
        <v>4</v>
      </c>
      <c r="C10" s="19" t="s">
        <v>252</v>
      </c>
      <c r="D10" s="20">
        <v>6.4260380000000001</v>
      </c>
      <c r="E10" s="21">
        <v>2.4508919999999992</v>
      </c>
      <c r="F10" s="21">
        <f t="shared" si="0"/>
        <v>0.76151820020356586</v>
      </c>
      <c r="G10" s="21">
        <v>0.51782492020356585</v>
      </c>
      <c r="H10" s="21">
        <v>0.13406130999999999</v>
      </c>
      <c r="I10" s="21">
        <v>0.10963197</v>
      </c>
      <c r="J10" s="22">
        <f t="shared" si="1"/>
        <v>0.21128018705172077</v>
      </c>
      <c r="K10" s="22">
        <f t="shared" si="2"/>
        <v>0.26597917419599315</v>
      </c>
      <c r="L10" s="23">
        <f t="shared" si="3"/>
        <v>0.3107106311512568</v>
      </c>
      <c r="M10" s="4"/>
      <c r="N10" t="s">
        <v>251</v>
      </c>
      <c r="O10" s="5">
        <v>0.66635691188610147</v>
      </c>
      <c r="P10" s="71">
        <v>0.59773083678408401</v>
      </c>
    </row>
    <row r="11" spans="1:16" x14ac:dyDescent="0.25">
      <c r="A11" s="17"/>
      <c r="B11" s="55">
        <v>5</v>
      </c>
      <c r="C11" s="19" t="s">
        <v>253</v>
      </c>
      <c r="D11" s="20">
        <v>1.6358109999999999</v>
      </c>
      <c r="E11" s="21">
        <v>2.2117150000000003</v>
      </c>
      <c r="F11" s="21">
        <f t="shared" si="0"/>
        <v>0.92284638468909508</v>
      </c>
      <c r="G11" s="21">
        <v>0.70591696468909504</v>
      </c>
      <c r="H11" s="21">
        <v>9.618007000000002E-2</v>
      </c>
      <c r="I11" s="21">
        <v>0.12074935000000001</v>
      </c>
      <c r="J11" s="22">
        <f t="shared" si="1"/>
        <v>0.31917175797473679</v>
      </c>
      <c r="K11" s="22">
        <f t="shared" si="2"/>
        <v>0.36265840521454845</v>
      </c>
      <c r="L11" s="23">
        <f t="shared" si="3"/>
        <v>0.41725375316851177</v>
      </c>
      <c r="M11" s="4"/>
      <c r="N11" t="s">
        <v>254</v>
      </c>
      <c r="O11" s="5">
        <v>2.7441128582613894</v>
      </c>
      <c r="P11" s="71">
        <v>0.57713654423028948</v>
      </c>
    </row>
    <row r="12" spans="1:16" x14ac:dyDescent="0.25">
      <c r="A12" s="17"/>
      <c r="B12" s="55">
        <v>6</v>
      </c>
      <c r="C12" s="19" t="s">
        <v>254</v>
      </c>
      <c r="D12" s="20">
        <v>2.8324019999999996</v>
      </c>
      <c r="E12" s="21">
        <v>4.7547029999999992</v>
      </c>
      <c r="F12" s="21">
        <f t="shared" si="0"/>
        <v>2.7441128582613894</v>
      </c>
      <c r="G12" s="21">
        <v>2.3922933082613893</v>
      </c>
      <c r="H12" s="21">
        <v>0.11108704999999996</v>
      </c>
      <c r="I12" s="21">
        <v>0.24073249999999996</v>
      </c>
      <c r="J12" s="22">
        <f t="shared" si="1"/>
        <v>0.50314253240662765</v>
      </c>
      <c r="K12" s="22">
        <f t="shared" si="2"/>
        <v>0.52650614733693979</v>
      </c>
      <c r="L12" s="23">
        <f t="shared" si="3"/>
        <v>0.57713654423028948</v>
      </c>
      <c r="M12" s="4"/>
      <c r="N12" t="s">
        <v>272</v>
      </c>
      <c r="O12" s="5">
        <v>0.36507626236808755</v>
      </c>
      <c r="P12" s="71">
        <v>0.53580760507059821</v>
      </c>
    </row>
    <row r="13" spans="1:16" x14ac:dyDescent="0.25">
      <c r="A13" s="17"/>
      <c r="B13" s="55">
        <v>8</v>
      </c>
      <c r="C13" s="19" t="s">
        <v>256</v>
      </c>
      <c r="D13" s="20">
        <v>42.860183000000013</v>
      </c>
      <c r="E13" s="21">
        <v>49.456770000000013</v>
      </c>
      <c r="F13" s="21">
        <f t="shared" si="0"/>
        <v>35.113353932037391</v>
      </c>
      <c r="G13" s="21">
        <v>26.182312472037388</v>
      </c>
      <c r="H13" s="21">
        <v>4.2775350500000009</v>
      </c>
      <c r="I13" s="21">
        <v>4.6535064099999994</v>
      </c>
      <c r="J13" s="22">
        <f t="shared" si="1"/>
        <v>0.52939794636886683</v>
      </c>
      <c r="K13" s="22">
        <f t="shared" si="2"/>
        <v>0.61588833079955241</v>
      </c>
      <c r="L13" s="23">
        <f t="shared" si="3"/>
        <v>0.70998073533789974</v>
      </c>
      <c r="M13" s="4"/>
      <c r="N13" t="s">
        <v>260</v>
      </c>
      <c r="O13" s="5">
        <v>0.65276293828032717</v>
      </c>
      <c r="P13" s="71">
        <v>0.53257120385248957</v>
      </c>
    </row>
    <row r="14" spans="1:16" x14ac:dyDescent="0.25">
      <c r="A14" s="17"/>
      <c r="B14" s="55">
        <v>9</v>
      </c>
      <c r="C14" s="19" t="s">
        <v>257</v>
      </c>
      <c r="D14" s="20">
        <v>9.8506660000000004</v>
      </c>
      <c r="E14" s="21">
        <v>8.5266719999999996</v>
      </c>
      <c r="F14" s="21">
        <f t="shared" si="0"/>
        <v>6.0892091573936629</v>
      </c>
      <c r="G14" s="21">
        <v>3.9351910173936631</v>
      </c>
      <c r="H14" s="21">
        <v>1.2654256800000001</v>
      </c>
      <c r="I14" s="21">
        <v>0.88859246000000014</v>
      </c>
      <c r="J14" s="22">
        <f t="shared" si="1"/>
        <v>0.46151546786292041</v>
      </c>
      <c r="K14" s="22">
        <f t="shared" si="2"/>
        <v>0.60992339067266377</v>
      </c>
      <c r="L14" s="23">
        <f t="shared" si="3"/>
        <v>0.7141366710709246</v>
      </c>
      <c r="M14" s="4"/>
      <c r="N14" t="s">
        <v>267</v>
      </c>
      <c r="O14" s="5">
        <v>1.4735607040870524</v>
      </c>
      <c r="P14" s="71">
        <v>0.52680055015483485</v>
      </c>
    </row>
    <row r="15" spans="1:16" x14ac:dyDescent="0.25">
      <c r="A15" s="17"/>
      <c r="B15" s="55">
        <v>10</v>
      </c>
      <c r="C15" s="19" t="s">
        <v>258</v>
      </c>
      <c r="D15" s="20">
        <v>4.073124</v>
      </c>
      <c r="E15" s="21">
        <v>5.5389590000000002</v>
      </c>
      <c r="F15" s="21">
        <f t="shared" si="0"/>
        <v>2.8715472714373091</v>
      </c>
      <c r="G15" s="21">
        <v>1.6450374814373092</v>
      </c>
      <c r="H15" s="21">
        <v>0.74941999999999998</v>
      </c>
      <c r="I15" s="21">
        <v>0.47708978999999996</v>
      </c>
      <c r="J15" s="22">
        <f t="shared" si="1"/>
        <v>0.29699398053629017</v>
      </c>
      <c r="K15" s="22">
        <f t="shared" si="2"/>
        <v>0.43229377242859335</v>
      </c>
      <c r="L15" s="23">
        <f t="shared" si="3"/>
        <v>0.51842724805099827</v>
      </c>
      <c r="M15" s="4"/>
      <c r="N15" t="s">
        <v>258</v>
      </c>
      <c r="O15" s="5">
        <v>2.8715472714373091</v>
      </c>
      <c r="P15" s="71">
        <v>0.51842724805099827</v>
      </c>
    </row>
    <row r="16" spans="1:16" x14ac:dyDescent="0.25">
      <c r="A16" s="17"/>
      <c r="B16" s="55">
        <v>11</v>
      </c>
      <c r="C16" s="19" t="s">
        <v>259</v>
      </c>
      <c r="D16" s="20">
        <v>2.0450210000000002</v>
      </c>
      <c r="E16" s="21">
        <v>2.0335260000000002</v>
      </c>
      <c r="F16" s="21">
        <f t="shared" si="0"/>
        <v>0.96183788444541829</v>
      </c>
      <c r="G16" s="21">
        <v>0.59249449444541824</v>
      </c>
      <c r="H16" s="21">
        <v>0.18176228</v>
      </c>
      <c r="I16" s="21">
        <v>0.18758110999999997</v>
      </c>
      <c r="J16" s="22">
        <f t="shared" si="1"/>
        <v>0.29136312712275042</v>
      </c>
      <c r="K16" s="22">
        <f t="shared" si="2"/>
        <v>0.38074594298052655</v>
      </c>
      <c r="L16" s="23">
        <f t="shared" si="3"/>
        <v>0.47299020737645753</v>
      </c>
      <c r="M16" s="4"/>
      <c r="N16" t="s">
        <v>264</v>
      </c>
      <c r="O16" s="5">
        <v>0.81206852369499805</v>
      </c>
      <c r="P16" s="71">
        <v>0.51384773906773484</v>
      </c>
    </row>
    <row r="17" spans="1:16" x14ac:dyDescent="0.25">
      <c r="A17" s="17"/>
      <c r="B17" s="55">
        <v>12</v>
      </c>
      <c r="C17" s="19" t="s">
        <v>260</v>
      </c>
      <c r="D17" s="20">
        <v>0.61624100000000004</v>
      </c>
      <c r="E17" s="21">
        <v>1.2256820000000002</v>
      </c>
      <c r="F17" s="21">
        <f t="shared" si="0"/>
        <v>0.65276293828032717</v>
      </c>
      <c r="G17" s="21">
        <v>0.42179654828032709</v>
      </c>
      <c r="H17" s="21">
        <v>0.14230470000000001</v>
      </c>
      <c r="I17" s="21">
        <v>8.8661690000000015E-2</v>
      </c>
      <c r="J17" s="22">
        <f t="shared" si="1"/>
        <v>0.34413212258997605</v>
      </c>
      <c r="K17" s="22">
        <f t="shared" si="2"/>
        <v>0.46023458636116632</v>
      </c>
      <c r="L17" s="23">
        <f t="shared" si="3"/>
        <v>0.53257120385248957</v>
      </c>
      <c r="M17" s="4"/>
      <c r="N17" t="s">
        <v>262</v>
      </c>
      <c r="O17" s="5">
        <v>6.9549338866025705</v>
      </c>
      <c r="P17" s="71">
        <v>0.49161927048538451</v>
      </c>
    </row>
    <row r="18" spans="1:16" x14ac:dyDescent="0.25">
      <c r="A18" s="17"/>
      <c r="B18" s="55">
        <v>13</v>
      </c>
      <c r="C18" s="19" t="s">
        <v>261</v>
      </c>
      <c r="D18" s="20">
        <v>0.95335399999999992</v>
      </c>
      <c r="E18" s="21">
        <v>1.1427229999999999</v>
      </c>
      <c r="F18" s="21">
        <f t="shared" si="0"/>
        <v>0.44807886667846242</v>
      </c>
      <c r="G18" s="21">
        <v>0.33185804667846242</v>
      </c>
      <c r="H18" s="21">
        <v>5.1723529999999997E-2</v>
      </c>
      <c r="I18" s="21">
        <v>6.4497289999999999E-2</v>
      </c>
      <c r="J18" s="22">
        <f t="shared" si="1"/>
        <v>0.29040987770305005</v>
      </c>
      <c r="K18" s="22">
        <f t="shared" si="2"/>
        <v>0.335673279244806</v>
      </c>
      <c r="L18" s="23">
        <f t="shared" si="3"/>
        <v>0.39211503284563487</v>
      </c>
      <c r="M18" s="4"/>
      <c r="N18" t="s">
        <v>259</v>
      </c>
      <c r="O18" s="5">
        <v>0.96183788444541829</v>
      </c>
      <c r="P18" s="71">
        <v>0.47299020737645753</v>
      </c>
    </row>
    <row r="19" spans="1:16" x14ac:dyDescent="0.25">
      <c r="A19" s="17"/>
      <c r="B19" s="55">
        <v>14</v>
      </c>
      <c r="C19" s="19" t="s">
        <v>262</v>
      </c>
      <c r="D19" s="20">
        <v>7.4972359999999991</v>
      </c>
      <c r="E19" s="21">
        <v>14.146991999999999</v>
      </c>
      <c r="F19" s="21">
        <f t="shared" si="0"/>
        <v>6.9549338866025705</v>
      </c>
      <c r="G19" s="21">
        <v>4.2410604766025699</v>
      </c>
      <c r="H19" s="21">
        <v>1.7428488999999998</v>
      </c>
      <c r="I19" s="21">
        <v>0.97102451000000012</v>
      </c>
      <c r="J19" s="22">
        <f t="shared" si="1"/>
        <v>0.29978531666679181</v>
      </c>
      <c r="K19" s="22">
        <f t="shared" si="2"/>
        <v>0.42298103912143092</v>
      </c>
      <c r="L19" s="23">
        <f t="shared" si="3"/>
        <v>0.49161927048538451</v>
      </c>
      <c r="M19" s="4"/>
      <c r="N19" t="s">
        <v>273</v>
      </c>
      <c r="O19" s="5">
        <v>0.38289649920167301</v>
      </c>
      <c r="P19" s="71">
        <v>0.46915253931798023</v>
      </c>
    </row>
    <row r="20" spans="1:16" x14ac:dyDescent="0.25">
      <c r="A20" s="17"/>
      <c r="B20" s="55">
        <v>15</v>
      </c>
      <c r="C20" s="19" t="s">
        <v>263</v>
      </c>
      <c r="D20" s="20">
        <v>131.87143500000002</v>
      </c>
      <c r="E20" s="21">
        <v>154.372218</v>
      </c>
      <c r="F20" s="21">
        <f t="shared" si="0"/>
        <v>70.850156359348446</v>
      </c>
      <c r="G20" s="21">
        <v>49.441271999348444</v>
      </c>
      <c r="H20" s="21">
        <v>11.747495450000001</v>
      </c>
      <c r="I20" s="21">
        <v>9.6613889099999994</v>
      </c>
      <c r="J20" s="22">
        <f t="shared" si="1"/>
        <v>0.32027312064239721</v>
      </c>
      <c r="K20" s="22">
        <f t="shared" si="2"/>
        <v>0.3963716285358318</v>
      </c>
      <c r="L20" s="23">
        <f t="shared" si="3"/>
        <v>0.45895665215711579</v>
      </c>
      <c r="M20" s="4"/>
      <c r="N20" t="s">
        <v>269</v>
      </c>
      <c r="O20" s="5">
        <v>2.314743053972192</v>
      </c>
      <c r="P20" s="71">
        <v>0.46819245998475972</v>
      </c>
    </row>
    <row r="21" spans="1:16" x14ac:dyDescent="0.25">
      <c r="A21" s="17"/>
      <c r="B21" s="55">
        <v>16</v>
      </c>
      <c r="C21" s="19" t="s">
        <v>264</v>
      </c>
      <c r="D21" s="20">
        <v>1.2333510000000001</v>
      </c>
      <c r="E21" s="21">
        <v>1.580368</v>
      </c>
      <c r="F21" s="21">
        <f t="shared" si="0"/>
        <v>0.81206852369499805</v>
      </c>
      <c r="G21" s="21">
        <v>0.64094710369499808</v>
      </c>
      <c r="H21" s="21">
        <v>8.6237759999999997E-2</v>
      </c>
      <c r="I21" s="21">
        <v>8.488366E-2</v>
      </c>
      <c r="J21" s="22">
        <f t="shared" si="1"/>
        <v>0.40556826238888544</v>
      </c>
      <c r="K21" s="22">
        <f t="shared" si="2"/>
        <v>0.46013641360429852</v>
      </c>
      <c r="L21" s="23">
        <f t="shared" si="3"/>
        <v>0.51384773906773484</v>
      </c>
      <c r="M21" s="4"/>
      <c r="N21" t="s">
        <v>263</v>
      </c>
      <c r="O21" s="5">
        <v>70.850156359348446</v>
      </c>
      <c r="P21" s="71">
        <v>0.45895665215711579</v>
      </c>
    </row>
    <row r="22" spans="1:16" x14ac:dyDescent="0.25">
      <c r="A22" s="17"/>
      <c r="B22" s="55">
        <v>17</v>
      </c>
      <c r="C22" s="19" t="s">
        <v>265</v>
      </c>
      <c r="D22" s="20">
        <v>0.60494300000000001</v>
      </c>
      <c r="E22" s="21">
        <v>1.5365950000000002</v>
      </c>
      <c r="F22" s="21">
        <f t="shared" si="0"/>
        <v>1.0348945141297765</v>
      </c>
      <c r="G22" s="21">
        <v>0.82310076412977651</v>
      </c>
      <c r="H22" s="21">
        <v>0.10074866999999998</v>
      </c>
      <c r="I22" s="21">
        <v>0.11104508000000002</v>
      </c>
      <c r="J22" s="22">
        <f t="shared" si="1"/>
        <v>0.5356653927220747</v>
      </c>
      <c r="K22" s="22">
        <f t="shared" si="2"/>
        <v>0.60123157639441516</v>
      </c>
      <c r="L22" s="23">
        <f t="shared" si="3"/>
        <v>0.67349855630779509</v>
      </c>
      <c r="M22" s="4"/>
      <c r="N22" t="s">
        <v>268</v>
      </c>
      <c r="O22" s="5">
        <v>1.1890625156891526</v>
      </c>
      <c r="P22" s="71">
        <v>0.44985037896261887</v>
      </c>
    </row>
    <row r="23" spans="1:16" x14ac:dyDescent="0.25">
      <c r="A23" s="17"/>
      <c r="B23" s="55">
        <v>18</v>
      </c>
      <c r="C23" s="19" t="s">
        <v>266</v>
      </c>
      <c r="D23" s="20">
        <v>0.605325</v>
      </c>
      <c r="E23" s="21">
        <v>1.971657</v>
      </c>
      <c r="F23" s="21">
        <f t="shared" si="0"/>
        <v>0.42739602781325331</v>
      </c>
      <c r="G23" s="21">
        <v>0.33217386781325331</v>
      </c>
      <c r="H23" s="21">
        <v>5.2808689999999998E-2</v>
      </c>
      <c r="I23" s="21">
        <v>4.2413470000000009E-2</v>
      </c>
      <c r="J23" s="22">
        <f t="shared" si="1"/>
        <v>0.16847446985619371</v>
      </c>
      <c r="K23" s="22">
        <f t="shared" si="2"/>
        <v>0.19525838308248003</v>
      </c>
      <c r="L23" s="23">
        <f t="shared" si="3"/>
        <v>0.21676996952981847</v>
      </c>
      <c r="M23" s="4"/>
      <c r="N23" t="s">
        <v>253</v>
      </c>
      <c r="O23" s="5">
        <v>0.92284638468909508</v>
      </c>
      <c r="P23" s="71">
        <v>0.41725375316851177</v>
      </c>
    </row>
    <row r="24" spans="1:16" x14ac:dyDescent="0.25">
      <c r="A24" s="17"/>
      <c r="B24" s="55">
        <v>19</v>
      </c>
      <c r="C24" s="19" t="s">
        <v>267</v>
      </c>
      <c r="D24" s="20">
        <v>3.9576099999999994</v>
      </c>
      <c r="E24" s="21">
        <v>2.7971889999999999</v>
      </c>
      <c r="F24" s="21">
        <f t="shared" si="0"/>
        <v>1.4735607040870524</v>
      </c>
      <c r="G24" s="21">
        <v>0.87526515408705263</v>
      </c>
      <c r="H24" s="21">
        <v>0.27124764000000001</v>
      </c>
      <c r="I24" s="21">
        <v>0.32704790999999994</v>
      </c>
      <c r="J24" s="22">
        <f t="shared" si="1"/>
        <v>0.31290883600895492</v>
      </c>
      <c r="K24" s="22">
        <f t="shared" si="2"/>
        <v>0.40988034562092607</v>
      </c>
      <c r="L24" s="23">
        <f t="shared" si="3"/>
        <v>0.52680055015483485</v>
      </c>
      <c r="M24" s="4"/>
      <c r="N24" t="s">
        <v>271</v>
      </c>
      <c r="O24" s="5">
        <v>1.13459011972846</v>
      </c>
      <c r="P24" s="71">
        <v>0.41373487762459554</v>
      </c>
    </row>
    <row r="25" spans="1:16" x14ac:dyDescent="0.25">
      <c r="A25" s="17"/>
      <c r="B25" s="55">
        <v>20</v>
      </c>
      <c r="C25" s="19" t="s">
        <v>268</v>
      </c>
      <c r="D25" s="20">
        <v>3.3459560000000006</v>
      </c>
      <c r="E25" s="21">
        <v>2.6432399999999996</v>
      </c>
      <c r="F25" s="21">
        <f t="shared" si="0"/>
        <v>1.1890625156891526</v>
      </c>
      <c r="G25" s="21">
        <v>0.84240750568915246</v>
      </c>
      <c r="H25" s="21">
        <v>0.21968128000000001</v>
      </c>
      <c r="I25" s="21">
        <v>0.12697373000000003</v>
      </c>
      <c r="J25" s="22">
        <f t="shared" si="1"/>
        <v>0.31870261712487424</v>
      </c>
      <c r="K25" s="22">
        <f t="shared" si="2"/>
        <v>0.40181322380455531</v>
      </c>
      <c r="L25" s="23">
        <f t="shared" si="3"/>
        <v>0.44985037896261887</v>
      </c>
      <c r="M25" s="4"/>
      <c r="N25" t="s">
        <v>261</v>
      </c>
      <c r="O25" s="5">
        <v>0.44807886667846242</v>
      </c>
      <c r="P25" s="71">
        <v>0.39211503284563487</v>
      </c>
    </row>
    <row r="26" spans="1:16" x14ac:dyDescent="0.25">
      <c r="A26" s="17"/>
      <c r="B26" s="55">
        <v>21</v>
      </c>
      <c r="C26" s="19" t="s">
        <v>269</v>
      </c>
      <c r="D26" s="20">
        <v>3.0229970000000002</v>
      </c>
      <c r="E26" s="21">
        <v>4.9439989999999998</v>
      </c>
      <c r="F26" s="21">
        <f t="shared" si="0"/>
        <v>2.314743053972192</v>
      </c>
      <c r="G26" s="21">
        <v>1.8381542339721921</v>
      </c>
      <c r="H26" s="21">
        <v>0.21301526999999998</v>
      </c>
      <c r="I26" s="21">
        <v>0.26357354999999999</v>
      </c>
      <c r="J26" s="22">
        <f t="shared" si="1"/>
        <v>0.37179502543835308</v>
      </c>
      <c r="K26" s="22">
        <f t="shared" si="2"/>
        <v>0.41488064701716004</v>
      </c>
      <c r="L26" s="23">
        <f t="shared" si="3"/>
        <v>0.46819245998475972</v>
      </c>
      <c r="M26" s="4"/>
      <c r="N26" t="s">
        <v>270</v>
      </c>
      <c r="O26" s="5">
        <v>2.5973623309514151</v>
      </c>
      <c r="P26" s="71">
        <v>0.37024235887621887</v>
      </c>
    </row>
    <row r="27" spans="1:16" x14ac:dyDescent="0.25">
      <c r="A27" s="17"/>
      <c r="B27" s="55">
        <v>22</v>
      </c>
      <c r="C27" s="19" t="s">
        <v>270</v>
      </c>
      <c r="D27" s="20">
        <v>5.2984570000000009</v>
      </c>
      <c r="E27" s="21">
        <v>7.0153030000000012</v>
      </c>
      <c r="F27" s="21">
        <f t="shared" si="0"/>
        <v>2.5973623309514151</v>
      </c>
      <c r="G27" s="21">
        <v>1.8771249909514154</v>
      </c>
      <c r="H27" s="21">
        <v>0.40033269999999993</v>
      </c>
      <c r="I27" s="21">
        <v>0.31990464000000007</v>
      </c>
      <c r="J27" s="22">
        <f t="shared" si="1"/>
        <v>0.26757575416933738</v>
      </c>
      <c r="K27" s="22">
        <f t="shared" si="2"/>
        <v>0.32464138625964051</v>
      </c>
      <c r="L27" s="23">
        <f t="shared" si="3"/>
        <v>0.37024235887621887</v>
      </c>
      <c r="M27" s="4"/>
      <c r="N27" t="s">
        <v>252</v>
      </c>
      <c r="O27" s="5">
        <v>0.76151820020356586</v>
      </c>
      <c r="P27" s="71">
        <v>0.3107106311512568</v>
      </c>
    </row>
    <row r="28" spans="1:16" x14ac:dyDescent="0.25">
      <c r="A28" s="17"/>
      <c r="B28" s="55">
        <v>23</v>
      </c>
      <c r="C28" s="19" t="s">
        <v>271</v>
      </c>
      <c r="D28" s="20">
        <v>0.60540099999999997</v>
      </c>
      <c r="E28" s="21">
        <v>2.7423120000000005</v>
      </c>
      <c r="F28" s="21">
        <f t="shared" si="0"/>
        <v>1.13459011972846</v>
      </c>
      <c r="G28" s="21">
        <v>0.50352754972846014</v>
      </c>
      <c r="H28" s="21">
        <v>0.31247056999999995</v>
      </c>
      <c r="I28" s="21">
        <v>0.31859199999999999</v>
      </c>
      <c r="J28" s="22">
        <f t="shared" si="1"/>
        <v>0.18361424583652775</v>
      </c>
      <c r="K28" s="22">
        <f t="shared" si="2"/>
        <v>0.29755845422711197</v>
      </c>
      <c r="L28" s="23">
        <f t="shared" si="3"/>
        <v>0.41373487762459554</v>
      </c>
      <c r="M28" s="4"/>
      <c r="N28" t="s">
        <v>249</v>
      </c>
      <c r="O28" s="5">
        <v>1.310712346568446</v>
      </c>
      <c r="P28" s="71">
        <v>0.25667724605523201</v>
      </c>
    </row>
    <row r="29" spans="1:16" x14ac:dyDescent="0.25">
      <c r="A29" s="17"/>
      <c r="B29" s="55">
        <v>24</v>
      </c>
      <c r="C29" s="19" t="s">
        <v>272</v>
      </c>
      <c r="D29" s="20">
        <v>0.5789089999999999</v>
      </c>
      <c r="E29" s="21">
        <v>0.68135699999999988</v>
      </c>
      <c r="F29" s="21">
        <f t="shared" si="0"/>
        <v>0.36507626236808755</v>
      </c>
      <c r="G29" s="21">
        <v>0.25973215236808755</v>
      </c>
      <c r="H29" s="21">
        <v>5.2976549999999997E-2</v>
      </c>
      <c r="I29" s="21">
        <v>5.2367560000000007E-2</v>
      </c>
      <c r="J29" s="22">
        <f t="shared" si="1"/>
        <v>0.38119833269209474</v>
      </c>
      <c r="K29" s="22">
        <f t="shared" si="2"/>
        <v>0.45894986382775493</v>
      </c>
      <c r="L29" s="23">
        <f t="shared" si="3"/>
        <v>0.53580760507059821</v>
      </c>
      <c r="M29" s="4"/>
      <c r="N29" t="s">
        <v>266</v>
      </c>
      <c r="O29" s="5">
        <v>0.42739602781325331</v>
      </c>
      <c r="P29" s="71">
        <v>0.21676996952981847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0.18048899999999998</v>
      </c>
      <c r="E30" s="28">
        <v>0.81614500000000012</v>
      </c>
      <c r="F30" s="28">
        <f t="shared" si="0"/>
        <v>0.38289649920167301</v>
      </c>
      <c r="G30" s="28">
        <v>0.30005305920167302</v>
      </c>
      <c r="H30" s="28">
        <v>2.9278230000000002E-2</v>
      </c>
      <c r="I30" s="28">
        <v>5.3565210000000002E-2</v>
      </c>
      <c r="J30" s="29">
        <f t="shared" si="1"/>
        <v>0.36764675296874083</v>
      </c>
      <c r="K30" s="29">
        <f t="shared" si="2"/>
        <v>0.40352056215705912</v>
      </c>
      <c r="L30" s="30">
        <f t="shared" si="3"/>
        <v>0.46915253931798023</v>
      </c>
      <c r="M30" s="4"/>
      <c r="N30" t="s">
        <v>250</v>
      </c>
      <c r="O30" s="5">
        <v>0.85165005188224274</v>
      </c>
      <c r="P30" s="71">
        <v>0.13331117640860241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234.73624100000004</v>
      </c>
      <c r="E6" s="14">
        <v>285.19872600000008</v>
      </c>
      <c r="F6" s="14">
        <v>142.9307276013505</v>
      </c>
      <c r="G6" s="14">
        <v>100.56816952135048</v>
      </c>
      <c r="H6" s="14">
        <v>22.703686269999999</v>
      </c>
      <c r="I6" s="14">
        <v>19.658871809999997</v>
      </c>
      <c r="J6" s="15">
        <v>0.35262489048198081</v>
      </c>
      <c r="K6" s="15">
        <v>0.43223143918023826</v>
      </c>
      <c r="L6" s="16">
        <v>0.50116187265629797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149.77337799999998</v>
      </c>
      <c r="E7" s="38">
        <f ca="1">SUM(E8:OFFSET(E6,MATCH("PROYECTOS",$A$8:$A$50,0),0))</f>
        <v>183.72975000000002</v>
      </c>
      <c r="F7" s="38">
        <f ca="1">SUM(F8:OFFSET(F6,MATCH("PROYECTOS",$A$8:$A$50,0),0))</f>
        <v>86.706041194778166</v>
      </c>
      <c r="G7" s="38">
        <f ca="1">SUM(G8:OFFSET(G6,MATCH("PROYECTOS",$A$8:$A$50,0),0))</f>
        <v>61.065744084778167</v>
      </c>
      <c r="H7" s="38">
        <f ca="1">SUM(H8:OFFSET(H6,MATCH("PROYECTOS",$A$8:$A$50,0),0))</f>
        <v>13.968531950000001</v>
      </c>
      <c r="I7" s="38">
        <f ca="1">SUM(I8:OFFSET(I6,MATCH("PROYECTOS",$A$8:$A$50,0),0))</f>
        <v>11.671765159999998</v>
      </c>
      <c r="J7" s="39">
        <f ca="1">IFERROR(G7/E7,0)</f>
        <v>0.33236720827616734</v>
      </c>
      <c r="K7" s="39">
        <f ca="1">IFERROR(SUM(G7,H7)/E7,0)</f>
        <v>0.40839480832460812</v>
      </c>
      <c r="L7" s="40">
        <f ca="1">IFERROR(SUM(G7,H7,I7)/E7,0)</f>
        <v>0.47192161963306517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7.154014000000001</v>
      </c>
      <c r="E8" s="21">
        <v>12.329452999999999</v>
      </c>
      <c r="F8" s="21">
        <f t="shared" ref="F8:F16" si="0">SUM(G8,H8,I8)</f>
        <v>8.3152160156976791</v>
      </c>
      <c r="G8" s="21">
        <v>6.5499043756976789</v>
      </c>
      <c r="H8" s="21">
        <v>0.89018089999999994</v>
      </c>
      <c r="I8" s="21">
        <v>0.87513074000000013</v>
      </c>
      <c r="J8" s="22">
        <f t="shared" ref="J8:J17" si="1">IFERROR(G8/E8,0)</f>
        <v>0.53124046749662612</v>
      </c>
      <c r="K8" s="22">
        <f t="shared" ref="K8:K17" si="2">IFERROR(SUM(G8,H8)/E8,0)</f>
        <v>0.60344001276436832</v>
      </c>
      <c r="L8" s="23">
        <f t="shared" ref="L8:L17" si="3">IFERROR(SUM(G8,H8,I8)/E8,0)</f>
        <v>0.67441889074054462</v>
      </c>
      <c r="M8" s="4"/>
    </row>
    <row r="9" spans="1:13" ht="63.75" x14ac:dyDescent="0.25">
      <c r="A9" s="17"/>
      <c r="B9" s="19">
        <v>3000342</v>
      </c>
      <c r="C9" s="19" t="s">
        <v>642</v>
      </c>
      <c r="D9" s="20">
        <v>1.927975</v>
      </c>
      <c r="E9" s="21">
        <v>2.9715539999999998</v>
      </c>
      <c r="F9" s="21">
        <f t="shared" si="0"/>
        <v>1.5442980451726522</v>
      </c>
      <c r="G9" s="21">
        <v>1.2222686151726521</v>
      </c>
      <c r="H9" s="21">
        <v>0.15988843000000003</v>
      </c>
      <c r="I9" s="21">
        <v>0.16214100000000004</v>
      </c>
      <c r="J9" s="22">
        <f t="shared" si="1"/>
        <v>0.41132303675876397</v>
      </c>
      <c r="K9" s="22">
        <f t="shared" si="2"/>
        <v>0.46512937176058461</v>
      </c>
      <c r="L9" s="23">
        <f t="shared" si="3"/>
        <v>0.51969375120649075</v>
      </c>
      <c r="M9" s="4"/>
    </row>
    <row r="10" spans="1:13" ht="38.25" x14ac:dyDescent="0.25">
      <c r="A10" s="17"/>
      <c r="B10" s="19">
        <v>3000469</v>
      </c>
      <c r="C10" s="19" t="s">
        <v>643</v>
      </c>
      <c r="D10" s="20">
        <v>1.388649</v>
      </c>
      <c r="E10" s="21">
        <v>1.5516580000000002</v>
      </c>
      <c r="F10" s="21">
        <f t="shared" si="0"/>
        <v>0.57583018843166656</v>
      </c>
      <c r="G10" s="21">
        <v>0.33678300843166653</v>
      </c>
      <c r="H10" s="21">
        <v>0.13352025000000001</v>
      </c>
      <c r="I10" s="21">
        <v>0.10552693</v>
      </c>
      <c r="J10" s="22">
        <f t="shared" si="1"/>
        <v>0.21704718980063034</v>
      </c>
      <c r="K10" s="22">
        <f t="shared" si="2"/>
        <v>0.3030972407783587</v>
      </c>
      <c r="L10" s="23">
        <f t="shared" si="3"/>
        <v>0.3711063832569203</v>
      </c>
      <c r="M10" s="4"/>
    </row>
    <row r="11" spans="1:13" ht="51" x14ac:dyDescent="0.25">
      <c r="A11" s="17"/>
      <c r="B11" s="19">
        <v>3000470</v>
      </c>
      <c r="C11" s="19" t="s">
        <v>644</v>
      </c>
      <c r="D11" s="20">
        <v>0.9857229999999999</v>
      </c>
      <c r="E11" s="21">
        <v>1.8609209999999996</v>
      </c>
      <c r="F11" s="21">
        <f t="shared" si="0"/>
        <v>0.92680243715917776</v>
      </c>
      <c r="G11" s="21">
        <v>0.77392860715917777</v>
      </c>
      <c r="H11" s="21">
        <v>7.3202400000000015E-2</v>
      </c>
      <c r="I11" s="21">
        <v>7.9671430000000001E-2</v>
      </c>
      <c r="J11" s="22">
        <f t="shared" si="1"/>
        <v>0.41588471899622709</v>
      </c>
      <c r="K11" s="22">
        <f t="shared" si="2"/>
        <v>0.45522137004159657</v>
      </c>
      <c r="L11" s="23">
        <f t="shared" si="3"/>
        <v>0.49803427289991242</v>
      </c>
      <c r="M11" s="4"/>
    </row>
    <row r="12" spans="1:13" ht="51" x14ac:dyDescent="0.25">
      <c r="A12" s="17"/>
      <c r="B12" s="19">
        <v>3000471</v>
      </c>
      <c r="C12" s="19" t="s">
        <v>645</v>
      </c>
      <c r="D12" s="20">
        <v>1.118201</v>
      </c>
      <c r="E12" s="21">
        <v>1.118201</v>
      </c>
      <c r="F12" s="21">
        <f t="shared" si="0"/>
        <v>0.48958493333747555</v>
      </c>
      <c r="G12" s="21">
        <v>0.31401004333747551</v>
      </c>
      <c r="H12" s="21">
        <v>9.131439999999999E-2</v>
      </c>
      <c r="I12" s="21">
        <v>8.4260490000000007E-2</v>
      </c>
      <c r="J12" s="22">
        <f t="shared" si="1"/>
        <v>0.28081717270640566</v>
      </c>
      <c r="K12" s="22">
        <f t="shared" si="2"/>
        <v>0.36247905639279121</v>
      </c>
      <c r="L12" s="23">
        <f t="shared" si="3"/>
        <v>0.4378326734974084</v>
      </c>
      <c r="M12" s="4"/>
    </row>
    <row r="13" spans="1:13" ht="38.25" x14ac:dyDescent="0.25">
      <c r="A13" s="17"/>
      <c r="B13" s="19">
        <v>3000473</v>
      </c>
      <c r="C13" s="19" t="s">
        <v>646</v>
      </c>
      <c r="D13" s="20">
        <v>3.6137530000000004</v>
      </c>
      <c r="E13" s="21">
        <v>8.6229379999999978</v>
      </c>
      <c r="F13" s="21">
        <f t="shared" si="0"/>
        <v>4.2463691022107657</v>
      </c>
      <c r="G13" s="21">
        <v>3.028188732210765</v>
      </c>
      <c r="H13" s="21">
        <v>0.53810552</v>
      </c>
      <c r="I13" s="21">
        <v>0.68007485000000001</v>
      </c>
      <c r="J13" s="22">
        <f t="shared" si="1"/>
        <v>0.35117830282564549</v>
      </c>
      <c r="K13" s="22">
        <f t="shared" si="2"/>
        <v>0.41358226769237655</v>
      </c>
      <c r="L13" s="23">
        <f t="shared" si="3"/>
        <v>0.49245038085751824</v>
      </c>
      <c r="M13" s="4"/>
    </row>
    <row r="14" spans="1:13" ht="51" x14ac:dyDescent="0.25">
      <c r="A14" s="17"/>
      <c r="B14" s="19">
        <v>3000603</v>
      </c>
      <c r="C14" s="19" t="s">
        <v>647</v>
      </c>
      <c r="D14" s="20">
        <v>0.97072199999999997</v>
      </c>
      <c r="E14" s="21">
        <v>0.98053199999999974</v>
      </c>
      <c r="F14" s="21">
        <f t="shared" si="0"/>
        <v>0.5973269291679898</v>
      </c>
      <c r="G14" s="21">
        <v>0.46995931916798978</v>
      </c>
      <c r="H14" s="21">
        <v>8.0595250000000021E-2</v>
      </c>
      <c r="I14" s="21">
        <v>4.6772360000000006E-2</v>
      </c>
      <c r="J14" s="22">
        <f t="shared" si="1"/>
        <v>0.47929013960583633</v>
      </c>
      <c r="K14" s="22">
        <f t="shared" si="2"/>
        <v>0.56148557024960943</v>
      </c>
      <c r="L14" s="23">
        <f t="shared" si="3"/>
        <v>0.609186573378523</v>
      </c>
      <c r="M14" s="4"/>
    </row>
    <row r="15" spans="1:13" ht="25.5" x14ac:dyDescent="0.25">
      <c r="A15" s="17"/>
      <c r="B15" s="19">
        <v>3000622</v>
      </c>
      <c r="C15" s="19" t="s">
        <v>648</v>
      </c>
      <c r="D15" s="20">
        <v>11.682659999999998</v>
      </c>
      <c r="E15" s="21">
        <v>11.716659999999999</v>
      </c>
      <c r="F15" s="21">
        <f t="shared" si="0"/>
        <v>5.3017538662800252</v>
      </c>
      <c r="G15" s="21">
        <v>3.3546316262800246</v>
      </c>
      <c r="H15" s="21">
        <v>0.98093476000000002</v>
      </c>
      <c r="I15" s="21">
        <v>0.96618747999999999</v>
      </c>
      <c r="J15" s="22">
        <f t="shared" si="1"/>
        <v>0.28631296173824494</v>
      </c>
      <c r="K15" s="22">
        <f t="shared" si="2"/>
        <v>0.37003432601782632</v>
      </c>
      <c r="L15" s="23">
        <f t="shared" si="3"/>
        <v>0.45249703125976393</v>
      </c>
      <c r="M15" s="4"/>
    </row>
    <row r="16" spans="1:13" ht="51" x14ac:dyDescent="0.25">
      <c r="A16" s="17"/>
      <c r="B16" s="19">
        <v>3000623</v>
      </c>
      <c r="C16" s="19" t="s">
        <v>649</v>
      </c>
      <c r="D16" s="20">
        <v>120.93168099999998</v>
      </c>
      <c r="E16" s="21">
        <v>142.57783300000003</v>
      </c>
      <c r="F16" s="21">
        <f t="shared" si="0"/>
        <v>64.708859677320731</v>
      </c>
      <c r="G16" s="21">
        <v>45.016069757320736</v>
      </c>
      <c r="H16" s="21">
        <v>11.020790040000001</v>
      </c>
      <c r="I16" s="21">
        <v>8.6719998799999978</v>
      </c>
      <c r="J16" s="22">
        <f t="shared" si="1"/>
        <v>0.3157297934056883</v>
      </c>
      <c r="K16" s="22">
        <f t="shared" si="2"/>
        <v>0.39302645171581985</v>
      </c>
      <c r="L16" s="23">
        <f t="shared" si="3"/>
        <v>0.45384936996006048</v>
      </c>
      <c r="M16" s="4"/>
    </row>
    <row r="17" spans="1:13" ht="15.75" thickBot="1" x14ac:dyDescent="0.3">
      <c r="A17" s="41" t="s">
        <v>293</v>
      </c>
      <c r="B17" s="43"/>
      <c r="C17" s="43"/>
      <c r="D17" s="44">
        <f ca="1">OFFSET(D17,-MATCH("PROYECTOS",$A$8:$A$50,0)-1,0)-(OFFSET(D17,-MATCH("PROYECTOS",$A$8:$A$50,0),0))</f>
        <v>84.962863000000056</v>
      </c>
      <c r="E17" s="45">
        <f t="shared" ref="E17:I17" ca="1" si="4">OFFSET(E17,-MATCH("PROYECTOS",$A$8:$A$50,0)-1,0)-(OFFSET(E17,-MATCH("PROYECTOS",$A$8:$A$50,0),0))</f>
        <v>101.46897600000005</v>
      </c>
      <c r="F17" s="45">
        <f t="shared" ca="1" si="4"/>
        <v>56.224686406572332</v>
      </c>
      <c r="G17" s="45">
        <f t="shared" ca="1" si="4"/>
        <v>39.502425436572317</v>
      </c>
      <c r="H17" s="45">
        <f t="shared" ca="1" si="4"/>
        <v>8.7351543199999977</v>
      </c>
      <c r="I17" s="45">
        <f t="shared" ca="1" si="4"/>
        <v>7.9871066499999994</v>
      </c>
      <c r="J17" s="46">
        <f t="shared" ca="1" si="1"/>
        <v>0.38930545072783918</v>
      </c>
      <c r="K17" s="46">
        <f t="shared" ca="1" si="2"/>
        <v>0.47539239734293059</v>
      </c>
      <c r="L17" s="47">
        <f t="shared" ca="1" si="3"/>
        <v>0.55410716282947692</v>
      </c>
      <c r="M17" s="4"/>
    </row>
    <row r="18" spans="1:13" ht="15.75" thickBot="1" x14ac:dyDescent="0.3"/>
    <row r="19" spans="1:13" ht="15.75" thickBot="1" x14ac:dyDescent="0.3">
      <c r="A19" s="87" t="s">
        <v>315</v>
      </c>
      <c r="B19" s="88"/>
      <c r="C19" s="88"/>
      <c r="D19" s="89"/>
    </row>
    <row r="20" spans="1:13" ht="15.75" thickBot="1" x14ac:dyDescent="0.3">
      <c r="A20" s="1" t="s">
        <v>665</v>
      </c>
    </row>
    <row r="21" spans="1:13" ht="45" customHeight="1" x14ac:dyDescent="0.25">
      <c r="A21" s="80" t="s">
        <v>317</v>
      </c>
      <c r="B21" s="81"/>
      <c r="C21" s="81"/>
      <c r="D21" s="92" t="s">
        <v>318</v>
      </c>
    </row>
    <row r="22" spans="1:13" ht="15.75" thickBot="1" x14ac:dyDescent="0.3">
      <c r="A22" s="90"/>
      <c r="B22" s="91"/>
      <c r="C22" s="91"/>
      <c r="D22" s="93"/>
    </row>
    <row r="23" spans="1:13" ht="63.75" x14ac:dyDescent="0.25">
      <c r="A23" s="17"/>
      <c r="B23" s="19">
        <v>3000342</v>
      </c>
      <c r="C23" s="19" t="s">
        <v>642</v>
      </c>
      <c r="D23" s="23">
        <v>0.51969375120649075</v>
      </c>
    </row>
    <row r="24" spans="1:13" ht="38.25" x14ac:dyDescent="0.25">
      <c r="A24" s="17"/>
      <c r="B24" s="19">
        <v>3000469</v>
      </c>
      <c r="C24" s="19" t="s">
        <v>643</v>
      </c>
      <c r="D24" s="23">
        <v>0.3711063832569203</v>
      </c>
    </row>
    <row r="25" spans="1:13" ht="51" x14ac:dyDescent="0.25">
      <c r="A25" s="17"/>
      <c r="B25" s="19">
        <v>3000470</v>
      </c>
      <c r="C25" s="19" t="s">
        <v>644</v>
      </c>
      <c r="D25" s="23">
        <v>0.49803427289991242</v>
      </c>
    </row>
    <row r="26" spans="1:13" ht="51" x14ac:dyDescent="0.25">
      <c r="A26" s="17"/>
      <c r="B26" s="19">
        <v>3000471</v>
      </c>
      <c r="C26" s="19" t="s">
        <v>645</v>
      </c>
      <c r="D26" s="23">
        <v>0.4378326734974084</v>
      </c>
    </row>
    <row r="27" spans="1:13" ht="38.25" x14ac:dyDescent="0.25">
      <c r="A27" s="17"/>
      <c r="B27" s="19">
        <v>3000473</v>
      </c>
      <c r="C27" s="19" t="s">
        <v>646</v>
      </c>
      <c r="D27" s="23">
        <v>0.49245038085751824</v>
      </c>
    </row>
    <row r="28" spans="1:13" ht="25.5" x14ac:dyDescent="0.25">
      <c r="A28" s="17"/>
      <c r="B28" s="19">
        <v>3000622</v>
      </c>
      <c r="C28" s="19" t="s">
        <v>648</v>
      </c>
      <c r="D28" s="23">
        <v>0.45249703125976393</v>
      </c>
    </row>
    <row r="29" spans="1:13" ht="51.75" thickBot="1" x14ac:dyDescent="0.3">
      <c r="A29" s="24"/>
      <c r="B29" s="26">
        <v>3000623</v>
      </c>
      <c r="C29" s="26" t="s">
        <v>649</v>
      </c>
      <c r="D29" s="30">
        <v>0.45384936996006048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234.73624100000004</v>
      </c>
      <c r="I6" s="14">
        <v>285.19872600000008</v>
      </c>
      <c r="J6" s="14">
        <v>142.9307276013505</v>
      </c>
      <c r="K6" s="14">
        <v>100.56816952135048</v>
      </c>
      <c r="L6" s="14">
        <v>22.703686269999999</v>
      </c>
      <c r="M6" s="14">
        <v>19.658871809999997</v>
      </c>
      <c r="N6" s="15">
        <v>0.35262489048198081</v>
      </c>
      <c r="O6" s="15">
        <v>0.43223143918023826</v>
      </c>
      <c r="P6" s="16">
        <v>0.50116187265629797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149.77337800000004</v>
      </c>
      <c r="I7" s="38">
        <f ca="1">SUM(I8:OFFSET(I6,MATCH("PROYECTOS",$A$8:$A$40,0),0))</f>
        <v>183.72975</v>
      </c>
      <c r="J7" s="38">
        <f ca="1">SUM(J8:OFFSET(J6,MATCH("PROYECTOS",$A$8:$A$40,0),0))</f>
        <v>86.706041194778166</v>
      </c>
      <c r="K7" s="38">
        <f ca="1">SUM(K8:OFFSET(K6,MATCH("PROYECTOS",$A$8:$A$40,0),0))</f>
        <v>61.065744084778167</v>
      </c>
      <c r="L7" s="38">
        <f ca="1">SUM(L8:OFFSET(L6,MATCH("PROYECTOS",$A$8:$A$40,0),0))</f>
        <v>13.968531950000003</v>
      </c>
      <c r="M7" s="38">
        <f ca="1">SUM(M8:OFFSET(M6,MATCH("PROYECTOS",$A$8:$A$40,0),0))</f>
        <v>11.671765160000001</v>
      </c>
      <c r="N7" s="39">
        <f ca="1">IFERROR(K7/I7,0)</f>
        <v>0.33236720827616739</v>
      </c>
      <c r="O7" s="39">
        <f ca="1">IFERROR(SUM(K7,L7)/I7,0)</f>
        <v>0.40839480832460817</v>
      </c>
      <c r="P7" s="40">
        <f ca="1">IFERROR(SUM(K7,L7,M7)/I7,0)</f>
        <v>0.47192161963306534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7.1540140000000001</v>
      </c>
      <c r="I8" s="21">
        <v>12.329452999999999</v>
      </c>
      <c r="J8" s="21">
        <f t="shared" ref="J8:J20" si="0">SUM(K8,L8,M8)</f>
        <v>8.3152160156976791</v>
      </c>
      <c r="K8" s="21">
        <v>6.5499043756976789</v>
      </c>
      <c r="L8" s="21">
        <v>0.89018090000000005</v>
      </c>
      <c r="M8" s="21">
        <v>0.87513074000000002</v>
      </c>
      <c r="N8" s="22">
        <f t="shared" ref="N8:N21" si="1">IFERROR(K8/I8,0)</f>
        <v>0.53124046749662612</v>
      </c>
      <c r="O8" s="22">
        <f t="shared" ref="O8:O21" si="2">IFERROR(SUM(K8,L8)/I8,0)</f>
        <v>0.60344001276436832</v>
      </c>
      <c r="P8" s="23">
        <f t="shared" ref="P8:P21" si="3">IFERROR(SUM(K8,L8,M8)/I8,0)</f>
        <v>0.67441889074054462</v>
      </c>
      <c r="Q8" s="70">
        <v>170</v>
      </c>
      <c r="R8" s="21">
        <v>147</v>
      </c>
      <c r="S8" s="23">
        <f>IFERROR(R8/Q8,0)</f>
        <v>0.86470588235294121</v>
      </c>
    </row>
    <row r="9" spans="1:19" ht="51" x14ac:dyDescent="0.25">
      <c r="A9" s="17"/>
      <c r="B9" s="19">
        <v>5003397</v>
      </c>
      <c r="C9" s="19" t="s">
        <v>650</v>
      </c>
      <c r="D9" s="68">
        <v>3000623</v>
      </c>
      <c r="E9" s="19" t="s">
        <v>649</v>
      </c>
      <c r="F9" s="69">
        <v>109</v>
      </c>
      <c r="G9" s="19" t="s">
        <v>661</v>
      </c>
      <c r="H9" s="20">
        <v>88.621455000000012</v>
      </c>
      <c r="I9" s="21">
        <v>87.52970599999999</v>
      </c>
      <c r="J9" s="21">
        <f t="shared" si="0"/>
        <v>40.70271761361353</v>
      </c>
      <c r="K9" s="21">
        <v>28.685946703613528</v>
      </c>
      <c r="L9" s="21">
        <v>6.8196532600000017</v>
      </c>
      <c r="M9" s="21">
        <v>5.19711765</v>
      </c>
      <c r="N9" s="22">
        <f t="shared" si="1"/>
        <v>0.3277281281353045</v>
      </c>
      <c r="O9" s="22">
        <f t="shared" si="2"/>
        <v>0.40564057148339477</v>
      </c>
      <c r="P9" s="23">
        <f t="shared" si="3"/>
        <v>0.46501604396584556</v>
      </c>
      <c r="Q9" s="70">
        <v>3336</v>
      </c>
      <c r="R9" s="21">
        <v>3115</v>
      </c>
      <c r="S9" s="23">
        <f t="shared" ref="S9:S20" si="4">IFERROR(R9/Q9,0)</f>
        <v>0.93375299760191843</v>
      </c>
    </row>
    <row r="10" spans="1:19" ht="51" x14ac:dyDescent="0.25">
      <c r="A10" s="17"/>
      <c r="B10" s="19">
        <v>5003398</v>
      </c>
      <c r="C10" s="19" t="s">
        <v>651</v>
      </c>
      <c r="D10" s="68">
        <v>3000623</v>
      </c>
      <c r="E10" s="19" t="s">
        <v>649</v>
      </c>
      <c r="F10" s="69">
        <v>105</v>
      </c>
      <c r="G10" s="19" t="s">
        <v>662</v>
      </c>
      <c r="H10" s="20">
        <v>16.750807999999999</v>
      </c>
      <c r="I10" s="21">
        <v>21.290407999999999</v>
      </c>
      <c r="J10" s="21">
        <f t="shared" si="0"/>
        <v>8.3985576360778502</v>
      </c>
      <c r="K10" s="21">
        <v>6.3655277160778496</v>
      </c>
      <c r="L10" s="21">
        <v>0.99985078000000005</v>
      </c>
      <c r="M10" s="21">
        <v>1.0331791399999999</v>
      </c>
      <c r="N10" s="22">
        <f t="shared" si="1"/>
        <v>0.2989857083094814</v>
      </c>
      <c r="O10" s="22">
        <f t="shared" si="2"/>
        <v>0.34594820804175525</v>
      </c>
      <c r="P10" s="23">
        <f t="shared" si="3"/>
        <v>0.3944761244630845</v>
      </c>
      <c r="Q10" s="70">
        <v>400</v>
      </c>
      <c r="R10" s="21">
        <v>676</v>
      </c>
      <c r="S10" s="23">
        <f t="shared" si="4"/>
        <v>1.69</v>
      </c>
    </row>
    <row r="11" spans="1:19" ht="63.75" x14ac:dyDescent="0.25">
      <c r="A11" s="17"/>
      <c r="B11" s="19">
        <v>5004398</v>
      </c>
      <c r="C11" s="19" t="s">
        <v>652</v>
      </c>
      <c r="D11" s="68">
        <v>3000342</v>
      </c>
      <c r="E11" s="19" t="s">
        <v>642</v>
      </c>
      <c r="F11" s="69">
        <v>429</v>
      </c>
      <c r="G11" s="19" t="s">
        <v>628</v>
      </c>
      <c r="H11" s="20">
        <v>1.927975</v>
      </c>
      <c r="I11" s="21">
        <v>2.9715539999999994</v>
      </c>
      <c r="J11" s="21">
        <f t="shared" si="0"/>
        <v>1.5442980451726522</v>
      </c>
      <c r="K11" s="21">
        <v>1.2222686151726521</v>
      </c>
      <c r="L11" s="21">
        <v>0.15988842999999997</v>
      </c>
      <c r="M11" s="21">
        <v>0.16214099999999998</v>
      </c>
      <c r="N11" s="22">
        <f t="shared" si="1"/>
        <v>0.41132303675876403</v>
      </c>
      <c r="O11" s="22">
        <f t="shared" si="2"/>
        <v>0.46512937176058466</v>
      </c>
      <c r="P11" s="23">
        <f t="shared" si="3"/>
        <v>0.51969375120649075</v>
      </c>
      <c r="Q11" s="70">
        <v>2023</v>
      </c>
      <c r="R11" s="21">
        <v>18.5</v>
      </c>
      <c r="S11" s="23">
        <f t="shared" si="4"/>
        <v>9.1448344043499746E-3</v>
      </c>
    </row>
    <row r="12" spans="1:19" ht="38.25" x14ac:dyDescent="0.25">
      <c r="A12" s="17"/>
      <c r="B12" s="19">
        <v>5004400</v>
      </c>
      <c r="C12" s="19" t="s">
        <v>653</v>
      </c>
      <c r="D12" s="68">
        <v>3000469</v>
      </c>
      <c r="E12" s="19" t="s">
        <v>643</v>
      </c>
      <c r="F12" s="69">
        <v>201</v>
      </c>
      <c r="G12" s="19" t="s">
        <v>625</v>
      </c>
      <c r="H12" s="20">
        <v>0.27282699999999999</v>
      </c>
      <c r="I12" s="21">
        <v>0.23539100000000002</v>
      </c>
      <c r="J12" s="21">
        <f t="shared" si="0"/>
        <v>6.4791530074414461E-2</v>
      </c>
      <c r="K12" s="21">
        <v>5.7246700744144619E-3</v>
      </c>
      <c r="L12" s="21">
        <v>4.8430059999999997E-2</v>
      </c>
      <c r="M12" s="21">
        <v>1.06368E-2</v>
      </c>
      <c r="N12" s="22">
        <f t="shared" si="1"/>
        <v>2.4319834124560673E-2</v>
      </c>
      <c r="O12" s="22">
        <f t="shared" si="2"/>
        <v>0.23006287442771581</v>
      </c>
      <c r="P12" s="23">
        <f t="shared" si="3"/>
        <v>0.27525066835356687</v>
      </c>
      <c r="Q12" s="70">
        <v>0.5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654</v>
      </c>
      <c r="D13" s="68">
        <v>3000469</v>
      </c>
      <c r="E13" s="19" t="s">
        <v>643</v>
      </c>
      <c r="F13" s="69">
        <v>201</v>
      </c>
      <c r="G13" s="19" t="s">
        <v>625</v>
      </c>
      <c r="H13" s="20">
        <v>1.1158219999999999</v>
      </c>
      <c r="I13" s="21">
        <v>1.3162670000000001</v>
      </c>
      <c r="J13" s="21">
        <f t="shared" si="0"/>
        <v>0.51103865835725204</v>
      </c>
      <c r="K13" s="21">
        <v>0.33105833835725207</v>
      </c>
      <c r="L13" s="21">
        <v>8.509019000000001E-2</v>
      </c>
      <c r="M13" s="21">
        <v>9.4890130000000003E-2</v>
      </c>
      <c r="N13" s="22">
        <f t="shared" si="1"/>
        <v>0.25151305803249041</v>
      </c>
      <c r="O13" s="22">
        <f t="shared" si="2"/>
        <v>0.31615814143882059</v>
      </c>
      <c r="P13" s="23">
        <f t="shared" si="3"/>
        <v>0.38824847721416095</v>
      </c>
      <c r="Q13" s="70">
        <v>3.5</v>
      </c>
      <c r="R13" s="21">
        <v>3</v>
      </c>
      <c r="S13" s="23">
        <f t="shared" si="4"/>
        <v>0.8571428571428571</v>
      </c>
    </row>
    <row r="14" spans="1:19" ht="63.75" x14ac:dyDescent="0.25">
      <c r="A14" s="17"/>
      <c r="B14" s="19">
        <v>5004457</v>
      </c>
      <c r="C14" s="19" t="s">
        <v>655</v>
      </c>
      <c r="D14" s="68">
        <v>3000622</v>
      </c>
      <c r="E14" s="19" t="s">
        <v>648</v>
      </c>
      <c r="F14" s="69">
        <v>86</v>
      </c>
      <c r="G14" s="19" t="s">
        <v>500</v>
      </c>
      <c r="H14" s="20">
        <v>8.4422599999999992</v>
      </c>
      <c r="I14" s="21">
        <v>8.541205999999999</v>
      </c>
      <c r="J14" s="21">
        <f t="shared" si="0"/>
        <v>3.1153517019084513</v>
      </c>
      <c r="K14" s="21">
        <v>1.7542027519084513</v>
      </c>
      <c r="L14" s="21">
        <v>0.67970489000000001</v>
      </c>
      <c r="M14" s="21">
        <v>0.68144406000000002</v>
      </c>
      <c r="N14" s="22">
        <f t="shared" si="1"/>
        <v>0.20538115482853961</v>
      </c>
      <c r="O14" s="22">
        <f t="shared" si="2"/>
        <v>0.28496065332090709</v>
      </c>
      <c r="P14" s="23">
        <f t="shared" si="3"/>
        <v>0.3647437729412511</v>
      </c>
      <c r="Q14" s="70">
        <v>240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656</v>
      </c>
      <c r="D15" s="68">
        <v>3000622</v>
      </c>
      <c r="E15" s="19" t="s">
        <v>648</v>
      </c>
      <c r="F15" s="69">
        <v>86</v>
      </c>
      <c r="G15" s="19" t="s">
        <v>500</v>
      </c>
      <c r="H15" s="20">
        <v>1.8699999999999999</v>
      </c>
      <c r="I15" s="21">
        <v>1.8353999999999997</v>
      </c>
      <c r="J15" s="21">
        <f t="shared" si="0"/>
        <v>1.3558064128658527</v>
      </c>
      <c r="K15" s="21">
        <v>0.97880867286585271</v>
      </c>
      <c r="L15" s="21">
        <v>0.19491776999999999</v>
      </c>
      <c r="M15" s="21">
        <v>0.18207996999999998</v>
      </c>
      <c r="N15" s="22">
        <f t="shared" si="1"/>
        <v>0.53329447143176034</v>
      </c>
      <c r="O15" s="22">
        <f t="shared" si="2"/>
        <v>0.63949353975474166</v>
      </c>
      <c r="P15" s="23">
        <f t="shared" si="3"/>
        <v>0.73869805648134079</v>
      </c>
      <c r="Q15" s="70">
        <v>500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657</v>
      </c>
      <c r="D16" s="68">
        <v>3000622</v>
      </c>
      <c r="E16" s="19" t="s">
        <v>648</v>
      </c>
      <c r="F16" s="69">
        <v>59</v>
      </c>
      <c r="G16" s="19" t="s">
        <v>577</v>
      </c>
      <c r="H16" s="20">
        <v>1.3704000000000001</v>
      </c>
      <c r="I16" s="21">
        <v>1.3400540000000001</v>
      </c>
      <c r="J16" s="21">
        <f t="shared" si="0"/>
        <v>0.83059575150572063</v>
      </c>
      <c r="K16" s="21">
        <v>0.62162020150572062</v>
      </c>
      <c r="L16" s="21">
        <v>0.10631210000000001</v>
      </c>
      <c r="M16" s="21">
        <v>0.10266345</v>
      </c>
      <c r="N16" s="22">
        <f t="shared" si="1"/>
        <v>0.46387697921555443</v>
      </c>
      <c r="O16" s="22">
        <f t="shared" si="2"/>
        <v>0.54321117022576748</v>
      </c>
      <c r="P16" s="23">
        <f t="shared" si="3"/>
        <v>0.61982259782495375</v>
      </c>
      <c r="Q16" s="70">
        <v>35259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658</v>
      </c>
      <c r="D17" s="68">
        <v>3000473</v>
      </c>
      <c r="E17" s="19" t="s">
        <v>646</v>
      </c>
      <c r="F17" s="69">
        <v>429</v>
      </c>
      <c r="G17" s="19" t="s">
        <v>628</v>
      </c>
      <c r="H17" s="20">
        <v>3.6137530000000004</v>
      </c>
      <c r="I17" s="21">
        <v>8.6229379999999978</v>
      </c>
      <c r="J17" s="21">
        <f t="shared" si="0"/>
        <v>4.2463691022107657</v>
      </c>
      <c r="K17" s="21">
        <v>3.028188732210765</v>
      </c>
      <c r="L17" s="21">
        <v>0.53810552</v>
      </c>
      <c r="M17" s="21">
        <v>0.68007485000000001</v>
      </c>
      <c r="N17" s="22">
        <f t="shared" si="1"/>
        <v>0.35117830282564549</v>
      </c>
      <c r="O17" s="22">
        <f t="shared" si="2"/>
        <v>0.41358226769237655</v>
      </c>
      <c r="P17" s="23">
        <f t="shared" si="3"/>
        <v>0.49245038085751824</v>
      </c>
      <c r="Q17" s="70">
        <v>301.5</v>
      </c>
      <c r="R17" s="21">
        <v>48.655000000000001</v>
      </c>
      <c r="S17" s="23">
        <f t="shared" si="4"/>
        <v>0.16137645107794363</v>
      </c>
    </row>
    <row r="18" spans="1:19" ht="51" x14ac:dyDescent="0.25">
      <c r="A18" s="17"/>
      <c r="B18" s="19">
        <v>5004461</v>
      </c>
      <c r="C18" s="19" t="s">
        <v>659</v>
      </c>
      <c r="D18" s="68">
        <v>3000623</v>
      </c>
      <c r="E18" s="19" t="s">
        <v>649</v>
      </c>
      <c r="F18" s="69">
        <v>416</v>
      </c>
      <c r="G18" s="19" t="s">
        <v>663</v>
      </c>
      <c r="H18" s="20">
        <v>0.640988</v>
      </c>
      <c r="I18" s="21">
        <v>0.97349599999999992</v>
      </c>
      <c r="J18" s="21">
        <f t="shared" si="0"/>
        <v>0.49844381319364706</v>
      </c>
      <c r="K18" s="21">
        <v>0.333884363193647</v>
      </c>
      <c r="L18" s="21">
        <v>0.10576523000000002</v>
      </c>
      <c r="M18" s="21">
        <v>5.8794220000000001E-2</v>
      </c>
      <c r="N18" s="22">
        <f t="shared" si="1"/>
        <v>0.3429745609572582</v>
      </c>
      <c r="O18" s="22">
        <f t="shared" si="2"/>
        <v>0.45161931142361866</v>
      </c>
      <c r="P18" s="23">
        <f t="shared" si="3"/>
        <v>0.51201423857278006</v>
      </c>
      <c r="Q18" s="70">
        <v>8</v>
      </c>
      <c r="R18" s="21">
        <v>14</v>
      </c>
      <c r="S18" s="23">
        <f t="shared" si="4"/>
        <v>1.75</v>
      </c>
    </row>
    <row r="19" spans="1:19" ht="51" x14ac:dyDescent="0.25">
      <c r="A19" s="17"/>
      <c r="B19" s="19">
        <v>5004462</v>
      </c>
      <c r="C19" s="19" t="s">
        <v>660</v>
      </c>
      <c r="D19" s="68">
        <v>3000623</v>
      </c>
      <c r="E19" s="19" t="s">
        <v>649</v>
      </c>
      <c r="F19" s="69">
        <v>201</v>
      </c>
      <c r="G19" s="19" t="s">
        <v>625</v>
      </c>
      <c r="H19" s="20">
        <v>14.918429999999997</v>
      </c>
      <c r="I19" s="21">
        <v>32.784222999999997</v>
      </c>
      <c r="J19" s="21">
        <f t="shared" si="0"/>
        <v>15.109140614435717</v>
      </c>
      <c r="K19" s="21">
        <v>9.6307109744357149</v>
      </c>
      <c r="L19" s="21">
        <v>3.0955207700000003</v>
      </c>
      <c r="M19" s="21">
        <v>2.3829088700000005</v>
      </c>
      <c r="N19" s="22">
        <f t="shared" si="1"/>
        <v>0.29376053763530452</v>
      </c>
      <c r="O19" s="22">
        <f t="shared" si="2"/>
        <v>0.38818158796795998</v>
      </c>
      <c r="P19" s="23">
        <f t="shared" si="3"/>
        <v>0.46086621038527337</v>
      </c>
      <c r="Q19" s="70">
        <v>4242.5</v>
      </c>
      <c r="R19" s="21">
        <v>130</v>
      </c>
      <c r="S19" s="23">
        <f t="shared" si="4"/>
        <v>3.0642309958750738E-2</v>
      </c>
    </row>
    <row r="20" spans="1:19" x14ac:dyDescent="0.25">
      <c r="A20" s="17"/>
      <c r="B20" s="19">
        <v>9000000</v>
      </c>
      <c r="C20" s="19" t="s">
        <v>303</v>
      </c>
      <c r="D20" s="68">
        <v>9000000</v>
      </c>
      <c r="E20" s="19" t="s">
        <v>304</v>
      </c>
      <c r="F20" s="69"/>
      <c r="G20" s="19" t="s">
        <v>311</v>
      </c>
      <c r="H20" s="20">
        <v>3.074646</v>
      </c>
      <c r="I20" s="21">
        <v>3.9596540000000005</v>
      </c>
      <c r="J20" s="21">
        <f t="shared" si="0"/>
        <v>2.0137142996646427</v>
      </c>
      <c r="K20" s="21">
        <v>1.5578979696646429</v>
      </c>
      <c r="L20" s="21">
        <v>0.24511205000000003</v>
      </c>
      <c r="M20" s="21">
        <v>0.21070427999999999</v>
      </c>
      <c r="N20" s="22">
        <f t="shared" si="1"/>
        <v>0.39344295477954455</v>
      </c>
      <c r="O20" s="22">
        <f t="shared" si="2"/>
        <v>0.45534534574602797</v>
      </c>
      <c r="P20" s="23">
        <f t="shared" si="3"/>
        <v>0.50855814666247168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84.962862999999999</v>
      </c>
      <c r="I21" s="45">
        <f t="shared" ca="1" si="5"/>
        <v>101.46897600000008</v>
      </c>
      <c r="J21" s="45">
        <f t="shared" ca="1" si="5"/>
        <v>56.224686406572332</v>
      </c>
      <c r="K21" s="45">
        <f t="shared" ca="1" si="5"/>
        <v>39.502425436572317</v>
      </c>
      <c r="L21" s="45">
        <f t="shared" ca="1" si="5"/>
        <v>8.7351543199999959</v>
      </c>
      <c r="M21" s="45">
        <f t="shared" ca="1" si="5"/>
        <v>7.9871066499999959</v>
      </c>
      <c r="N21" s="46">
        <f t="shared" ca="1" si="1"/>
        <v>0.38930545072783906</v>
      </c>
      <c r="O21" s="46">
        <f t="shared" ca="1" si="2"/>
        <v>0.47539239734293048</v>
      </c>
      <c r="P21" s="47">
        <f t="shared" ca="1" si="3"/>
        <v>0.5541071628294767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905.84426599999983</v>
      </c>
      <c r="E6" s="14">
        <v>1190.8226530000002</v>
      </c>
      <c r="F6" s="14">
        <v>778.7415813691016</v>
      </c>
      <c r="G6" s="14">
        <v>602.1028486591016</v>
      </c>
      <c r="H6" s="14">
        <v>89.609859980000039</v>
      </c>
      <c r="I6" s="14">
        <v>87.028872729999989</v>
      </c>
      <c r="J6" s="15">
        <v>0.50561924325359764</v>
      </c>
      <c r="K6" s="15">
        <v>0.58086962562938538</v>
      </c>
      <c r="L6" s="16">
        <v>0.65395260948995526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77.681025999999989</v>
      </c>
      <c r="E7" s="38">
        <f ca="1">SUM(E8:OFFSET(E6,MATCH("GOBIERNOS REGIONALES",$A$8:$A$50,0),0))</f>
        <v>77.681026000000003</v>
      </c>
      <c r="F7" s="38">
        <f ca="1">SUM(F8:OFFSET(F6,MATCH("GOBIERNOS REGIONALES",$A$8:$A$50,0),0))</f>
        <v>10.756263999747809</v>
      </c>
      <c r="G7" s="38">
        <f ca="1">SUM(G8:OFFSET(G6,MATCH("GOBIERNOS REGIONALES",$A$8:$A$50,0),0))</f>
        <v>6.7657332997478079</v>
      </c>
      <c r="H7" s="38">
        <f ca="1">SUM(H8:OFFSET(H6,MATCH("GOBIERNOS REGIONALES",$A$8:$A$50,0),0))</f>
        <v>1.7351908200000001</v>
      </c>
      <c r="I7" s="38">
        <f ca="1">SUM(I8:OFFSET(I6,MATCH("GOBIERNOS REGIONALES",$A$8:$A$50,0),0))</f>
        <v>2.2553398800000006</v>
      </c>
      <c r="J7" s="39">
        <f ca="1">IFERROR(G7/E7,0)</f>
        <v>8.7096343188719047E-2</v>
      </c>
      <c r="K7" s="39">
        <f ca="1">IFERROR(SUM(G7,H7)/E7,0)</f>
        <v>0.10943372606520166</v>
      </c>
      <c r="L7" s="40">
        <f ca="1">IFERROR(SUM(G7,H7,I7)/E7,0)</f>
        <v>0.13846706916239504</v>
      </c>
      <c r="M7" s="4"/>
    </row>
    <row r="8" spans="1:13" x14ac:dyDescent="0.25">
      <c r="A8" s="17"/>
      <c r="B8" s="18">
        <v>5</v>
      </c>
      <c r="C8" s="19" t="s">
        <v>104</v>
      </c>
      <c r="D8" s="20">
        <v>77.681025999999989</v>
      </c>
      <c r="E8" s="21">
        <v>77.681026000000003</v>
      </c>
      <c r="F8" s="21">
        <f t="shared" ref="F8:F12" si="0">SUM(G8,H8,I8)</f>
        <v>10.756263999747809</v>
      </c>
      <c r="G8" s="21">
        <v>6.7657332997478079</v>
      </c>
      <c r="H8" s="21">
        <v>1.7351908200000001</v>
      </c>
      <c r="I8" s="21">
        <v>2.2553398800000006</v>
      </c>
      <c r="J8" s="22">
        <f t="shared" ref="J8:J12" si="1">IFERROR(G8/E8,0)</f>
        <v>8.7096343188719047E-2</v>
      </c>
      <c r="K8" s="22">
        <f t="shared" ref="K8:K12" si="2">IFERROR(SUM(G8,H8)/E8,0)</f>
        <v>0.10943372606520166</v>
      </c>
      <c r="L8" s="23">
        <f t="shared" ref="L8:L12" si="3">IFERROR(SUM(G8,H8,I8)/E8,0)</f>
        <v>0.13846706916239504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5.9878230000000006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446</v>
      </c>
      <c r="C10" s="19" t="s">
        <v>212</v>
      </c>
      <c r="D10" s="20">
        <v>0</v>
      </c>
      <c r="E10" s="21">
        <v>5.9878230000000006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449</v>
      </c>
      <c r="C11" s="19" t="s">
        <v>215</v>
      </c>
      <c r="D11" s="20">
        <v>2.413357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232</v>
      </c>
      <c r="B12" s="58"/>
      <c r="C12" s="43"/>
      <c r="D12" s="44">
        <v>825.74988299999802</v>
      </c>
      <c r="E12" s="45">
        <v>1107.1538040000005</v>
      </c>
      <c r="F12" s="45">
        <f t="shared" si="0"/>
        <v>767.98531736935377</v>
      </c>
      <c r="G12" s="45">
        <v>595.33711535935379</v>
      </c>
      <c r="H12" s="45">
        <v>87.87466916000011</v>
      </c>
      <c r="I12" s="45">
        <v>84.773532849999924</v>
      </c>
      <c r="J12" s="46">
        <f t="shared" si="1"/>
        <v>0.5377185294477419</v>
      </c>
      <c r="K12" s="46">
        <f t="shared" si="2"/>
        <v>0.61708841359800226</v>
      </c>
      <c r="L12" s="47">
        <f t="shared" si="3"/>
        <v>0.69365729909857532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667</v>
      </c>
      <c r="N2" s="72" t="s">
        <v>691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905.84426599999983</v>
      </c>
      <c r="E6" s="14">
        <f ca="1">SUM(E7:OFFSET(E7,50,0))</f>
        <v>1190.8226530000002</v>
      </c>
      <c r="F6" s="14">
        <f ca="1">SUM(F7:OFFSET(F7,50,0))</f>
        <v>778.7415813691016</v>
      </c>
      <c r="G6" s="14">
        <f ca="1">SUM(G7:OFFSET(G7,50,0))</f>
        <v>602.1028486591016</v>
      </c>
      <c r="H6" s="14">
        <f ca="1">SUM(H7:OFFSET(H7,50,0))</f>
        <v>89.609859980000039</v>
      </c>
      <c r="I6" s="14">
        <f ca="1">SUM(I7:OFFSET(I7,50,0))</f>
        <v>87.028872729999989</v>
      </c>
      <c r="J6" s="15">
        <f ca="1">IFERROR(G6/E6,0)</f>
        <v>0.50561924325359764</v>
      </c>
      <c r="K6" s="15">
        <f ca="1">IFERROR(SUM(G6,H6)/E6,0)</f>
        <v>0.58086962562938538</v>
      </c>
      <c r="L6" s="16">
        <f ca="1">IFERROR(SUM(G6,H6,I6)/E6,0)</f>
        <v>0.65395260948995526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4.8076449999999991</v>
      </c>
      <c r="E7" s="21">
        <v>7.6495739999999994</v>
      </c>
      <c r="F7" s="21">
        <f t="shared" ref="F7:F31" si="0">SUM(G7,H7,I7)</f>
        <v>2.2509273621007067</v>
      </c>
      <c r="G7" s="21">
        <v>1.6444052821007062</v>
      </c>
      <c r="H7" s="21">
        <v>0.41002016000000008</v>
      </c>
      <c r="I7" s="21">
        <v>0.19650192000000002</v>
      </c>
      <c r="J7" s="22">
        <f t="shared" ref="J7:J31" si="1">IFERROR(G7/E7,0)</f>
        <v>0.21496690954302897</v>
      </c>
      <c r="K7" s="22">
        <f t="shared" ref="K7:K31" si="2">IFERROR(SUM(G7,H7)/E7,0)</f>
        <v>0.26856730088508285</v>
      </c>
      <c r="L7" s="23">
        <f t="shared" ref="L7:L31" si="3">IFERROR(SUM(G7,H7,I7)/E7,0)</f>
        <v>0.29425525684184595</v>
      </c>
      <c r="M7" s="4"/>
      <c r="N7" t="s">
        <v>255</v>
      </c>
      <c r="O7" s="5">
        <v>85.882967056975247</v>
      </c>
      <c r="P7" s="71">
        <v>0.90360713605894505</v>
      </c>
    </row>
    <row r="8" spans="1:16" x14ac:dyDescent="0.25">
      <c r="A8" s="17"/>
      <c r="B8" s="55">
        <v>2</v>
      </c>
      <c r="C8" s="19" t="s">
        <v>250</v>
      </c>
      <c r="D8" s="20">
        <v>15.830740999999998</v>
      </c>
      <c r="E8" s="21">
        <v>22.935765999999994</v>
      </c>
      <c r="F8" s="21">
        <f t="shared" si="0"/>
        <v>10.783584442502674</v>
      </c>
      <c r="G8" s="21">
        <v>7.7027595225026744</v>
      </c>
      <c r="H8" s="21">
        <v>1.4773972299999996</v>
      </c>
      <c r="I8" s="21">
        <v>1.6034276899999997</v>
      </c>
      <c r="J8" s="22">
        <f t="shared" si="1"/>
        <v>0.33584051749144445</v>
      </c>
      <c r="K8" s="22">
        <f t="shared" si="2"/>
        <v>0.40025507552277417</v>
      </c>
      <c r="L8" s="23">
        <f t="shared" si="3"/>
        <v>0.4701645649202506</v>
      </c>
      <c r="M8" s="4"/>
      <c r="N8" t="s">
        <v>263</v>
      </c>
      <c r="O8" s="5">
        <v>380.26220772500596</v>
      </c>
      <c r="P8" s="71">
        <v>0.69873064227755111</v>
      </c>
    </row>
    <row r="9" spans="1:16" x14ac:dyDescent="0.25">
      <c r="A9" s="17"/>
      <c r="B9" s="55">
        <v>3</v>
      </c>
      <c r="C9" s="19" t="s">
        <v>251</v>
      </c>
      <c r="D9" s="20">
        <v>8.6330789999999986</v>
      </c>
      <c r="E9" s="21">
        <v>10.603060000000001</v>
      </c>
      <c r="F9" s="21">
        <f t="shared" si="0"/>
        <v>3.5247712916600062</v>
      </c>
      <c r="G9" s="21">
        <v>2.5449982716600061</v>
      </c>
      <c r="H9" s="21">
        <v>0.63742118999999997</v>
      </c>
      <c r="I9" s="21">
        <v>0.34235183000000002</v>
      </c>
      <c r="J9" s="22">
        <f t="shared" si="1"/>
        <v>0.24002488636865263</v>
      </c>
      <c r="K9" s="22">
        <f t="shared" si="2"/>
        <v>0.30014160644757321</v>
      </c>
      <c r="L9" s="23">
        <f t="shared" si="3"/>
        <v>0.33242962801870457</v>
      </c>
      <c r="M9" s="4"/>
      <c r="N9" t="s">
        <v>264</v>
      </c>
      <c r="O9" s="5">
        <v>13.173205919633794</v>
      </c>
      <c r="P9" s="71">
        <v>0.66860282109303615</v>
      </c>
    </row>
    <row r="10" spans="1:16" x14ac:dyDescent="0.25">
      <c r="A10" s="17"/>
      <c r="B10" s="55">
        <v>4</v>
      </c>
      <c r="C10" s="19" t="s">
        <v>252</v>
      </c>
      <c r="D10" s="20">
        <v>20.975883</v>
      </c>
      <c r="E10" s="21">
        <v>40.326089000000003</v>
      </c>
      <c r="F10" s="21">
        <f t="shared" si="0"/>
        <v>25.093728830684203</v>
      </c>
      <c r="G10" s="21">
        <v>19.341671450684203</v>
      </c>
      <c r="H10" s="21">
        <v>2.6737105100000003</v>
      </c>
      <c r="I10" s="21">
        <v>3.0783468699999998</v>
      </c>
      <c r="J10" s="22">
        <f t="shared" si="1"/>
        <v>0.47963172056393072</v>
      </c>
      <c r="K10" s="22">
        <f t="shared" si="2"/>
        <v>0.54593397243864139</v>
      </c>
      <c r="L10" s="23">
        <f t="shared" si="3"/>
        <v>0.62227033300165069</v>
      </c>
      <c r="M10" s="4"/>
      <c r="N10" t="s">
        <v>273</v>
      </c>
      <c r="O10" s="5">
        <v>10.602190334962387</v>
      </c>
      <c r="P10" s="71">
        <v>0.6667928071292335</v>
      </c>
    </row>
    <row r="11" spans="1:16" x14ac:dyDescent="0.25">
      <c r="A11" s="17"/>
      <c r="B11" s="55">
        <v>5</v>
      </c>
      <c r="C11" s="19" t="s">
        <v>253</v>
      </c>
      <c r="D11" s="20">
        <v>15.452875999999996</v>
      </c>
      <c r="E11" s="21">
        <v>23.751374000000006</v>
      </c>
      <c r="F11" s="21">
        <f t="shared" si="0"/>
        <v>11.907037735137541</v>
      </c>
      <c r="G11" s="21">
        <v>7.8410398751375396</v>
      </c>
      <c r="H11" s="21">
        <v>1.9943232100000003</v>
      </c>
      <c r="I11" s="21">
        <v>2.0716746499999998</v>
      </c>
      <c r="J11" s="22">
        <f t="shared" si="1"/>
        <v>0.33012994848792909</v>
      </c>
      <c r="K11" s="22">
        <f t="shared" si="2"/>
        <v>0.41409659437544699</v>
      </c>
      <c r="L11" s="23">
        <f t="shared" si="3"/>
        <v>0.50131995459031287</v>
      </c>
      <c r="M11" s="4"/>
      <c r="N11" t="s">
        <v>261</v>
      </c>
      <c r="O11" s="5">
        <v>19.638673716024236</v>
      </c>
      <c r="P11" s="71">
        <v>0.64753710618493232</v>
      </c>
    </row>
    <row r="12" spans="1:16" x14ac:dyDescent="0.25">
      <c r="A12" s="17"/>
      <c r="B12" s="55">
        <v>6</v>
      </c>
      <c r="C12" s="19" t="s">
        <v>254</v>
      </c>
      <c r="D12" s="20">
        <v>11.958307000000003</v>
      </c>
      <c r="E12" s="21">
        <v>11.632110000000004</v>
      </c>
      <c r="F12" s="21">
        <f t="shared" si="0"/>
        <v>7.0427983738383215</v>
      </c>
      <c r="G12" s="21">
        <v>5.5007091438383213</v>
      </c>
      <c r="H12" s="21">
        <v>0.8454668999999998</v>
      </c>
      <c r="I12" s="21">
        <v>0.69662232999999985</v>
      </c>
      <c r="J12" s="22">
        <f t="shared" si="1"/>
        <v>0.47289005553062335</v>
      </c>
      <c r="K12" s="22">
        <f t="shared" si="2"/>
        <v>0.54557393661496656</v>
      </c>
      <c r="L12" s="23">
        <f t="shared" si="3"/>
        <v>0.60546180992428023</v>
      </c>
      <c r="M12" s="4"/>
      <c r="N12" t="s">
        <v>262</v>
      </c>
      <c r="O12" s="5">
        <v>38.157289163782764</v>
      </c>
      <c r="P12" s="71">
        <v>0.63568843415804532</v>
      </c>
    </row>
    <row r="13" spans="1:16" x14ac:dyDescent="0.25">
      <c r="A13" s="17"/>
      <c r="B13" s="55">
        <v>7</v>
      </c>
      <c r="C13" s="19" t="s">
        <v>255</v>
      </c>
      <c r="D13" s="20">
        <v>73.494989999999987</v>
      </c>
      <c r="E13" s="21">
        <v>95.044587000000007</v>
      </c>
      <c r="F13" s="21">
        <f t="shared" si="0"/>
        <v>85.882967056975247</v>
      </c>
      <c r="G13" s="21">
        <v>68.013981756975241</v>
      </c>
      <c r="H13" s="21">
        <v>9.9335884900000018</v>
      </c>
      <c r="I13" s="21">
        <v>7.9353968099999994</v>
      </c>
      <c r="J13" s="22">
        <f t="shared" si="1"/>
        <v>0.71560079225737738</v>
      </c>
      <c r="K13" s="22">
        <f t="shared" si="2"/>
        <v>0.82011582886856293</v>
      </c>
      <c r="L13" s="23">
        <f t="shared" si="3"/>
        <v>0.90360713605894505</v>
      </c>
      <c r="M13" s="4"/>
      <c r="N13" t="s">
        <v>268</v>
      </c>
      <c r="O13" s="5">
        <v>39.25681626342346</v>
      </c>
      <c r="P13" s="71">
        <v>0.63080612478902542</v>
      </c>
    </row>
    <row r="14" spans="1:16" x14ac:dyDescent="0.25">
      <c r="A14" s="17"/>
      <c r="B14" s="55">
        <v>8</v>
      </c>
      <c r="C14" s="19" t="s">
        <v>256</v>
      </c>
      <c r="D14" s="20">
        <v>32.953310999999999</v>
      </c>
      <c r="E14" s="21">
        <v>47.636144999999999</v>
      </c>
      <c r="F14" s="21">
        <f t="shared" si="0"/>
        <v>26.152616616027892</v>
      </c>
      <c r="G14" s="21">
        <v>19.387559266027893</v>
      </c>
      <c r="H14" s="21">
        <v>3.097940110000001</v>
      </c>
      <c r="I14" s="21">
        <v>3.6671172399999996</v>
      </c>
      <c r="J14" s="22">
        <f t="shared" si="1"/>
        <v>0.40699261592280173</v>
      </c>
      <c r="K14" s="22">
        <f t="shared" si="2"/>
        <v>0.47202600831842906</v>
      </c>
      <c r="L14" s="23">
        <f t="shared" si="3"/>
        <v>0.54900783042011259</v>
      </c>
      <c r="M14" s="4"/>
      <c r="N14" t="s">
        <v>252</v>
      </c>
      <c r="O14" s="5">
        <v>25.093728830684203</v>
      </c>
      <c r="P14" s="71">
        <v>0.62227033300165069</v>
      </c>
    </row>
    <row r="15" spans="1:16" x14ac:dyDescent="0.25">
      <c r="A15" s="17"/>
      <c r="B15" s="55">
        <v>9</v>
      </c>
      <c r="C15" s="19" t="s">
        <v>257</v>
      </c>
      <c r="D15" s="20">
        <v>3.9538090000000001</v>
      </c>
      <c r="E15" s="21">
        <v>9.2796860000000017</v>
      </c>
      <c r="F15" s="21">
        <f t="shared" si="0"/>
        <v>5.3452193800978147</v>
      </c>
      <c r="G15" s="21">
        <v>4.2192059300978144</v>
      </c>
      <c r="H15" s="21">
        <v>0.62091395999999988</v>
      </c>
      <c r="I15" s="21">
        <v>0.50509948999999998</v>
      </c>
      <c r="J15" s="22">
        <f t="shared" si="1"/>
        <v>0.45467119578160442</v>
      </c>
      <c r="K15" s="22">
        <f t="shared" si="2"/>
        <v>0.52158229169584114</v>
      </c>
      <c r="L15" s="23">
        <f t="shared" si="3"/>
        <v>0.57601295777656847</v>
      </c>
      <c r="M15" s="4"/>
      <c r="N15" t="s">
        <v>254</v>
      </c>
      <c r="O15" s="5">
        <v>7.0427983738383215</v>
      </c>
      <c r="P15" s="71">
        <v>0.60546180992428023</v>
      </c>
    </row>
    <row r="16" spans="1:16" x14ac:dyDescent="0.25">
      <c r="A16" s="17"/>
      <c r="B16" s="55">
        <v>10</v>
      </c>
      <c r="C16" s="19" t="s">
        <v>258</v>
      </c>
      <c r="D16" s="20">
        <v>11.696899999999998</v>
      </c>
      <c r="E16" s="21">
        <v>16.271590000000003</v>
      </c>
      <c r="F16" s="21">
        <f t="shared" si="0"/>
        <v>9.2976857746961272</v>
      </c>
      <c r="G16" s="21">
        <v>6.7145205246961268</v>
      </c>
      <c r="H16" s="21">
        <v>1.31338318</v>
      </c>
      <c r="I16" s="21">
        <v>1.2697820699999995</v>
      </c>
      <c r="J16" s="22">
        <f t="shared" si="1"/>
        <v>0.41265300592604198</v>
      </c>
      <c r="K16" s="22">
        <f t="shared" si="2"/>
        <v>0.49336934526350074</v>
      </c>
      <c r="L16" s="23">
        <f t="shared" si="3"/>
        <v>0.5714060995081689</v>
      </c>
      <c r="M16" s="4"/>
      <c r="N16" t="s">
        <v>272</v>
      </c>
      <c r="O16" s="5">
        <v>8.3067344124497673</v>
      </c>
      <c r="P16" s="71">
        <v>0.60314584066927202</v>
      </c>
    </row>
    <row r="17" spans="1:16" x14ac:dyDescent="0.25">
      <c r="A17" s="17"/>
      <c r="B17" s="55">
        <v>11</v>
      </c>
      <c r="C17" s="19" t="s">
        <v>259</v>
      </c>
      <c r="D17" s="20">
        <v>27.531282999999995</v>
      </c>
      <c r="E17" s="21">
        <v>34.895994999999992</v>
      </c>
      <c r="F17" s="21">
        <f t="shared" si="0"/>
        <v>20.318162510387445</v>
      </c>
      <c r="G17" s="21">
        <v>15.400472670387444</v>
      </c>
      <c r="H17" s="21">
        <v>2.5622920900000006</v>
      </c>
      <c r="I17" s="21">
        <v>2.3553977500000003</v>
      </c>
      <c r="J17" s="22">
        <f t="shared" si="1"/>
        <v>0.44132493343111284</v>
      </c>
      <c r="K17" s="22">
        <f t="shared" si="2"/>
        <v>0.51475147106100416</v>
      </c>
      <c r="L17" s="23">
        <f t="shared" si="3"/>
        <v>0.5822491237285955</v>
      </c>
      <c r="M17" s="4"/>
      <c r="N17" t="s">
        <v>259</v>
      </c>
      <c r="O17" s="5">
        <v>20.318162510387445</v>
      </c>
      <c r="P17" s="71">
        <v>0.5822491237285955</v>
      </c>
    </row>
    <row r="18" spans="1:16" x14ac:dyDescent="0.25">
      <c r="A18" s="17"/>
      <c r="B18" s="55">
        <v>12</v>
      </c>
      <c r="C18" s="19" t="s">
        <v>260</v>
      </c>
      <c r="D18" s="20">
        <v>25.271196</v>
      </c>
      <c r="E18" s="21">
        <v>43.824934000000013</v>
      </c>
      <c r="F18" s="21">
        <f t="shared" si="0"/>
        <v>21.860994670146351</v>
      </c>
      <c r="G18" s="21">
        <v>15.164475140146351</v>
      </c>
      <c r="H18" s="21">
        <v>4.0879474799999995</v>
      </c>
      <c r="I18" s="21">
        <v>2.6085720499999998</v>
      </c>
      <c r="J18" s="22">
        <f t="shared" si="1"/>
        <v>0.34602391278321942</v>
      </c>
      <c r="K18" s="22">
        <f t="shared" si="2"/>
        <v>0.4393029461298526</v>
      </c>
      <c r="L18" s="23">
        <f t="shared" si="3"/>
        <v>0.49882550125794473</v>
      </c>
      <c r="M18" s="4"/>
      <c r="N18" t="s">
        <v>271</v>
      </c>
      <c r="O18" s="5">
        <v>6.3928712772586413</v>
      </c>
      <c r="P18" s="71">
        <v>0.57985605686120056</v>
      </c>
    </row>
    <row r="19" spans="1:16" x14ac:dyDescent="0.25">
      <c r="A19" s="17"/>
      <c r="B19" s="55">
        <v>13</v>
      </c>
      <c r="C19" s="19" t="s">
        <v>261</v>
      </c>
      <c r="D19" s="20">
        <v>21.319012999999995</v>
      </c>
      <c r="E19" s="21">
        <v>30.32826</v>
      </c>
      <c r="F19" s="21">
        <f t="shared" si="0"/>
        <v>19.638673716024236</v>
      </c>
      <c r="G19" s="21">
        <v>14.839839466024239</v>
      </c>
      <c r="H19" s="21">
        <v>2.5988509599999996</v>
      </c>
      <c r="I19" s="21">
        <v>2.19998329</v>
      </c>
      <c r="J19" s="22">
        <f t="shared" si="1"/>
        <v>0.48930731489456497</v>
      </c>
      <c r="K19" s="22">
        <f t="shared" si="2"/>
        <v>0.57499805218051536</v>
      </c>
      <c r="L19" s="23">
        <f t="shared" si="3"/>
        <v>0.64753710618493232</v>
      </c>
      <c r="M19" s="4"/>
      <c r="N19" t="s">
        <v>257</v>
      </c>
      <c r="O19" s="5">
        <v>5.3452193800978147</v>
      </c>
      <c r="P19" s="71">
        <v>0.57601295777656847</v>
      </c>
    </row>
    <row r="20" spans="1:16" x14ac:dyDescent="0.25">
      <c r="A20" s="17"/>
      <c r="B20" s="55">
        <v>14</v>
      </c>
      <c r="C20" s="19" t="s">
        <v>262</v>
      </c>
      <c r="D20" s="20">
        <v>48.500578999999988</v>
      </c>
      <c r="E20" s="21">
        <v>60.025143000000014</v>
      </c>
      <c r="F20" s="21">
        <f t="shared" si="0"/>
        <v>38.157289163782764</v>
      </c>
      <c r="G20" s="21">
        <v>31.079063343782764</v>
      </c>
      <c r="H20" s="21">
        <v>3.3295415800000003</v>
      </c>
      <c r="I20" s="21">
        <v>3.7486842399999993</v>
      </c>
      <c r="J20" s="22">
        <f t="shared" si="1"/>
        <v>0.51776741862627063</v>
      </c>
      <c r="K20" s="22">
        <f t="shared" si="2"/>
        <v>0.5732365339601565</v>
      </c>
      <c r="L20" s="23">
        <f t="shared" si="3"/>
        <v>0.63568843415804532</v>
      </c>
      <c r="M20" s="4"/>
      <c r="N20" t="s">
        <v>258</v>
      </c>
      <c r="O20" s="5">
        <v>9.2976857746961272</v>
      </c>
      <c r="P20" s="71">
        <v>0.5714060995081689</v>
      </c>
    </row>
    <row r="21" spans="1:16" x14ac:dyDescent="0.25">
      <c r="A21" s="17"/>
      <c r="B21" s="55">
        <v>15</v>
      </c>
      <c r="C21" s="19" t="s">
        <v>263</v>
      </c>
      <c r="D21" s="20">
        <v>427.23415899999992</v>
      </c>
      <c r="E21" s="21">
        <v>544.21859400000017</v>
      </c>
      <c r="F21" s="21">
        <f t="shared" si="0"/>
        <v>380.26220772500596</v>
      </c>
      <c r="G21" s="21">
        <v>297.51871015500592</v>
      </c>
      <c r="H21" s="21">
        <v>41.899936710000027</v>
      </c>
      <c r="I21" s="21">
        <v>40.843560859999997</v>
      </c>
      <c r="J21" s="22">
        <f t="shared" si="1"/>
        <v>0.546689718865074</v>
      </c>
      <c r="K21" s="22">
        <f t="shared" si="2"/>
        <v>0.62368072426611321</v>
      </c>
      <c r="L21" s="23">
        <f t="shared" si="3"/>
        <v>0.69873064227755111</v>
      </c>
      <c r="M21" s="4"/>
      <c r="N21" t="s">
        <v>256</v>
      </c>
      <c r="O21" s="5">
        <v>26.152616616027892</v>
      </c>
      <c r="P21" s="71">
        <v>0.54900783042011259</v>
      </c>
    </row>
    <row r="22" spans="1:16" x14ac:dyDescent="0.25">
      <c r="A22" s="17"/>
      <c r="B22" s="55">
        <v>16</v>
      </c>
      <c r="C22" s="19" t="s">
        <v>264</v>
      </c>
      <c r="D22" s="20">
        <v>20.779009000000002</v>
      </c>
      <c r="E22" s="21">
        <v>19.702587999999992</v>
      </c>
      <c r="F22" s="21">
        <f t="shared" si="0"/>
        <v>13.173205919633794</v>
      </c>
      <c r="G22" s="21">
        <v>8.814458799633794</v>
      </c>
      <c r="H22" s="21">
        <v>1.9688711900000004</v>
      </c>
      <c r="I22" s="21">
        <v>2.3898759300000001</v>
      </c>
      <c r="J22" s="22">
        <f t="shared" si="1"/>
        <v>0.44737568484068174</v>
      </c>
      <c r="K22" s="22">
        <f t="shared" si="2"/>
        <v>0.54730525703698407</v>
      </c>
      <c r="L22" s="23">
        <f t="shared" si="3"/>
        <v>0.66860282109303615</v>
      </c>
      <c r="M22" s="4"/>
      <c r="N22" t="s">
        <v>266</v>
      </c>
      <c r="O22" s="5">
        <v>1.5452324395025734</v>
      </c>
      <c r="P22" s="71">
        <v>0.54452119278456679</v>
      </c>
    </row>
    <row r="23" spans="1:16" x14ac:dyDescent="0.25">
      <c r="A23" s="17"/>
      <c r="B23" s="55">
        <v>17</v>
      </c>
      <c r="C23" s="19" t="s">
        <v>265</v>
      </c>
      <c r="D23" s="20">
        <v>5.5656150000000011</v>
      </c>
      <c r="E23" s="21">
        <v>6.1641110000000001</v>
      </c>
      <c r="F23" s="21">
        <f t="shared" si="0"/>
        <v>3.2091323549943276</v>
      </c>
      <c r="G23" s="21">
        <v>2.6524878649943275</v>
      </c>
      <c r="H23" s="21">
        <v>0.20060916000000001</v>
      </c>
      <c r="I23" s="21">
        <v>0.35603532999999998</v>
      </c>
      <c r="J23" s="22">
        <f t="shared" si="1"/>
        <v>0.43031150233899546</v>
      </c>
      <c r="K23" s="22">
        <f t="shared" si="2"/>
        <v>0.4628562050544397</v>
      </c>
      <c r="L23" s="23">
        <f t="shared" si="3"/>
        <v>0.52061560134045726</v>
      </c>
      <c r="M23" s="4"/>
      <c r="N23" t="s">
        <v>270</v>
      </c>
      <c r="O23" s="5">
        <v>11.193727115747313</v>
      </c>
      <c r="P23" s="71">
        <v>0.53320395490107375</v>
      </c>
    </row>
    <row r="24" spans="1:16" x14ac:dyDescent="0.25">
      <c r="A24" s="17"/>
      <c r="B24" s="55">
        <v>18</v>
      </c>
      <c r="C24" s="19" t="s">
        <v>266</v>
      </c>
      <c r="D24" s="20">
        <v>2.221938999999999</v>
      </c>
      <c r="E24" s="21">
        <v>2.8377819999999998</v>
      </c>
      <c r="F24" s="21">
        <f t="shared" si="0"/>
        <v>1.5452324395025734</v>
      </c>
      <c r="G24" s="21">
        <v>1.2285447295025733</v>
      </c>
      <c r="H24" s="21">
        <v>0.16200100000000001</v>
      </c>
      <c r="I24" s="21">
        <v>0.15468670999999998</v>
      </c>
      <c r="J24" s="22">
        <f t="shared" si="1"/>
        <v>0.43292428012531387</v>
      </c>
      <c r="K24" s="22">
        <f t="shared" si="2"/>
        <v>0.49001147005040324</v>
      </c>
      <c r="L24" s="23">
        <f t="shared" si="3"/>
        <v>0.54452119278456679</v>
      </c>
      <c r="M24" s="4"/>
      <c r="N24" t="s">
        <v>265</v>
      </c>
      <c r="O24" s="5">
        <v>3.2091323549943276</v>
      </c>
      <c r="P24" s="71">
        <v>0.52061560134045726</v>
      </c>
    </row>
    <row r="25" spans="1:16" x14ac:dyDescent="0.25">
      <c r="A25" s="17"/>
      <c r="B25" s="55">
        <v>19</v>
      </c>
      <c r="C25" s="19" t="s">
        <v>267</v>
      </c>
      <c r="D25" s="20">
        <v>8.349104999999998</v>
      </c>
      <c r="E25" s="21">
        <v>13.906947999999996</v>
      </c>
      <c r="F25" s="21">
        <f t="shared" si="0"/>
        <v>5.9441342916557041</v>
      </c>
      <c r="G25" s="21">
        <v>4.5813241116557037</v>
      </c>
      <c r="H25" s="21">
        <v>0.5745168799999999</v>
      </c>
      <c r="I25" s="21">
        <v>0.78829329999999986</v>
      </c>
      <c r="J25" s="22">
        <f t="shared" si="1"/>
        <v>0.32942699661030622</v>
      </c>
      <c r="K25" s="22">
        <f t="shared" si="2"/>
        <v>0.37073849644477747</v>
      </c>
      <c r="L25" s="23">
        <f t="shared" si="3"/>
        <v>0.42742191109477834</v>
      </c>
      <c r="M25" s="4"/>
      <c r="N25" t="s">
        <v>253</v>
      </c>
      <c r="O25" s="5">
        <v>11.907037735137541</v>
      </c>
      <c r="P25" s="71">
        <v>0.50131995459031287</v>
      </c>
    </row>
    <row r="26" spans="1:16" x14ac:dyDescent="0.25">
      <c r="A26" s="17"/>
      <c r="B26" s="55">
        <v>20</v>
      </c>
      <c r="C26" s="19" t="s">
        <v>268</v>
      </c>
      <c r="D26" s="20">
        <v>50.429533999999983</v>
      </c>
      <c r="E26" s="21">
        <v>62.232775999999994</v>
      </c>
      <c r="F26" s="21">
        <f t="shared" si="0"/>
        <v>39.25681626342346</v>
      </c>
      <c r="G26" s="21">
        <v>31.387261493423466</v>
      </c>
      <c r="H26" s="21">
        <v>3.8926202899999995</v>
      </c>
      <c r="I26" s="21">
        <v>3.9769344799999997</v>
      </c>
      <c r="J26" s="22">
        <f t="shared" si="1"/>
        <v>0.50435258574072717</v>
      </c>
      <c r="K26" s="22">
        <f t="shared" si="2"/>
        <v>0.56690194542219141</v>
      </c>
      <c r="L26" s="23">
        <f t="shared" si="3"/>
        <v>0.63080612478902542</v>
      </c>
      <c r="M26" s="4"/>
      <c r="N26" t="s">
        <v>260</v>
      </c>
      <c r="O26" s="5">
        <v>21.860994670146351</v>
      </c>
      <c r="P26" s="71">
        <v>0.49882550125794473</v>
      </c>
    </row>
    <row r="27" spans="1:16" x14ac:dyDescent="0.25">
      <c r="A27" s="17"/>
      <c r="B27" s="55">
        <v>21</v>
      </c>
      <c r="C27" s="19" t="s">
        <v>269</v>
      </c>
      <c r="D27" s="20">
        <v>23.28894600000001</v>
      </c>
      <c r="E27" s="21">
        <v>25.864657000000005</v>
      </c>
      <c r="F27" s="21">
        <f t="shared" si="0"/>
        <v>11.598872310406305</v>
      </c>
      <c r="G27" s="21">
        <v>8.0986724604063056</v>
      </c>
      <c r="H27" s="21">
        <v>1.2920348899999994</v>
      </c>
      <c r="I27" s="21">
        <v>2.20816496</v>
      </c>
      <c r="J27" s="22">
        <f t="shared" si="1"/>
        <v>0.31311733460862456</v>
      </c>
      <c r="K27" s="22">
        <f t="shared" si="2"/>
        <v>0.36307101812354614</v>
      </c>
      <c r="L27" s="23">
        <f t="shared" si="3"/>
        <v>0.44844485316029142</v>
      </c>
      <c r="M27" s="4"/>
      <c r="N27" t="s">
        <v>250</v>
      </c>
      <c r="O27" s="5">
        <v>10.783584442502674</v>
      </c>
      <c r="P27" s="71">
        <v>0.4701645649202506</v>
      </c>
    </row>
    <row r="28" spans="1:16" x14ac:dyDescent="0.25">
      <c r="A28" s="17"/>
      <c r="B28" s="55">
        <v>22</v>
      </c>
      <c r="C28" s="19" t="s">
        <v>270</v>
      </c>
      <c r="D28" s="20">
        <v>14.566846999999997</v>
      </c>
      <c r="E28" s="21">
        <v>20.993330999999998</v>
      </c>
      <c r="F28" s="21">
        <f t="shared" si="0"/>
        <v>11.193727115747313</v>
      </c>
      <c r="G28" s="21">
        <v>8.6907746457473145</v>
      </c>
      <c r="H28" s="21">
        <v>1.2173324299999999</v>
      </c>
      <c r="I28" s="21">
        <v>1.28562004</v>
      </c>
      <c r="J28" s="22">
        <f t="shared" si="1"/>
        <v>0.41397787924876311</v>
      </c>
      <c r="K28" s="22">
        <f t="shared" si="2"/>
        <v>0.47196450509675258</v>
      </c>
      <c r="L28" s="23">
        <f t="shared" si="3"/>
        <v>0.53320395490107375</v>
      </c>
      <c r="M28" s="4"/>
      <c r="N28" t="s">
        <v>269</v>
      </c>
      <c r="O28" s="5">
        <v>11.598872310406305</v>
      </c>
      <c r="P28" s="71">
        <v>0.44844485316029142</v>
      </c>
    </row>
    <row r="29" spans="1:16" x14ac:dyDescent="0.25">
      <c r="A29" s="17"/>
      <c r="B29" s="55">
        <v>23</v>
      </c>
      <c r="C29" s="19" t="s">
        <v>271</v>
      </c>
      <c r="D29" s="20">
        <v>9.8377089999999985</v>
      </c>
      <c r="E29" s="21">
        <v>11.024927999999999</v>
      </c>
      <c r="F29" s="21">
        <f t="shared" si="0"/>
        <v>6.3928712772586413</v>
      </c>
      <c r="G29" s="21">
        <v>4.9680941672586414</v>
      </c>
      <c r="H29" s="21">
        <v>0.77084823999999996</v>
      </c>
      <c r="I29" s="21">
        <v>0.65392887</v>
      </c>
      <c r="J29" s="22">
        <f t="shared" si="1"/>
        <v>0.45062372899475095</v>
      </c>
      <c r="K29" s="22">
        <f t="shared" si="2"/>
        <v>0.5205423933161869</v>
      </c>
      <c r="L29" s="23">
        <f t="shared" si="3"/>
        <v>0.57985605686120056</v>
      </c>
      <c r="M29" s="4"/>
      <c r="N29" t="s">
        <v>267</v>
      </c>
      <c r="O29" s="5">
        <v>5.9441342916557041</v>
      </c>
      <c r="P29" s="71">
        <v>0.42742191109477834</v>
      </c>
    </row>
    <row r="30" spans="1:16" x14ac:dyDescent="0.25">
      <c r="A30" s="17"/>
      <c r="B30" s="55">
        <v>24</v>
      </c>
      <c r="C30" s="19" t="s">
        <v>272</v>
      </c>
      <c r="D30" s="20">
        <v>10.998686999999999</v>
      </c>
      <c r="E30" s="21">
        <v>13.772347999999999</v>
      </c>
      <c r="F30" s="21">
        <f t="shared" si="0"/>
        <v>8.3067344124497673</v>
      </c>
      <c r="G30" s="21">
        <v>6.2073189824497659</v>
      </c>
      <c r="H30" s="21">
        <v>1.1195858900000006</v>
      </c>
      <c r="I30" s="21">
        <v>0.97982953999999989</v>
      </c>
      <c r="J30" s="22">
        <f t="shared" si="1"/>
        <v>0.45070883936782358</v>
      </c>
      <c r="K30" s="22">
        <f t="shared" si="2"/>
        <v>0.53200114261197629</v>
      </c>
      <c r="L30" s="23">
        <f t="shared" si="3"/>
        <v>0.60314584066927202</v>
      </c>
      <c r="M30" s="4"/>
      <c r="N30" t="s">
        <v>251</v>
      </c>
      <c r="O30" s="5">
        <v>3.5247712916600062</v>
      </c>
      <c r="P30" s="71">
        <v>0.33242962801870457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10.193104</v>
      </c>
      <c r="E31" s="28">
        <v>15.900276999999999</v>
      </c>
      <c r="F31" s="28">
        <f t="shared" si="0"/>
        <v>10.602190334962387</v>
      </c>
      <c r="G31" s="28">
        <v>8.5604996049623878</v>
      </c>
      <c r="H31" s="28">
        <v>0.92870625000000007</v>
      </c>
      <c r="I31" s="28">
        <v>1.1129844800000002</v>
      </c>
      <c r="J31" s="29">
        <f t="shared" si="1"/>
        <v>0.53838682212658229</v>
      </c>
      <c r="K31" s="29">
        <f t="shared" si="2"/>
        <v>0.59679500268846808</v>
      </c>
      <c r="L31" s="30">
        <f t="shared" si="3"/>
        <v>0.6667928071292335</v>
      </c>
      <c r="M31" s="4"/>
      <c r="N31" t="s">
        <v>249</v>
      </c>
      <c r="O31" s="5">
        <v>2.2509273621007067</v>
      </c>
      <c r="P31" s="71">
        <v>0.29425525684184595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3" workbookViewId="0">
      <selection activeCell="A18" sqref="A18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905.84426599999983</v>
      </c>
      <c r="E6" s="14">
        <v>1190.8226530000002</v>
      </c>
      <c r="F6" s="14">
        <v>778.7415813691016</v>
      </c>
      <c r="G6" s="14">
        <v>602.1028486591016</v>
      </c>
      <c r="H6" s="14">
        <v>89.609859980000039</v>
      </c>
      <c r="I6" s="14">
        <v>87.028872729999989</v>
      </c>
      <c r="J6" s="15">
        <v>0.50561924325359764</v>
      </c>
      <c r="K6" s="15">
        <v>0.58086962562938538</v>
      </c>
      <c r="L6" s="16">
        <v>0.65395260948995526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784.83349999999928</v>
      </c>
      <c r="E7" s="38">
        <f ca="1">SUM(E8:OFFSET(E6,MATCH("PROYECTOS",$A$8:$A$50,0),0))</f>
        <v>1031.8938609999993</v>
      </c>
      <c r="F7" s="38">
        <f ca="1">SUM(F8:OFFSET(F6,MATCH("PROYECTOS",$A$8:$A$50,0),0))</f>
        <v>728.74682307026239</v>
      </c>
      <c r="G7" s="38">
        <f ca="1">SUM(G8:OFFSET(G6,MATCH("PROYECTOS",$A$8:$A$50,0),0))</f>
        <v>565.36182402026236</v>
      </c>
      <c r="H7" s="38">
        <f ca="1">SUM(H8:OFFSET(H6,MATCH("PROYECTOS",$A$8:$A$50,0),0))</f>
        <v>84.117513460000012</v>
      </c>
      <c r="I7" s="38">
        <f ca="1">SUM(I8:OFFSET(I6,MATCH("PROYECTOS",$A$8:$A$50,0),0))</f>
        <v>79.267485589999964</v>
      </c>
      <c r="J7" s="39">
        <f ca="1">IFERROR(G7/E7,0)</f>
        <v>0.54788757389483367</v>
      </c>
      <c r="K7" s="39">
        <f ca="1">IFERROR(SUM(G7,H7)/E7,0)</f>
        <v>0.629405176275453</v>
      </c>
      <c r="L7" s="40">
        <f ca="1">IFERROR(SUM(G7,H7,I7)/E7,0)</f>
        <v>0.70622265584954658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7.2411159999999999</v>
      </c>
      <c r="E8" s="21">
        <v>7.0583619999999998</v>
      </c>
      <c r="F8" s="21">
        <f t="shared" ref="F8:F13" si="0">SUM(G8,H8,I8)</f>
        <v>4.5134744146134702</v>
      </c>
      <c r="G8" s="21">
        <v>3.1660624946134703</v>
      </c>
      <c r="H8" s="21">
        <v>0.67298518000000007</v>
      </c>
      <c r="I8" s="21">
        <v>0.67442674000000002</v>
      </c>
      <c r="J8" s="22">
        <f t="shared" ref="J8:J14" si="1">IFERROR(G8/E8,0)</f>
        <v>0.44855484808139201</v>
      </c>
      <c r="K8" s="22">
        <f t="shared" ref="K8:K14" si="2">IFERROR(SUM(G8,H8)/E8,0)</f>
        <v>0.54390064927435999</v>
      </c>
      <c r="L8" s="23">
        <f t="shared" ref="L8:L14" si="3">IFERROR(SUM(G8,H8,I8)/E8,0)</f>
        <v>0.63945068482085088</v>
      </c>
      <c r="M8" s="4"/>
    </row>
    <row r="9" spans="1:13" ht="38.25" x14ac:dyDescent="0.25">
      <c r="A9" s="17"/>
      <c r="B9" s="19">
        <v>3000579</v>
      </c>
      <c r="C9" s="19" t="s">
        <v>670</v>
      </c>
      <c r="D9" s="20">
        <v>0.182</v>
      </c>
      <c r="E9" s="21">
        <v>0.10200000000000001</v>
      </c>
      <c r="F9" s="21">
        <f t="shared" si="0"/>
        <v>2.1837890181635844E-2</v>
      </c>
      <c r="G9" s="21">
        <v>9.1550001816358417E-3</v>
      </c>
      <c r="H9" s="21">
        <v>6.9545800000000001E-3</v>
      </c>
      <c r="I9" s="21">
        <v>5.7283100000000003E-3</v>
      </c>
      <c r="J9" s="22">
        <f t="shared" si="1"/>
        <v>8.975490374152785E-2</v>
      </c>
      <c r="K9" s="22">
        <f t="shared" si="2"/>
        <v>0.15793706060427296</v>
      </c>
      <c r="L9" s="23">
        <f t="shared" si="3"/>
        <v>0.21409696256505728</v>
      </c>
      <c r="M9" s="4"/>
    </row>
    <row r="10" spans="1:13" ht="25.5" x14ac:dyDescent="0.25">
      <c r="A10" s="17"/>
      <c r="B10" s="19">
        <v>3000580</v>
      </c>
      <c r="C10" s="19" t="s">
        <v>671</v>
      </c>
      <c r="D10" s="20">
        <v>694.09721499999921</v>
      </c>
      <c r="E10" s="21">
        <v>920.26936099999944</v>
      </c>
      <c r="F10" s="21">
        <f t="shared" si="0"/>
        <v>659.07821769418501</v>
      </c>
      <c r="G10" s="21">
        <v>514.28385696418491</v>
      </c>
      <c r="H10" s="21">
        <v>74.099588770000025</v>
      </c>
      <c r="I10" s="21">
        <v>70.694771959999969</v>
      </c>
      <c r="J10" s="22">
        <f t="shared" si="1"/>
        <v>0.55884057294414824</v>
      </c>
      <c r="K10" s="22">
        <f t="shared" si="2"/>
        <v>0.63936002943184522</v>
      </c>
      <c r="L10" s="23">
        <f t="shared" si="3"/>
        <v>0.71617968132504783</v>
      </c>
      <c r="M10" s="4"/>
    </row>
    <row r="11" spans="1:13" ht="51" x14ac:dyDescent="0.25">
      <c r="A11" s="17"/>
      <c r="B11" s="19">
        <v>3000581</v>
      </c>
      <c r="C11" s="19" t="s">
        <v>672</v>
      </c>
      <c r="D11" s="20">
        <v>4.9942629999999983</v>
      </c>
      <c r="E11" s="21">
        <v>5.653687999999998</v>
      </c>
      <c r="F11" s="21">
        <f t="shared" si="0"/>
        <v>3.6191004520008407</v>
      </c>
      <c r="G11" s="21">
        <v>2.8994599720008409</v>
      </c>
      <c r="H11" s="21">
        <v>0.31320289999999995</v>
      </c>
      <c r="I11" s="21">
        <v>0.40643758000000002</v>
      </c>
      <c r="J11" s="22">
        <f t="shared" si="1"/>
        <v>0.5128440005887912</v>
      </c>
      <c r="K11" s="22">
        <f t="shared" si="2"/>
        <v>0.56824198151734617</v>
      </c>
      <c r="L11" s="23">
        <f t="shared" si="3"/>
        <v>0.6401309113627851</v>
      </c>
      <c r="M11" s="4"/>
    </row>
    <row r="12" spans="1:13" ht="51" x14ac:dyDescent="0.25">
      <c r="A12" s="17"/>
      <c r="B12" s="19">
        <v>3000582</v>
      </c>
      <c r="C12" s="19" t="s">
        <v>673</v>
      </c>
      <c r="D12" s="20">
        <v>8.4803300000000004</v>
      </c>
      <c r="E12" s="21">
        <v>7.3467109999999991</v>
      </c>
      <c r="F12" s="21">
        <f t="shared" si="0"/>
        <v>4.2397505578901962</v>
      </c>
      <c r="G12" s="21">
        <v>3.125110487890197</v>
      </c>
      <c r="H12" s="21">
        <v>0.63703468999999979</v>
      </c>
      <c r="I12" s="21">
        <v>0.47760537999999991</v>
      </c>
      <c r="J12" s="22">
        <f t="shared" si="1"/>
        <v>0.4253754486722286</v>
      </c>
      <c r="K12" s="22">
        <f t="shared" si="2"/>
        <v>0.51208563640113203</v>
      </c>
      <c r="L12" s="23">
        <f t="shared" si="3"/>
        <v>0.57709505081800505</v>
      </c>
      <c r="M12" s="4"/>
    </row>
    <row r="13" spans="1:13" ht="51" x14ac:dyDescent="0.25">
      <c r="A13" s="17"/>
      <c r="B13" s="19">
        <v>3000583</v>
      </c>
      <c r="C13" s="19" t="s">
        <v>674</v>
      </c>
      <c r="D13" s="20">
        <v>69.838576000000003</v>
      </c>
      <c r="E13" s="21">
        <v>91.463738999999961</v>
      </c>
      <c r="F13" s="21">
        <f t="shared" si="0"/>
        <v>57.274442061391355</v>
      </c>
      <c r="G13" s="21">
        <v>41.878179101391353</v>
      </c>
      <c r="H13" s="21">
        <v>8.3877473399999989</v>
      </c>
      <c r="I13" s="21">
        <v>7.0085156200000016</v>
      </c>
      <c r="J13" s="22">
        <f t="shared" si="1"/>
        <v>0.4578664677309045</v>
      </c>
      <c r="K13" s="22">
        <f t="shared" si="2"/>
        <v>0.54957218008976616</v>
      </c>
      <c r="L13" s="23">
        <f t="shared" si="3"/>
        <v>0.62619834578806555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121.01076600000056</v>
      </c>
      <c r="E14" s="45">
        <f t="shared" ref="E14:I14" ca="1" si="4">OFFSET(E14,-MATCH("PROYECTOS",$A$8:$A$50,0)-1,0)-(OFFSET(E14,-MATCH("PROYECTOS",$A$8:$A$50,0),0))</f>
        <v>158.92879200000084</v>
      </c>
      <c r="F14" s="45">
        <f t="shared" ca="1" si="4"/>
        <v>49.994758298839201</v>
      </c>
      <c r="G14" s="45">
        <f t="shared" ca="1" si="4"/>
        <v>36.741024638839235</v>
      </c>
      <c r="H14" s="45">
        <f t="shared" ca="1" si="4"/>
        <v>5.4923465200000265</v>
      </c>
      <c r="I14" s="45">
        <f t="shared" ca="1" si="4"/>
        <v>7.7613871400000249</v>
      </c>
      <c r="J14" s="46">
        <f t="shared" ca="1" si="1"/>
        <v>0.23117916002809008</v>
      </c>
      <c r="K14" s="46">
        <f t="shared" ca="1" si="2"/>
        <v>0.26573769691044424</v>
      </c>
      <c r="L14" s="47">
        <f t="shared" ca="1" si="3"/>
        <v>0.314573323497224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692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83"/>
      <c r="B19" s="84"/>
      <c r="C19" s="84"/>
      <c r="D19" s="103"/>
    </row>
    <row r="20" spans="1:4" ht="39" thickBot="1" x14ac:dyDescent="0.3">
      <c r="A20" s="73"/>
      <c r="B20" s="74">
        <v>3000579</v>
      </c>
      <c r="C20" s="74" t="s">
        <v>670</v>
      </c>
      <c r="D20" s="75">
        <v>0.21409696256505728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1626.8864380000002</v>
      </c>
      <c r="E6" s="14">
        <v>2092.2947489999997</v>
      </c>
      <c r="F6" s="14">
        <v>1509.1351089482905</v>
      </c>
      <c r="G6" s="14">
        <v>1197.8017974482907</v>
      </c>
      <c r="H6" s="14">
        <v>136.42865652999996</v>
      </c>
      <c r="I6" s="14">
        <v>174.90465497000002</v>
      </c>
      <c r="J6" s="15">
        <v>0.57248234170676637</v>
      </c>
      <c r="K6" s="15">
        <v>0.63768761768196303</v>
      </c>
      <c r="L6" s="16">
        <v>0.72128227137671352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1475.469198</v>
      </c>
      <c r="E7" s="38">
        <f ca="1">SUM(E8:OFFSET(E6,MATCH("PROYECTOS",$A$8:$A$50,0),0))</f>
        <v>1913.7605919999994</v>
      </c>
      <c r="F7" s="38">
        <f ca="1">SUM(F8:OFFSET(F6,MATCH("PROYECTOS",$A$8:$A$50,0),0))</f>
        <v>1445.0849385647657</v>
      </c>
      <c r="G7" s="38">
        <f ca="1">SUM(G8:OFFSET(G6,MATCH("PROYECTOS",$A$8:$A$50,0),0))</f>
        <v>1158.1710363347652</v>
      </c>
      <c r="H7" s="38">
        <f ca="1">SUM(H8:OFFSET(H6,MATCH("PROYECTOS",$A$8:$A$50,0),0))</f>
        <v>121.64600911999996</v>
      </c>
      <c r="I7" s="38">
        <f ca="1">SUM(I8:OFFSET(I6,MATCH("PROYECTOS",$A$8:$A$50,0),0))</f>
        <v>165.26789310999999</v>
      </c>
      <c r="J7" s="39">
        <f ca="1">IFERROR(G7/E7,0)</f>
        <v>0.60518073220663615</v>
      </c>
      <c r="K7" s="39">
        <f ca="1">IFERROR(SUM(G7,H7)/E7,0)</f>
        <v>0.66874459156736854</v>
      </c>
      <c r="L7" s="40">
        <f ca="1">IFERROR(SUM(G7,H7,I7)/E7,0)</f>
        <v>0.75510225500806294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59.143389999999968</v>
      </c>
      <c r="E8" s="21">
        <v>105.69454400000008</v>
      </c>
      <c r="F8" s="21">
        <f t="shared" ref="F8:F25" si="0">SUM(G8,H8,I8)</f>
        <v>57.39477286872399</v>
      </c>
      <c r="G8" s="21">
        <v>40.992486948723993</v>
      </c>
      <c r="H8" s="21">
        <v>7.8657967500000012</v>
      </c>
      <c r="I8" s="21">
        <v>8.5364891699999941</v>
      </c>
      <c r="J8" s="22">
        <f t="shared" ref="J8:J26" si="1">IFERROR(G8/E8,0)</f>
        <v>0.38783919583137577</v>
      </c>
      <c r="K8" s="22">
        <f t="shared" ref="K8:K26" si="2">IFERROR(SUM(G8,H8)/E8,0)</f>
        <v>0.46225927895316865</v>
      </c>
      <c r="L8" s="23">
        <f t="shared" ref="L8:L26" si="3">IFERROR(SUM(G8,H8,I8)/E8,0)</f>
        <v>0.54302493484170711</v>
      </c>
      <c r="M8" s="4"/>
    </row>
    <row r="9" spans="1:13" ht="38.25" x14ac:dyDescent="0.25">
      <c r="A9" s="17"/>
      <c r="B9" s="19">
        <v>3000608</v>
      </c>
      <c r="C9" s="19" t="s">
        <v>276</v>
      </c>
      <c r="D9" s="20">
        <v>9.8539599999999989</v>
      </c>
      <c r="E9" s="21">
        <v>10.844349999999995</v>
      </c>
      <c r="F9" s="21">
        <f t="shared" si="0"/>
        <v>7.3325067092510468</v>
      </c>
      <c r="G9" s="21">
        <v>5.7864582092510464</v>
      </c>
      <c r="H9" s="21">
        <v>0.69460647000000042</v>
      </c>
      <c r="I9" s="21">
        <v>0.85144203000000029</v>
      </c>
      <c r="J9" s="22">
        <f t="shared" si="1"/>
        <v>0.5335919819307795</v>
      </c>
      <c r="K9" s="22">
        <f t="shared" si="2"/>
        <v>0.59764436589109071</v>
      </c>
      <c r="L9" s="23">
        <f t="shared" si="3"/>
        <v>0.67615917129667058</v>
      </c>
      <c r="M9" s="4"/>
    </row>
    <row r="10" spans="1:13" ht="25.5" x14ac:dyDescent="0.25">
      <c r="A10" s="17"/>
      <c r="B10" s="19">
        <v>3000609</v>
      </c>
      <c r="C10" s="19" t="s">
        <v>277</v>
      </c>
      <c r="D10" s="20">
        <v>41.63974800000004</v>
      </c>
      <c r="E10" s="21">
        <v>48.177570000000003</v>
      </c>
      <c r="F10" s="21">
        <f t="shared" si="0"/>
        <v>32.440227996830998</v>
      </c>
      <c r="G10" s="21">
        <v>25.037309756830993</v>
      </c>
      <c r="H10" s="21">
        <v>3.3605689200000017</v>
      </c>
      <c r="I10" s="21">
        <v>4.0423493200000022</v>
      </c>
      <c r="J10" s="22">
        <f t="shared" si="1"/>
        <v>0.51968809877357847</v>
      </c>
      <c r="K10" s="22">
        <f t="shared" si="2"/>
        <v>0.5894419057837702</v>
      </c>
      <c r="L10" s="23">
        <f t="shared" si="3"/>
        <v>0.6733471197661276</v>
      </c>
      <c r="M10" s="4"/>
    </row>
    <row r="11" spans="1:13" ht="63.75" x14ac:dyDescent="0.25">
      <c r="A11" s="17"/>
      <c r="B11" s="19">
        <v>3000733</v>
      </c>
      <c r="C11" s="19" t="s">
        <v>278</v>
      </c>
      <c r="D11" s="20">
        <v>4.1000000000000002E-2</v>
      </c>
      <c r="E11" s="21">
        <v>17.259248000000007</v>
      </c>
      <c r="F11" s="21">
        <f t="shared" si="0"/>
        <v>9.3884264817071124</v>
      </c>
      <c r="G11" s="21">
        <v>3.6343456417071138</v>
      </c>
      <c r="H11" s="21">
        <v>2.4404529999999989</v>
      </c>
      <c r="I11" s="21">
        <v>3.3136278399999997</v>
      </c>
      <c r="J11" s="22">
        <f t="shared" si="1"/>
        <v>0.21057381188955118</v>
      </c>
      <c r="K11" s="22">
        <f t="shared" si="2"/>
        <v>0.35197354147220727</v>
      </c>
      <c r="L11" s="23">
        <f t="shared" si="3"/>
        <v>0.54396497933786625</v>
      </c>
      <c r="M11" s="4"/>
    </row>
    <row r="12" spans="1:13" ht="38.25" x14ac:dyDescent="0.25">
      <c r="A12" s="17"/>
      <c r="B12" s="19">
        <v>3033248</v>
      </c>
      <c r="C12" s="19" t="s">
        <v>279</v>
      </c>
      <c r="D12" s="20">
        <v>28.935508000000009</v>
      </c>
      <c r="E12" s="21">
        <v>69.037585000000036</v>
      </c>
      <c r="F12" s="21">
        <f t="shared" si="0"/>
        <v>34.773409187829927</v>
      </c>
      <c r="G12" s="21">
        <v>23.644615727829919</v>
      </c>
      <c r="H12" s="21">
        <v>5.3849715600000039</v>
      </c>
      <c r="I12" s="21">
        <v>5.7438219000000057</v>
      </c>
      <c r="J12" s="22">
        <f t="shared" si="1"/>
        <v>0.34248903300759881</v>
      </c>
      <c r="K12" s="22">
        <f t="shared" si="2"/>
        <v>0.42048961138820118</v>
      </c>
      <c r="L12" s="23">
        <f t="shared" si="3"/>
        <v>0.50368808798612974</v>
      </c>
      <c r="M12" s="4"/>
    </row>
    <row r="13" spans="1:13" ht="38.25" x14ac:dyDescent="0.25">
      <c r="A13" s="17"/>
      <c r="B13" s="19">
        <v>3033249</v>
      </c>
      <c r="C13" s="19" t="s">
        <v>280</v>
      </c>
      <c r="D13" s="20">
        <v>14.114951999999994</v>
      </c>
      <c r="E13" s="21">
        <v>19.289379999999994</v>
      </c>
      <c r="F13" s="21">
        <f t="shared" si="0"/>
        <v>12.800931270178083</v>
      </c>
      <c r="G13" s="21">
        <v>9.8848858301780833</v>
      </c>
      <c r="H13" s="21">
        <v>1.4851041599999999</v>
      </c>
      <c r="I13" s="21">
        <v>1.4309412799999999</v>
      </c>
      <c r="J13" s="22">
        <f t="shared" si="1"/>
        <v>0.51245223175540566</v>
      </c>
      <c r="K13" s="22">
        <f t="shared" si="2"/>
        <v>0.58944299869555616</v>
      </c>
      <c r="L13" s="23">
        <f t="shared" si="3"/>
        <v>0.66362585371733496</v>
      </c>
      <c r="M13" s="4"/>
    </row>
    <row r="14" spans="1:13" ht="38.25" x14ac:dyDescent="0.25">
      <c r="A14" s="17"/>
      <c r="B14" s="19">
        <v>3033250</v>
      </c>
      <c r="C14" s="19" t="s">
        <v>281</v>
      </c>
      <c r="D14" s="20">
        <v>8.9501420000000014</v>
      </c>
      <c r="E14" s="21">
        <v>13.488019000000003</v>
      </c>
      <c r="F14" s="21">
        <f t="shared" si="0"/>
        <v>9.1967743873116596</v>
      </c>
      <c r="G14" s="21">
        <v>6.7824462273116595</v>
      </c>
      <c r="H14" s="21">
        <v>1.2396517000000002</v>
      </c>
      <c r="I14" s="21">
        <v>1.1746764599999999</v>
      </c>
      <c r="J14" s="22">
        <f t="shared" si="1"/>
        <v>0.50284969403673418</v>
      </c>
      <c r="K14" s="22">
        <f t="shared" si="2"/>
        <v>0.594757312197711</v>
      </c>
      <c r="L14" s="23">
        <f t="shared" si="3"/>
        <v>0.6818476743924855</v>
      </c>
      <c r="M14" s="4"/>
    </row>
    <row r="15" spans="1:13" ht="63.75" x14ac:dyDescent="0.25">
      <c r="A15" s="17"/>
      <c r="B15" s="19">
        <v>3033251</v>
      </c>
      <c r="C15" s="19" t="s">
        <v>282</v>
      </c>
      <c r="D15" s="20">
        <v>44.920977000000008</v>
      </c>
      <c r="E15" s="21">
        <v>48.39260399999997</v>
      </c>
      <c r="F15" s="21">
        <f t="shared" si="0"/>
        <v>28.573079471614999</v>
      </c>
      <c r="G15" s="21">
        <v>19.545375551614999</v>
      </c>
      <c r="H15" s="21">
        <v>3.9688278899999991</v>
      </c>
      <c r="I15" s="21">
        <v>5.0588760300000004</v>
      </c>
      <c r="J15" s="22">
        <f t="shared" si="1"/>
        <v>0.40389179205183939</v>
      </c>
      <c r="K15" s="22">
        <f t="shared" si="2"/>
        <v>0.48590490070786463</v>
      </c>
      <c r="L15" s="23">
        <f t="shared" si="3"/>
        <v>0.59044310720735382</v>
      </c>
      <c r="M15" s="4"/>
    </row>
    <row r="16" spans="1:13" x14ac:dyDescent="0.25">
      <c r="A16" s="17"/>
      <c r="B16" s="19">
        <v>3033254</v>
      </c>
      <c r="C16" s="19" t="s">
        <v>283</v>
      </c>
      <c r="D16" s="20">
        <v>387.01441399999987</v>
      </c>
      <c r="E16" s="21">
        <v>429.01406200000008</v>
      </c>
      <c r="F16" s="21">
        <f t="shared" si="0"/>
        <v>360.1676300575761</v>
      </c>
      <c r="G16" s="21">
        <v>281.38256503757611</v>
      </c>
      <c r="H16" s="21">
        <v>24.84071325999999</v>
      </c>
      <c r="I16" s="21">
        <v>53.944351760000004</v>
      </c>
      <c r="J16" s="22">
        <f t="shared" si="1"/>
        <v>0.65588191614468816</v>
      </c>
      <c r="K16" s="22">
        <f t="shared" si="2"/>
        <v>0.71378377871813448</v>
      </c>
      <c r="L16" s="23">
        <f t="shared" si="3"/>
        <v>0.83952406683018244</v>
      </c>
      <c r="M16" s="4"/>
    </row>
    <row r="17" spans="1:13" x14ac:dyDescent="0.25">
      <c r="A17" s="17"/>
      <c r="B17" s="19">
        <v>3033255</v>
      </c>
      <c r="C17" s="19" t="s">
        <v>284</v>
      </c>
      <c r="D17" s="20">
        <v>273.77885400000008</v>
      </c>
      <c r="E17" s="21">
        <v>398.00146899999987</v>
      </c>
      <c r="F17" s="21">
        <f t="shared" si="0"/>
        <v>303.55306903472842</v>
      </c>
      <c r="G17" s="21">
        <v>249.75103500472841</v>
      </c>
      <c r="H17" s="21">
        <v>23.721598969999995</v>
      </c>
      <c r="I17" s="21">
        <v>30.080435060000013</v>
      </c>
      <c r="J17" s="22">
        <f t="shared" si="1"/>
        <v>0.62751284720692446</v>
      </c>
      <c r="K17" s="22">
        <f t="shared" si="2"/>
        <v>0.68711463468173406</v>
      </c>
      <c r="L17" s="23">
        <f t="shared" si="3"/>
        <v>0.76269333828697128</v>
      </c>
      <c r="M17" s="4"/>
    </row>
    <row r="18" spans="1:13" ht="25.5" x14ac:dyDescent="0.25">
      <c r="A18" s="17"/>
      <c r="B18" s="19">
        <v>3033256</v>
      </c>
      <c r="C18" s="19" t="s">
        <v>285</v>
      </c>
      <c r="D18" s="20">
        <v>89.556607999999954</v>
      </c>
      <c r="E18" s="21">
        <v>130.05449799999994</v>
      </c>
      <c r="F18" s="21">
        <f t="shared" si="0"/>
        <v>104.37500139124468</v>
      </c>
      <c r="G18" s="21">
        <v>93.241135061244677</v>
      </c>
      <c r="H18" s="21">
        <v>4.6254631600000007</v>
      </c>
      <c r="I18" s="21">
        <v>6.5084031700000047</v>
      </c>
      <c r="J18" s="22">
        <f t="shared" si="1"/>
        <v>0.71693894863401586</v>
      </c>
      <c r="K18" s="22">
        <f t="shared" si="2"/>
        <v>0.75250452484345998</v>
      </c>
      <c r="L18" s="23">
        <f t="shared" si="3"/>
        <v>0.80254818554022433</v>
      </c>
      <c r="M18" s="4"/>
    </row>
    <row r="19" spans="1:13" ht="25.5" x14ac:dyDescent="0.25">
      <c r="A19" s="17"/>
      <c r="B19" s="19">
        <v>3033311</v>
      </c>
      <c r="C19" s="19" t="s">
        <v>286</v>
      </c>
      <c r="D19" s="20">
        <v>165.67291700000001</v>
      </c>
      <c r="E19" s="21">
        <v>184.88588199999992</v>
      </c>
      <c r="F19" s="21">
        <f t="shared" si="0"/>
        <v>146.53176762486541</v>
      </c>
      <c r="G19" s="21">
        <v>122.72681122486541</v>
      </c>
      <c r="H19" s="21">
        <v>11.440226739999998</v>
      </c>
      <c r="I19" s="21">
        <v>12.364729659999993</v>
      </c>
      <c r="J19" s="22">
        <f t="shared" si="1"/>
        <v>0.66379763504530576</v>
      </c>
      <c r="K19" s="22">
        <f t="shared" si="2"/>
        <v>0.72567486772659839</v>
      </c>
      <c r="L19" s="23">
        <f t="shared" si="3"/>
        <v>0.79255249800450134</v>
      </c>
      <c r="M19" s="4"/>
    </row>
    <row r="20" spans="1:13" ht="25.5" x14ac:dyDescent="0.25">
      <c r="A20" s="17"/>
      <c r="B20" s="19">
        <v>3033312</v>
      </c>
      <c r="C20" s="19" t="s">
        <v>287</v>
      </c>
      <c r="D20" s="20">
        <v>79.343687999999943</v>
      </c>
      <c r="E20" s="21">
        <v>92.528912000000034</v>
      </c>
      <c r="F20" s="21">
        <f t="shared" si="0"/>
        <v>70.939597089564714</v>
      </c>
      <c r="G20" s="21">
        <v>57.043834089564712</v>
      </c>
      <c r="H20" s="21">
        <v>6.8889865899999982</v>
      </c>
      <c r="I20" s="21">
        <v>7.0067764099999996</v>
      </c>
      <c r="J20" s="22">
        <f t="shared" si="1"/>
        <v>0.61649740450384516</v>
      </c>
      <c r="K20" s="22">
        <f t="shared" si="2"/>
        <v>0.69094966424726456</v>
      </c>
      <c r="L20" s="23">
        <f t="shared" si="3"/>
        <v>0.7666749295567713</v>
      </c>
      <c r="M20" s="4"/>
    </row>
    <row r="21" spans="1:13" ht="25.5" x14ac:dyDescent="0.25">
      <c r="A21" s="17"/>
      <c r="B21" s="19">
        <v>3033313</v>
      </c>
      <c r="C21" s="19" t="s">
        <v>288</v>
      </c>
      <c r="D21" s="20">
        <v>96.324110000000019</v>
      </c>
      <c r="E21" s="21">
        <v>121.11665400000001</v>
      </c>
      <c r="F21" s="21">
        <f t="shared" si="0"/>
        <v>89.40870154446462</v>
      </c>
      <c r="G21" s="21">
        <v>70.316872584464619</v>
      </c>
      <c r="H21" s="21">
        <v>9.5410544599999998</v>
      </c>
      <c r="I21" s="21">
        <v>9.5507745000000011</v>
      </c>
      <c r="J21" s="22">
        <f t="shared" si="1"/>
        <v>0.58057145951591937</v>
      </c>
      <c r="K21" s="22">
        <f t="shared" si="2"/>
        <v>0.65934720294093174</v>
      </c>
      <c r="L21" s="23">
        <f t="shared" si="3"/>
        <v>0.73820319990399186</v>
      </c>
      <c r="M21" s="4"/>
    </row>
    <row r="22" spans="1:13" ht="25.5" x14ac:dyDescent="0.25">
      <c r="A22" s="17"/>
      <c r="B22" s="19">
        <v>3033314</v>
      </c>
      <c r="C22" s="19" t="s">
        <v>289</v>
      </c>
      <c r="D22" s="20">
        <v>62.71399000000001</v>
      </c>
      <c r="E22" s="21">
        <v>70.979572000000019</v>
      </c>
      <c r="F22" s="21">
        <f t="shared" si="0"/>
        <v>53.844765185419341</v>
      </c>
      <c r="G22" s="21">
        <v>42.500964085419341</v>
      </c>
      <c r="H22" s="21">
        <v>5.5321112600000006</v>
      </c>
      <c r="I22" s="21">
        <v>5.8116898400000006</v>
      </c>
      <c r="J22" s="22">
        <f t="shared" si="1"/>
        <v>0.59877740718723027</v>
      </c>
      <c r="K22" s="22">
        <f t="shared" si="2"/>
        <v>0.67671689180401551</v>
      </c>
      <c r="L22" s="23">
        <f t="shared" si="3"/>
        <v>0.75859523618174718</v>
      </c>
      <c r="M22" s="4"/>
    </row>
    <row r="23" spans="1:13" ht="25.5" x14ac:dyDescent="0.25">
      <c r="A23" s="17"/>
      <c r="B23" s="19">
        <v>3033315</v>
      </c>
      <c r="C23" s="19" t="s">
        <v>290</v>
      </c>
      <c r="D23" s="20">
        <v>31.742542000000004</v>
      </c>
      <c r="E23" s="21">
        <v>34.606569999999998</v>
      </c>
      <c r="F23" s="21">
        <f t="shared" si="0"/>
        <v>27.381144916254371</v>
      </c>
      <c r="G23" s="21">
        <v>21.33451778625437</v>
      </c>
      <c r="H23" s="21">
        <v>2.6733503200000004</v>
      </c>
      <c r="I23" s="21">
        <v>3.3732768099999988</v>
      </c>
      <c r="J23" s="22">
        <f t="shared" si="1"/>
        <v>0.61648749894180122</v>
      </c>
      <c r="K23" s="22">
        <f t="shared" si="2"/>
        <v>0.69373729052761868</v>
      </c>
      <c r="L23" s="23">
        <f t="shared" si="3"/>
        <v>0.79121233096069254</v>
      </c>
      <c r="M23" s="4"/>
    </row>
    <row r="24" spans="1:13" ht="25.5" x14ac:dyDescent="0.25">
      <c r="A24" s="17"/>
      <c r="B24" s="19">
        <v>3033317</v>
      </c>
      <c r="C24" s="19" t="s">
        <v>291</v>
      </c>
      <c r="D24" s="20">
        <v>58.428032000000016</v>
      </c>
      <c r="E24" s="21">
        <v>92.050601999999969</v>
      </c>
      <c r="F24" s="21">
        <f t="shared" si="0"/>
        <v>75.688524550224614</v>
      </c>
      <c r="G24" s="21">
        <v>67.630485190224618</v>
      </c>
      <c r="H24" s="21">
        <v>3.9022414699999994</v>
      </c>
      <c r="I24" s="21">
        <v>4.1557978899999997</v>
      </c>
      <c r="J24" s="22">
        <f t="shared" si="1"/>
        <v>0.73470986306232566</v>
      </c>
      <c r="K24" s="22">
        <f t="shared" si="2"/>
        <v>0.77710221449963612</v>
      </c>
      <c r="L24" s="23">
        <f t="shared" si="3"/>
        <v>0.82224909892739906</v>
      </c>
      <c r="M24" s="4"/>
    </row>
    <row r="25" spans="1:13" ht="25.5" x14ac:dyDescent="0.25">
      <c r="A25" s="17"/>
      <c r="B25" s="19">
        <v>3033414</v>
      </c>
      <c r="C25" s="19" t="s">
        <v>292</v>
      </c>
      <c r="D25" s="20">
        <v>23.294366000000004</v>
      </c>
      <c r="E25" s="21">
        <v>28.339070999999986</v>
      </c>
      <c r="F25" s="21">
        <f t="shared" si="0"/>
        <v>21.294608796975265</v>
      </c>
      <c r="G25" s="21">
        <v>16.934892376975267</v>
      </c>
      <c r="H25" s="21">
        <v>2.0402824399999999</v>
      </c>
      <c r="I25" s="21">
        <v>2.3194339799999995</v>
      </c>
      <c r="J25" s="22">
        <f t="shared" si="1"/>
        <v>0.59758107021134443</v>
      </c>
      <c r="K25" s="22">
        <f t="shared" si="2"/>
        <v>0.6695764591921618</v>
      </c>
      <c r="L25" s="23">
        <f t="shared" si="3"/>
        <v>0.75142226070061624</v>
      </c>
      <c r="M25" s="4"/>
    </row>
    <row r="26" spans="1:13" ht="15.75" thickBot="1" x14ac:dyDescent="0.3">
      <c r="A26" s="41" t="s">
        <v>293</v>
      </c>
      <c r="B26" s="43"/>
      <c r="C26" s="43"/>
      <c r="D26" s="44">
        <f ca="1">OFFSET(D26,-MATCH("PROYECTOS",$A$8:$A$50,0)-1,0)-(OFFSET(D26,-MATCH("PROYECTOS",$A$8:$A$50,0),0))</f>
        <v>151.41724000000022</v>
      </c>
      <c r="E26" s="45">
        <f t="shared" ref="E26:I26" ca="1" si="4">OFFSET(E26,-MATCH("PROYECTOS",$A$8:$A$50,0)-1,0)-(OFFSET(E26,-MATCH("PROYECTOS",$A$8:$A$50,0),0))</f>
        <v>178.53415700000028</v>
      </c>
      <c r="F26" s="45">
        <f t="shared" ca="1" si="4"/>
        <v>64.050170383524801</v>
      </c>
      <c r="G26" s="45">
        <f t="shared" ca="1" si="4"/>
        <v>39.630761113525523</v>
      </c>
      <c r="H26" s="45">
        <f t="shared" ca="1" si="4"/>
        <v>14.782647409999996</v>
      </c>
      <c r="I26" s="45">
        <f t="shared" ca="1" si="4"/>
        <v>9.6367618600000355</v>
      </c>
      <c r="J26" s="46">
        <f t="shared" ca="1" si="1"/>
        <v>0.22197859378542034</v>
      </c>
      <c r="K26" s="46">
        <f t="shared" ca="1" si="2"/>
        <v>0.30477870138611868</v>
      </c>
      <c r="L26" s="47">
        <f t="shared" ca="1" si="3"/>
        <v>0.35875583395240979</v>
      </c>
      <c r="M26" s="4"/>
    </row>
    <row r="27" spans="1:13" ht="15.75" thickBot="1" x14ac:dyDescent="0.3"/>
    <row r="28" spans="1:13" ht="15.75" thickBot="1" x14ac:dyDescent="0.3">
      <c r="A28" s="87" t="s">
        <v>315</v>
      </c>
      <c r="B28" s="88"/>
      <c r="C28" s="88"/>
      <c r="D28" s="89"/>
    </row>
    <row r="29" spans="1:13" ht="15.75" thickBot="1" x14ac:dyDescent="0.3">
      <c r="A29" s="1" t="s">
        <v>316</v>
      </c>
    </row>
    <row r="30" spans="1:13" ht="45" customHeight="1" x14ac:dyDescent="0.25">
      <c r="A30" s="80" t="s">
        <v>317</v>
      </c>
      <c r="B30" s="81"/>
      <c r="C30" s="81"/>
      <c r="D30" s="92" t="s">
        <v>318</v>
      </c>
    </row>
    <row r="31" spans="1:13" ht="15.75" thickBot="1" x14ac:dyDescent="0.3">
      <c r="A31" s="90"/>
      <c r="B31" s="91"/>
      <c r="C31" s="91"/>
      <c r="D31" s="93"/>
    </row>
    <row r="32" spans="1:13" x14ac:dyDescent="0.25">
      <c r="A32" s="17"/>
      <c r="B32" s="19">
        <v>3000001</v>
      </c>
      <c r="C32" s="19" t="s">
        <v>275</v>
      </c>
      <c r="D32" s="23">
        <v>0.54302493484170711</v>
      </c>
    </row>
    <row r="33" spans="1:4" ht="63.75" x14ac:dyDescent="0.25">
      <c r="A33" s="17"/>
      <c r="B33" s="19">
        <v>3000733</v>
      </c>
      <c r="C33" s="19" t="s">
        <v>278</v>
      </c>
      <c r="D33" s="23">
        <v>0.54396497933786625</v>
      </c>
    </row>
    <row r="34" spans="1:4" ht="39" thickBot="1" x14ac:dyDescent="0.3">
      <c r="A34" s="24"/>
      <c r="B34" s="26">
        <v>3033248</v>
      </c>
      <c r="C34" s="26" t="s">
        <v>279</v>
      </c>
      <c r="D34" s="30">
        <v>0.50368808798612974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A20" sqref="A20:XF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669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905.84426599999983</v>
      </c>
      <c r="I6" s="14">
        <v>1190.8226530000002</v>
      </c>
      <c r="J6" s="14">
        <v>778.7415813691016</v>
      </c>
      <c r="K6" s="14">
        <v>602.1028486591016</v>
      </c>
      <c r="L6" s="14">
        <v>89.609859980000039</v>
      </c>
      <c r="M6" s="14">
        <v>87.028872729999989</v>
      </c>
      <c r="N6" s="15">
        <v>0.50561924325359764</v>
      </c>
      <c r="O6" s="15">
        <v>0.58086962562938538</v>
      </c>
      <c r="P6" s="16">
        <v>0.65395260948995526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SUM(H8:OFFSET(H6,MATCH("PROYECTOS",$A$8:$A$39,0),0))</f>
        <v>784.83349999999859</v>
      </c>
      <c r="I7" s="38">
        <f ca="1">SUM(I8:OFFSET(I6,MATCH("PROYECTOS",$A$8:$A$39,0),0))</f>
        <v>1031.8938609999993</v>
      </c>
      <c r="J7" s="38">
        <f ca="1">SUM(J8:OFFSET(J6,MATCH("PROYECTOS",$A$8:$A$39,0),0))</f>
        <v>728.74682307026228</v>
      </c>
      <c r="K7" s="38">
        <f ca="1">SUM(K8:OFFSET(K6,MATCH("PROYECTOS",$A$8:$A$39,0),0))</f>
        <v>565.36182402026236</v>
      </c>
      <c r="L7" s="38">
        <f ca="1">SUM(L8:OFFSET(L6,MATCH("PROYECTOS",$A$8:$A$39,0),0))</f>
        <v>84.117513459999941</v>
      </c>
      <c r="M7" s="38">
        <f ca="1">SUM(M8:OFFSET(M6,MATCH("PROYECTOS",$A$8:$A$39,0),0))</f>
        <v>79.267485590000007</v>
      </c>
      <c r="N7" s="39">
        <f ca="1">IFERROR(K7/I7,0)</f>
        <v>0.54788757389483367</v>
      </c>
      <c r="O7" s="39">
        <f ca="1">IFERROR(SUM(K7,L7)/I7,0)</f>
        <v>0.62940517627545289</v>
      </c>
      <c r="P7" s="40">
        <f ca="1">IFERROR(SUM(K7,L7,M7)/I7,0)</f>
        <v>0.70622265584954647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7.2411159999999999</v>
      </c>
      <c r="I8" s="21">
        <v>7.0583619999999989</v>
      </c>
      <c r="J8" s="21">
        <f t="shared" ref="J8:J19" si="0">SUM(K8,L8,M8)</f>
        <v>4.5134744146134711</v>
      </c>
      <c r="K8" s="21">
        <v>3.1660624946134703</v>
      </c>
      <c r="L8" s="21">
        <v>0.67298518000000018</v>
      </c>
      <c r="M8" s="21">
        <v>0.67442674000000002</v>
      </c>
      <c r="N8" s="22">
        <f t="shared" ref="N8:N20" si="1">IFERROR(K8/I8,0)</f>
        <v>0.44855484808139207</v>
      </c>
      <c r="O8" s="22">
        <f t="shared" ref="O8:O20" si="2">IFERROR(SUM(K8,L8)/I8,0)</f>
        <v>0.54390064927436022</v>
      </c>
      <c r="P8" s="23">
        <f t="shared" ref="P8:P20" si="3">IFERROR(SUM(K8,L8,M8)/I8,0)</f>
        <v>0.63945068482085099</v>
      </c>
      <c r="Q8" s="70">
        <v>82</v>
      </c>
      <c r="R8" s="21">
        <v>6</v>
      </c>
      <c r="S8" s="23">
        <f>IFERROR(R8/Q8,0)</f>
        <v>7.3170731707317069E-2</v>
      </c>
    </row>
    <row r="9" spans="1:19" ht="51" x14ac:dyDescent="0.25">
      <c r="A9" s="17"/>
      <c r="B9" s="19">
        <v>5004322</v>
      </c>
      <c r="C9" s="19" t="s">
        <v>675</v>
      </c>
      <c r="D9" s="68">
        <v>3000579</v>
      </c>
      <c r="E9" s="19" t="s">
        <v>670</v>
      </c>
      <c r="F9" s="69">
        <v>41</v>
      </c>
      <c r="G9" s="19" t="s">
        <v>686</v>
      </c>
      <c r="H9" s="20">
        <v>0.11200000000000002</v>
      </c>
      <c r="I9" s="21">
        <v>5.2000000000000005E-2</v>
      </c>
      <c r="J9" s="21">
        <f t="shared" si="0"/>
        <v>1.22627E-3</v>
      </c>
      <c r="K9" s="21">
        <v>0</v>
      </c>
      <c r="L9" s="21">
        <v>1.22627E-3</v>
      </c>
      <c r="M9" s="21">
        <v>0</v>
      </c>
      <c r="N9" s="22">
        <f t="shared" si="1"/>
        <v>0</v>
      </c>
      <c r="O9" s="22">
        <f t="shared" si="2"/>
        <v>2.3582115384615382E-2</v>
      </c>
      <c r="P9" s="23">
        <f t="shared" si="3"/>
        <v>2.3582115384615382E-2</v>
      </c>
      <c r="Q9" s="70">
        <v>0</v>
      </c>
      <c r="R9" s="21">
        <v>0</v>
      </c>
      <c r="S9" s="23">
        <f t="shared" ref="S9:S19" si="4">IFERROR(R9/Q9,0)</f>
        <v>0</v>
      </c>
    </row>
    <row r="10" spans="1:19" ht="51" x14ac:dyDescent="0.25">
      <c r="A10" s="17"/>
      <c r="B10" s="19">
        <v>5004323</v>
      </c>
      <c r="C10" s="19" t="s">
        <v>676</v>
      </c>
      <c r="D10" s="68">
        <v>3000579</v>
      </c>
      <c r="E10" s="19" t="s">
        <v>670</v>
      </c>
      <c r="F10" s="69">
        <v>117</v>
      </c>
      <c r="G10" s="19" t="s">
        <v>687</v>
      </c>
      <c r="H10" s="20">
        <v>7.0000000000000007E-2</v>
      </c>
      <c r="I10" s="21">
        <v>4.9999999999999996E-2</v>
      </c>
      <c r="J10" s="21">
        <f t="shared" si="0"/>
        <v>2.0611620181635842E-2</v>
      </c>
      <c r="K10" s="21">
        <v>9.1550001816358417E-3</v>
      </c>
      <c r="L10" s="21">
        <v>5.7283100000000003E-3</v>
      </c>
      <c r="M10" s="21">
        <v>5.7283100000000003E-3</v>
      </c>
      <c r="N10" s="22">
        <f t="shared" si="1"/>
        <v>0.18310000363271686</v>
      </c>
      <c r="O10" s="22">
        <f t="shared" si="2"/>
        <v>0.29766620363271684</v>
      </c>
      <c r="P10" s="23">
        <f t="shared" si="3"/>
        <v>0.4122324036327169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677</v>
      </c>
      <c r="D11" s="68">
        <v>3000580</v>
      </c>
      <c r="E11" s="19" t="s">
        <v>671</v>
      </c>
      <c r="F11" s="69">
        <v>86</v>
      </c>
      <c r="G11" s="19" t="s">
        <v>500</v>
      </c>
      <c r="H11" s="20">
        <v>2.1317000000000004</v>
      </c>
      <c r="I11" s="21">
        <v>5.3625789999999984</v>
      </c>
      <c r="J11" s="21">
        <f t="shared" si="0"/>
        <v>3.8504156410021451</v>
      </c>
      <c r="K11" s="21">
        <v>3.2277029710021452</v>
      </c>
      <c r="L11" s="21">
        <v>0.20024630000000004</v>
      </c>
      <c r="M11" s="21">
        <v>0.42246636999999992</v>
      </c>
      <c r="N11" s="22">
        <f t="shared" si="1"/>
        <v>0.60189378487517786</v>
      </c>
      <c r="O11" s="22">
        <f t="shared" si="2"/>
        <v>0.63923520212982332</v>
      </c>
      <c r="P11" s="23">
        <f t="shared" si="3"/>
        <v>0.71801564900062942</v>
      </c>
      <c r="Q11" s="70">
        <v>1731.2550000000001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678</v>
      </c>
      <c r="D12" s="68">
        <v>3000580</v>
      </c>
      <c r="E12" s="19" t="s">
        <v>671</v>
      </c>
      <c r="F12" s="69">
        <v>215</v>
      </c>
      <c r="G12" s="19" t="s">
        <v>688</v>
      </c>
      <c r="H12" s="20">
        <v>2.820414</v>
      </c>
      <c r="I12" s="21">
        <v>2.9257620000000006</v>
      </c>
      <c r="J12" s="21">
        <f t="shared" si="0"/>
        <v>0.99519147562817467</v>
      </c>
      <c r="K12" s="21">
        <v>0.82927378562817466</v>
      </c>
      <c r="L12" s="21">
        <v>9.2423419999999992E-2</v>
      </c>
      <c r="M12" s="21">
        <v>7.3494269999999973E-2</v>
      </c>
      <c r="N12" s="22">
        <f t="shared" si="1"/>
        <v>0.28343856596270456</v>
      </c>
      <c r="O12" s="22">
        <f t="shared" si="2"/>
        <v>0.31502808691485312</v>
      </c>
      <c r="P12" s="23">
        <f t="shared" si="3"/>
        <v>0.34014778906424187</v>
      </c>
      <c r="Q12" s="70">
        <v>558</v>
      </c>
      <c r="R12" s="21">
        <v>556</v>
      </c>
      <c r="S12" s="23">
        <f t="shared" si="4"/>
        <v>0.99641577060931896</v>
      </c>
    </row>
    <row r="13" spans="1:19" ht="25.5" x14ac:dyDescent="0.25">
      <c r="A13" s="17"/>
      <c r="B13" s="19">
        <v>5004326</v>
      </c>
      <c r="C13" s="19" t="s">
        <v>679</v>
      </c>
      <c r="D13" s="68">
        <v>3000580</v>
      </c>
      <c r="E13" s="19" t="s">
        <v>671</v>
      </c>
      <c r="F13" s="69">
        <v>215</v>
      </c>
      <c r="G13" s="19" t="s">
        <v>688</v>
      </c>
      <c r="H13" s="20">
        <v>689.12510099999861</v>
      </c>
      <c r="I13" s="21">
        <v>911.8694119999991</v>
      </c>
      <c r="J13" s="21">
        <f t="shared" si="0"/>
        <v>654.21875154751081</v>
      </c>
      <c r="K13" s="21">
        <v>510.22487776751092</v>
      </c>
      <c r="L13" s="21">
        <v>73.806262459999942</v>
      </c>
      <c r="M13" s="21">
        <v>70.187611319999988</v>
      </c>
      <c r="N13" s="22">
        <f t="shared" si="1"/>
        <v>0.55953722216478008</v>
      </c>
      <c r="O13" s="22">
        <f t="shared" si="2"/>
        <v>0.64047673114350656</v>
      </c>
      <c r="P13" s="23">
        <f t="shared" si="3"/>
        <v>0.71744785266194611</v>
      </c>
      <c r="Q13" s="70">
        <v>1910586.0889999997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680</v>
      </c>
      <c r="D14" s="68">
        <v>3000580</v>
      </c>
      <c r="E14" s="19" t="s">
        <v>671</v>
      </c>
      <c r="F14" s="69">
        <v>120</v>
      </c>
      <c r="G14" s="19" t="s">
        <v>689</v>
      </c>
      <c r="H14" s="20">
        <v>2.0000000000000004E-2</v>
      </c>
      <c r="I14" s="21">
        <v>0.111608</v>
      </c>
      <c r="J14" s="21">
        <f t="shared" si="0"/>
        <v>1.3859030043725074E-2</v>
      </c>
      <c r="K14" s="21">
        <v>2.0024400437250733E-3</v>
      </c>
      <c r="L14" s="21">
        <v>6.5659000000000008E-4</v>
      </c>
      <c r="M14" s="21">
        <v>1.12E-2</v>
      </c>
      <c r="N14" s="22">
        <f t="shared" si="1"/>
        <v>1.7941724999328664E-2</v>
      </c>
      <c r="O14" s="22">
        <f t="shared" si="2"/>
        <v>2.3824726217879306E-2</v>
      </c>
      <c r="P14" s="23">
        <f t="shared" si="3"/>
        <v>0.12417595552043827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681</v>
      </c>
      <c r="D15" s="68">
        <v>3000581</v>
      </c>
      <c r="E15" s="19" t="s">
        <v>672</v>
      </c>
      <c r="F15" s="69">
        <v>14</v>
      </c>
      <c r="G15" s="19" t="s">
        <v>690</v>
      </c>
      <c r="H15" s="20">
        <v>4.9942629999999992</v>
      </c>
      <c r="I15" s="21">
        <v>5.6536879999999989</v>
      </c>
      <c r="J15" s="21">
        <f t="shared" si="0"/>
        <v>3.6191004520008407</v>
      </c>
      <c r="K15" s="21">
        <v>2.8994599720008409</v>
      </c>
      <c r="L15" s="21">
        <v>0.31320289999999995</v>
      </c>
      <c r="M15" s="21">
        <v>0.40643758000000002</v>
      </c>
      <c r="N15" s="22">
        <f t="shared" si="1"/>
        <v>0.5128440005887912</v>
      </c>
      <c r="O15" s="22">
        <f t="shared" si="2"/>
        <v>0.56824198151734606</v>
      </c>
      <c r="P15" s="23">
        <f t="shared" si="3"/>
        <v>0.64013091136278499</v>
      </c>
      <c r="Q15" s="70">
        <v>28</v>
      </c>
      <c r="R15" s="21">
        <v>6</v>
      </c>
      <c r="S15" s="23">
        <f t="shared" si="4"/>
        <v>0.21428571428571427</v>
      </c>
    </row>
    <row r="16" spans="1:19" ht="51" x14ac:dyDescent="0.25">
      <c r="A16" s="17"/>
      <c r="B16" s="19">
        <v>5004330</v>
      </c>
      <c r="C16" s="19" t="s">
        <v>682</v>
      </c>
      <c r="D16" s="68">
        <v>3000582</v>
      </c>
      <c r="E16" s="19" t="s">
        <v>673</v>
      </c>
      <c r="F16" s="69">
        <v>215</v>
      </c>
      <c r="G16" s="19" t="s">
        <v>688</v>
      </c>
      <c r="H16" s="20">
        <v>8.1878299999999999</v>
      </c>
      <c r="I16" s="21">
        <v>6.7245649999999992</v>
      </c>
      <c r="J16" s="21">
        <f t="shared" si="0"/>
        <v>4.1579873664743818</v>
      </c>
      <c r="K16" s="21">
        <v>3.0724940364743816</v>
      </c>
      <c r="L16" s="21">
        <v>0.62046234999999983</v>
      </c>
      <c r="M16" s="21">
        <v>0.46503097999999993</v>
      </c>
      <c r="N16" s="22">
        <f t="shared" si="1"/>
        <v>0.45690599116439234</v>
      </c>
      <c r="O16" s="22">
        <f t="shared" si="2"/>
        <v>0.54917401891042494</v>
      </c>
      <c r="P16" s="23">
        <f t="shared" si="3"/>
        <v>0.61832808017684149</v>
      </c>
      <c r="Q16" s="70">
        <v>16.045000000000002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683</v>
      </c>
      <c r="D17" s="68">
        <v>3000582</v>
      </c>
      <c r="E17" s="19" t="s">
        <v>673</v>
      </c>
      <c r="F17" s="69">
        <v>120</v>
      </c>
      <c r="G17" s="19" t="s">
        <v>689</v>
      </c>
      <c r="H17" s="20">
        <v>0.29249999999999998</v>
      </c>
      <c r="I17" s="21">
        <v>0.62214600000000009</v>
      </c>
      <c r="J17" s="21">
        <f t="shared" si="0"/>
        <v>8.1763191415815381E-2</v>
      </c>
      <c r="K17" s="21">
        <v>5.2616451415815391E-2</v>
      </c>
      <c r="L17" s="21">
        <v>1.6572339999999998E-2</v>
      </c>
      <c r="M17" s="21">
        <v>1.2574399999999999E-2</v>
      </c>
      <c r="N17" s="22">
        <f t="shared" si="1"/>
        <v>8.4572514194120652E-2</v>
      </c>
      <c r="O17" s="22">
        <f t="shared" si="2"/>
        <v>0.11120989513042819</v>
      </c>
      <c r="P17" s="23">
        <f t="shared" si="3"/>
        <v>0.13142122816158164</v>
      </c>
      <c r="Q17" s="70">
        <v>182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684</v>
      </c>
      <c r="D18" s="68">
        <v>3000583</v>
      </c>
      <c r="E18" s="19" t="s">
        <v>674</v>
      </c>
      <c r="F18" s="69">
        <v>215</v>
      </c>
      <c r="G18" s="19" t="s">
        <v>688</v>
      </c>
      <c r="H18" s="20">
        <v>69.716575999999989</v>
      </c>
      <c r="I18" s="21">
        <v>91.244664999999955</v>
      </c>
      <c r="J18" s="21">
        <f t="shared" si="0"/>
        <v>57.240432411496272</v>
      </c>
      <c r="K18" s="21">
        <v>41.869107601496275</v>
      </c>
      <c r="L18" s="21">
        <v>8.3776020399999958</v>
      </c>
      <c r="M18" s="21">
        <v>6.9937227700000033</v>
      </c>
      <c r="N18" s="22">
        <f t="shared" si="1"/>
        <v>0.45886636332651665</v>
      </c>
      <c r="O18" s="22">
        <f t="shared" si="2"/>
        <v>0.55068106876710321</v>
      </c>
      <c r="P18" s="23">
        <f t="shared" si="3"/>
        <v>0.6273290872567322</v>
      </c>
      <c r="Q18" s="70">
        <v>3497173.923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685</v>
      </c>
      <c r="D19" s="68">
        <v>3000583</v>
      </c>
      <c r="E19" s="19" t="s">
        <v>674</v>
      </c>
      <c r="F19" s="69">
        <v>14</v>
      </c>
      <c r="G19" s="19" t="s">
        <v>690</v>
      </c>
      <c r="H19" s="20">
        <v>0.12200000000000001</v>
      </c>
      <c r="I19" s="21">
        <v>0.21907399999999999</v>
      </c>
      <c r="J19" s="21">
        <f t="shared" si="0"/>
        <v>3.400964989507161E-2</v>
      </c>
      <c r="K19" s="21">
        <v>9.0714998950716108E-3</v>
      </c>
      <c r="L19" s="21">
        <v>1.0145299999999999E-2</v>
      </c>
      <c r="M19" s="21">
        <v>1.479285E-2</v>
      </c>
      <c r="N19" s="22">
        <f t="shared" si="1"/>
        <v>4.1408382076702901E-2</v>
      </c>
      <c r="O19" s="22">
        <f t="shared" si="2"/>
        <v>8.7718304751232962E-2</v>
      </c>
      <c r="P19" s="23">
        <f t="shared" si="3"/>
        <v>0.15524274854648024</v>
      </c>
      <c r="Q19" s="70">
        <v>0</v>
      </c>
      <c r="R19" s="21">
        <v>0</v>
      </c>
      <c r="S19" s="23">
        <f t="shared" si="4"/>
        <v>0</v>
      </c>
    </row>
    <row r="20" spans="1:19" ht="15.75" thickBot="1" x14ac:dyDescent="0.3">
      <c r="A20" s="41" t="s">
        <v>293</v>
      </c>
      <c r="B20" s="43"/>
      <c r="C20" s="43"/>
      <c r="D20" s="65"/>
      <c r="E20" s="43"/>
      <c r="F20" s="66"/>
      <c r="G20" s="43"/>
      <c r="H20" s="44">
        <f t="shared" ref="H20:M20" ca="1" si="5">OFFSET(H20,-MATCH("PROYECTOS",$A$8:$A$39,0)-1,0)-(OFFSET(H20,-MATCH("PROYECTOS",$A$8:$A$39,0),0))</f>
        <v>121.01076600000124</v>
      </c>
      <c r="I20" s="45">
        <f t="shared" ca="1" si="5"/>
        <v>158.92879200000084</v>
      </c>
      <c r="J20" s="45">
        <f t="shared" ca="1" si="5"/>
        <v>49.994758298839315</v>
      </c>
      <c r="K20" s="45">
        <f t="shared" ca="1" si="5"/>
        <v>36.741024638839235</v>
      </c>
      <c r="L20" s="45">
        <f t="shared" ca="1" si="5"/>
        <v>5.4923465200000976</v>
      </c>
      <c r="M20" s="45">
        <f t="shared" ca="1" si="5"/>
        <v>7.7613871399999823</v>
      </c>
      <c r="N20" s="46">
        <f t="shared" ca="1" si="1"/>
        <v>0.23117916002809008</v>
      </c>
      <c r="O20" s="46">
        <f t="shared" ca="1" si="2"/>
        <v>0.26573769691044469</v>
      </c>
      <c r="P20" s="47">
        <f t="shared" ca="1" si="3"/>
        <v>0.31457332349722417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693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98.759394000000015</v>
      </c>
      <c r="E6" s="14">
        <v>96.573959999999985</v>
      </c>
      <c r="F6" s="14">
        <v>59.869503554082918</v>
      </c>
      <c r="G6" s="14">
        <v>38.848456474082923</v>
      </c>
      <c r="H6" s="14">
        <v>7.0395281999999995</v>
      </c>
      <c r="I6" s="14">
        <v>13.981518880000003</v>
      </c>
      <c r="J6" s="15">
        <v>0.40226637153620842</v>
      </c>
      <c r="K6" s="15">
        <v>0.47515898358193998</v>
      </c>
      <c r="L6" s="16">
        <v>0.61993423024263405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37.724171999999982</v>
      </c>
      <c r="E7" s="38">
        <f ca="1">SUM(E8:OFFSET(E6,MATCH("GOBIERNOS REGIONALES",$A$8:$A$50,0),0))</f>
        <v>42.24227999999998</v>
      </c>
      <c r="F7" s="38">
        <f ca="1">SUM(F8:OFFSET(F6,MATCH("GOBIERNOS REGIONALES",$A$8:$A$50,0),0))</f>
        <v>27.181000413598625</v>
      </c>
      <c r="G7" s="38">
        <f ca="1">SUM(G8:OFFSET(G6,MATCH("GOBIERNOS REGIONALES",$A$8:$A$50,0),0))</f>
        <v>17.171034883598622</v>
      </c>
      <c r="H7" s="38">
        <f ca="1">SUM(H8:OFFSET(H6,MATCH("GOBIERNOS REGIONALES",$A$8:$A$50,0),0))</f>
        <v>2.5740494800000011</v>
      </c>
      <c r="I7" s="38">
        <f ca="1">SUM(I8:OFFSET(I6,MATCH("GOBIERNOS REGIONALES",$A$8:$A$50,0),0))</f>
        <v>7.4359160500000012</v>
      </c>
      <c r="J7" s="39">
        <f ca="1">IFERROR(G7/E7,0)</f>
        <v>0.40648930132555894</v>
      </c>
      <c r="K7" s="39">
        <f ca="1">IFERROR(SUM(G7,H7)/E7,0)</f>
        <v>0.46742468360132622</v>
      </c>
      <c r="L7" s="40">
        <f ca="1">IFERROR(SUM(G7,H7,I7)/E7,0)</f>
        <v>0.6434548611864378</v>
      </c>
      <c r="M7" s="4"/>
    </row>
    <row r="8" spans="1:13" x14ac:dyDescent="0.25">
      <c r="A8" s="17"/>
      <c r="B8" s="18">
        <v>13</v>
      </c>
      <c r="C8" s="19" t="s">
        <v>114</v>
      </c>
      <c r="D8" s="20">
        <v>0.05</v>
      </c>
      <c r="E8" s="21">
        <v>0.83296000000000003</v>
      </c>
      <c r="F8" s="21">
        <f t="shared" ref="F8:F18" si="0">SUM(G8,H8,I8)</f>
        <v>0.46260444125520889</v>
      </c>
      <c r="G8" s="21">
        <v>0.30415824125520885</v>
      </c>
      <c r="H8" s="21">
        <v>0.132078</v>
      </c>
      <c r="I8" s="21">
        <v>2.6368200000000001E-2</v>
      </c>
      <c r="J8" s="22">
        <f t="shared" ref="J8:J18" si="1">IFERROR(G8/E8,0)</f>
        <v>0.36515347826451311</v>
      </c>
      <c r="K8" s="22">
        <f t="shared" ref="K8:K18" si="2">IFERROR(SUM(G8,H8)/E8,0)</f>
        <v>0.52371811522187006</v>
      </c>
      <c r="L8" s="23">
        <f t="shared" ref="L8:L18" si="3">IFERROR(SUM(G8,H8,I8)/E8,0)</f>
        <v>0.55537413711968031</v>
      </c>
      <c r="M8" s="4"/>
    </row>
    <row r="9" spans="1:13" ht="25.5" x14ac:dyDescent="0.25">
      <c r="A9" s="17"/>
      <c r="B9" s="18">
        <v>160</v>
      </c>
      <c r="C9" s="19" t="s">
        <v>147</v>
      </c>
      <c r="D9" s="20">
        <v>37.674171999999984</v>
      </c>
      <c r="E9" s="21">
        <v>41.40931999999998</v>
      </c>
      <c r="F9" s="21">
        <f t="shared" si="0"/>
        <v>26.718395972343416</v>
      </c>
      <c r="G9" s="21">
        <v>16.866876642343414</v>
      </c>
      <c r="H9" s="21">
        <v>2.4419714800000012</v>
      </c>
      <c r="I9" s="21">
        <v>7.4095478500000009</v>
      </c>
      <c r="J9" s="22">
        <f t="shared" si="1"/>
        <v>0.40732078291417056</v>
      </c>
      <c r="K9" s="22">
        <f t="shared" si="2"/>
        <v>0.46629232555239791</v>
      </c>
      <c r="L9" s="23">
        <f t="shared" si="3"/>
        <v>0.64522662947238518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13.666309</v>
      </c>
      <c r="E10" s="38">
        <f ca="1">SUM(E11:OFFSET(E9,(MATCH("GOBIERNOS LOCALES",$A$8:$A$50,0)-MATCH("GOBIERNOS REGIONALES",$A$8:$A$50,0)),0))</f>
        <v>13.715814999999999</v>
      </c>
      <c r="F10" s="38">
        <f ca="1">SUM(F11:OFFSET(F9,(MATCH("GOBIERNOS LOCALES",$A$8:$A$50,0)-MATCH("GOBIERNOS REGIONALES",$A$8:$A$50,0)),0))</f>
        <v>9.8687111475230207</v>
      </c>
      <c r="G10" s="38">
        <f ca="1">SUM(G11:OFFSET(G9,(MATCH("GOBIERNOS LOCALES",$A$8:$A$50,0)-MATCH("GOBIERNOS REGIONALES",$A$8:$A$50,0)),0))</f>
        <v>5.0150807375230215</v>
      </c>
      <c r="H10" s="38">
        <f ca="1">SUM(H11:OFFSET(H9,(MATCH("GOBIERNOS LOCALES",$A$8:$A$50,0)-MATCH("GOBIERNOS REGIONALES",$A$8:$A$50,0)),0))</f>
        <v>1.9354366799999998</v>
      </c>
      <c r="I10" s="38">
        <f ca="1">SUM(I11:OFFSET(I9,(MATCH("GOBIERNOS LOCALES",$A$8:$A$50,0)-MATCH("GOBIERNOS REGIONALES",$A$8:$A$50,0)),0))</f>
        <v>2.9181937300000005</v>
      </c>
      <c r="J10" s="39">
        <f t="shared" ca="1" si="1"/>
        <v>0.36564219753058946</v>
      </c>
      <c r="K10" s="39">
        <f t="shared" ca="1" si="2"/>
        <v>0.50675205356174757</v>
      </c>
      <c r="L10" s="40">
        <f t="shared" ca="1" si="3"/>
        <v>0.71951328794701763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1.217978</v>
      </c>
      <c r="E11" s="21">
        <v>1.724726</v>
      </c>
      <c r="F11" s="21">
        <f t="shared" si="0"/>
        <v>1.2781955843930466</v>
      </c>
      <c r="G11" s="21">
        <v>0.55306258439304656</v>
      </c>
      <c r="H11" s="21">
        <v>0.37721326999999999</v>
      </c>
      <c r="I11" s="21">
        <v>0.34791972999999998</v>
      </c>
      <c r="J11" s="22">
        <f t="shared" si="1"/>
        <v>0.32066692587289031</v>
      </c>
      <c r="K11" s="22">
        <f t="shared" si="2"/>
        <v>0.53937602517330085</v>
      </c>
      <c r="L11" s="23">
        <f t="shared" si="3"/>
        <v>0.74110066433337618</v>
      </c>
      <c r="M11" s="4"/>
    </row>
    <row r="12" spans="1:13" x14ac:dyDescent="0.25">
      <c r="A12" s="17"/>
      <c r="B12" s="18">
        <v>445</v>
      </c>
      <c r="C12" s="19" t="s">
        <v>211</v>
      </c>
      <c r="D12" s="20">
        <v>3.25</v>
      </c>
      <c r="E12" s="21">
        <v>1.9746910000000002</v>
      </c>
      <c r="F12" s="21">
        <f t="shared" si="0"/>
        <v>1.0409567317720998</v>
      </c>
      <c r="G12" s="21">
        <v>0.72178743177209981</v>
      </c>
      <c r="H12" s="21">
        <v>0.20940920000000002</v>
      </c>
      <c r="I12" s="21">
        <v>0.10976010000000001</v>
      </c>
      <c r="J12" s="22">
        <f t="shared" si="1"/>
        <v>0.36551917832820413</v>
      </c>
      <c r="K12" s="22">
        <f t="shared" si="2"/>
        <v>0.47156574460110456</v>
      </c>
      <c r="L12" s="23">
        <f t="shared" si="3"/>
        <v>0.52714917512263926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8.7097420000000003</v>
      </c>
      <c r="E13" s="21">
        <v>8.3695209999999989</v>
      </c>
      <c r="F13" s="21">
        <f t="shared" si="0"/>
        <v>6.6979437916173143</v>
      </c>
      <c r="G13" s="21">
        <v>3.3851255616173148</v>
      </c>
      <c r="H13" s="21">
        <v>1.1066235</v>
      </c>
      <c r="I13" s="21">
        <v>2.20619473</v>
      </c>
      <c r="J13" s="22">
        <f t="shared" si="1"/>
        <v>0.4044586974113949</v>
      </c>
      <c r="K13" s="22">
        <f t="shared" si="2"/>
        <v>0.53667934659788952</v>
      </c>
      <c r="L13" s="23">
        <f t="shared" si="3"/>
        <v>0.80027803163613731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0.88928200000000013</v>
      </c>
      <c r="F14" s="21">
        <f t="shared" si="0"/>
        <v>0.46490030017566741</v>
      </c>
      <c r="G14" s="21">
        <v>8.8668190175667405E-2</v>
      </c>
      <c r="H14" s="21">
        <v>0.16042589999999998</v>
      </c>
      <c r="I14" s="21">
        <v>0.21580621000000003</v>
      </c>
      <c r="J14" s="22">
        <f t="shared" si="1"/>
        <v>9.9707618253453228E-2</v>
      </c>
      <c r="K14" s="22">
        <f t="shared" si="2"/>
        <v>0.28010697413831309</v>
      </c>
      <c r="L14" s="23">
        <f t="shared" si="3"/>
        <v>0.52278163751843321</v>
      </c>
      <c r="M14" s="4"/>
    </row>
    <row r="15" spans="1:13" x14ac:dyDescent="0.25">
      <c r="A15" s="17"/>
      <c r="B15" s="18">
        <v>448</v>
      </c>
      <c r="C15" s="19" t="s">
        <v>214</v>
      </c>
      <c r="D15" s="20">
        <v>0.43084099999999997</v>
      </c>
      <c r="E15" s="21">
        <v>0.49984699999999999</v>
      </c>
      <c r="F15" s="21">
        <f t="shared" si="0"/>
        <v>0.3446090597239494</v>
      </c>
      <c r="G15" s="21">
        <v>0.23057620972394943</v>
      </c>
      <c r="H15" s="21">
        <v>7.864235E-2</v>
      </c>
      <c r="I15" s="21">
        <v>3.5390499999999998E-2</v>
      </c>
      <c r="J15" s="22">
        <f t="shared" si="1"/>
        <v>0.46129357528193515</v>
      </c>
      <c r="K15" s="22">
        <f t="shared" si="2"/>
        <v>0.61862641913215322</v>
      </c>
      <c r="L15" s="23">
        <f t="shared" si="3"/>
        <v>0.6894290847478316</v>
      </c>
      <c r="M15" s="4"/>
    </row>
    <row r="16" spans="1:13" x14ac:dyDescent="0.25">
      <c r="A16" s="17"/>
      <c r="B16" s="18">
        <v>449</v>
      </c>
      <c r="C16" s="19" t="s">
        <v>215</v>
      </c>
      <c r="D16" s="20">
        <v>5.7748000000000001E-2</v>
      </c>
      <c r="E16" s="21">
        <v>5.7748000000000001E-2</v>
      </c>
      <c r="F16" s="21">
        <f t="shared" si="0"/>
        <v>4.2105679840943502E-2</v>
      </c>
      <c r="G16" s="21">
        <v>3.5860759840943501E-2</v>
      </c>
      <c r="H16" s="21">
        <v>3.1224600000000001E-3</v>
      </c>
      <c r="I16" s="21">
        <v>3.1224600000000001E-3</v>
      </c>
      <c r="J16" s="22">
        <f t="shared" si="1"/>
        <v>0.62098704441614427</v>
      </c>
      <c r="K16" s="22">
        <f t="shared" si="2"/>
        <v>0.67505748841420488</v>
      </c>
      <c r="L16" s="23">
        <f t="shared" si="3"/>
        <v>0.72912793241226537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0</v>
      </c>
      <c r="E17" s="21">
        <v>0.2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47.368913000000006</v>
      </c>
      <c r="E18" s="45">
        <v>40.615865000000049</v>
      </c>
      <c r="F18" s="45">
        <f t="shared" si="0"/>
        <v>22.819791992961282</v>
      </c>
      <c r="G18" s="45">
        <v>16.662340852961282</v>
      </c>
      <c r="H18" s="45">
        <v>2.5300420399999992</v>
      </c>
      <c r="I18" s="45">
        <v>3.6274091000000004</v>
      </c>
      <c r="J18" s="46">
        <f t="shared" si="1"/>
        <v>0.41024217637519877</v>
      </c>
      <c r="K18" s="46">
        <f t="shared" si="2"/>
        <v>0.47253414134996896</v>
      </c>
      <c r="L18" s="47">
        <f t="shared" si="3"/>
        <v>0.56184429392212265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694</v>
      </c>
      <c r="N2" s="72" t="s">
        <v>716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98.759394000000015</v>
      </c>
      <c r="E6" s="14">
        <f ca="1">SUM(E7:OFFSET(E7,50,0))</f>
        <v>96.573959999999985</v>
      </c>
      <c r="F6" s="14">
        <f ca="1">SUM(F7:OFFSET(F7,50,0))</f>
        <v>59.869503554082918</v>
      </c>
      <c r="G6" s="14">
        <f ca="1">SUM(G7:OFFSET(G7,50,0))</f>
        <v>38.848456474082923</v>
      </c>
      <c r="H6" s="14">
        <f ca="1">SUM(H7:OFFSET(H7,50,0))</f>
        <v>7.0395281999999995</v>
      </c>
      <c r="I6" s="14">
        <f ca="1">SUM(I7:OFFSET(I7,50,0))</f>
        <v>13.981518880000003</v>
      </c>
      <c r="J6" s="15">
        <f ca="1">IFERROR(G6/E6,0)</f>
        <v>0.40226637153620842</v>
      </c>
      <c r="K6" s="15">
        <f ca="1">IFERROR(SUM(G6,H6)/E6,0)</f>
        <v>0.47515898358193998</v>
      </c>
      <c r="L6" s="16">
        <f ca="1">IFERROR(SUM(G6,H6,I6)/E6,0)</f>
        <v>0.61993423024263405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1.1331910000000001</v>
      </c>
      <c r="E7" s="21">
        <v>1.4638089999999999</v>
      </c>
      <c r="F7" s="21">
        <f t="shared" ref="F7:F31" si="0">SUM(G7,H7,I7)</f>
        <v>0.8437613462627227</v>
      </c>
      <c r="G7" s="21">
        <v>0.36550466626272282</v>
      </c>
      <c r="H7" s="21">
        <v>5.3888579999999991E-2</v>
      </c>
      <c r="I7" s="21">
        <v>0.42436809999999997</v>
      </c>
      <c r="J7" s="22">
        <f t="shared" ref="J7:J31" si="1">IFERROR(G7/E7,0)</f>
        <v>0.24969423351183306</v>
      </c>
      <c r="K7" s="22">
        <f t="shared" ref="K7:K31" si="2">IFERROR(SUM(G7,H7)/E7,0)</f>
        <v>0.28650817576796073</v>
      </c>
      <c r="L7" s="23">
        <f t="shared" ref="L7:L31" si="3">IFERROR(SUM(G7,H7,I7)/E7,0)</f>
        <v>0.57641491906575426</v>
      </c>
      <c r="M7" s="4"/>
      <c r="N7" t="s">
        <v>255</v>
      </c>
      <c r="O7" s="5">
        <v>3.0826556436779997</v>
      </c>
      <c r="P7" s="71">
        <v>0.80677875688750145</v>
      </c>
    </row>
    <row r="8" spans="1:16" x14ac:dyDescent="0.25">
      <c r="A8" s="17"/>
      <c r="B8" s="55">
        <v>2</v>
      </c>
      <c r="C8" s="19" t="s">
        <v>250</v>
      </c>
      <c r="D8" s="20">
        <v>1.3602099999999999</v>
      </c>
      <c r="E8" s="21">
        <v>2.1264119999999997</v>
      </c>
      <c r="F8" s="21">
        <f t="shared" si="0"/>
        <v>0.81509470886191604</v>
      </c>
      <c r="G8" s="21">
        <v>0.43768204886191597</v>
      </c>
      <c r="H8" s="21">
        <v>6.3192639999999994E-2</v>
      </c>
      <c r="I8" s="21">
        <v>0.31422001999999999</v>
      </c>
      <c r="J8" s="22">
        <f t="shared" si="1"/>
        <v>0.20583125417930112</v>
      </c>
      <c r="K8" s="22">
        <f t="shared" si="2"/>
        <v>0.23554922040597778</v>
      </c>
      <c r="L8" s="23">
        <f t="shared" si="3"/>
        <v>0.38331927625592599</v>
      </c>
      <c r="M8" s="4"/>
      <c r="N8" t="s">
        <v>262</v>
      </c>
      <c r="O8" s="5">
        <v>0.98967344865473561</v>
      </c>
      <c r="P8" s="71">
        <v>0.78241054741330796</v>
      </c>
    </row>
    <row r="9" spans="1:16" x14ac:dyDescent="0.25">
      <c r="A9" s="17"/>
      <c r="B9" s="55">
        <v>3</v>
      </c>
      <c r="C9" s="19" t="s">
        <v>251</v>
      </c>
      <c r="D9" s="20">
        <v>2.1406529999999999</v>
      </c>
      <c r="E9" s="21">
        <v>3.3753709999999999</v>
      </c>
      <c r="F9" s="21">
        <f t="shared" si="0"/>
        <v>1.8178304559693959</v>
      </c>
      <c r="G9" s="21">
        <v>0.91434072596939586</v>
      </c>
      <c r="H9" s="21">
        <v>0.43462485999999989</v>
      </c>
      <c r="I9" s="21">
        <v>0.46886486999999999</v>
      </c>
      <c r="J9" s="22">
        <f t="shared" si="1"/>
        <v>0.27088599326396889</v>
      </c>
      <c r="K9" s="22">
        <f t="shared" si="2"/>
        <v>0.39964957510430582</v>
      </c>
      <c r="L9" s="23">
        <f t="shared" si="3"/>
        <v>0.53855722999616806</v>
      </c>
      <c r="M9" s="4"/>
      <c r="N9" t="s">
        <v>264</v>
      </c>
      <c r="O9" s="5">
        <v>0.60200337546204985</v>
      </c>
      <c r="P9" s="71">
        <v>0.77386979708791315</v>
      </c>
    </row>
    <row r="10" spans="1:16" x14ac:dyDescent="0.25">
      <c r="A10" s="17"/>
      <c r="B10" s="55">
        <v>4</v>
      </c>
      <c r="C10" s="19" t="s">
        <v>252</v>
      </c>
      <c r="D10" s="20">
        <v>1.2981879999999999</v>
      </c>
      <c r="E10" s="21">
        <v>2.325682</v>
      </c>
      <c r="F10" s="21">
        <f t="shared" si="0"/>
        <v>1.2184737741517686</v>
      </c>
      <c r="G10" s="21">
        <v>0.6900704941517688</v>
      </c>
      <c r="H10" s="21">
        <v>0.14092691999999998</v>
      </c>
      <c r="I10" s="21">
        <v>0.38747635999999991</v>
      </c>
      <c r="J10" s="22">
        <f t="shared" si="1"/>
        <v>0.29671747648722774</v>
      </c>
      <c r="K10" s="22">
        <f t="shared" si="2"/>
        <v>0.35731343070624821</v>
      </c>
      <c r="L10" s="23">
        <f t="shared" si="3"/>
        <v>0.52392105806028877</v>
      </c>
      <c r="M10" s="4"/>
      <c r="N10" t="s">
        <v>271</v>
      </c>
      <c r="O10" s="5">
        <v>1.7938836049656672</v>
      </c>
      <c r="P10" s="71">
        <v>0.7425534339801364</v>
      </c>
    </row>
    <row r="11" spans="1:16" x14ac:dyDescent="0.25">
      <c r="A11" s="17"/>
      <c r="B11" s="55">
        <v>5</v>
      </c>
      <c r="C11" s="19" t="s">
        <v>253</v>
      </c>
      <c r="D11" s="20">
        <v>2.0375800000000002</v>
      </c>
      <c r="E11" s="21">
        <v>2.2170739999999998</v>
      </c>
      <c r="F11" s="21">
        <f t="shared" si="0"/>
        <v>0.96712740977166911</v>
      </c>
      <c r="G11" s="21">
        <v>0.57719283977166924</v>
      </c>
      <c r="H11" s="21">
        <v>7.2846369999999994E-2</v>
      </c>
      <c r="I11" s="21">
        <v>0.31708819999999999</v>
      </c>
      <c r="J11" s="22">
        <f t="shared" si="1"/>
        <v>0.26033990736063356</v>
      </c>
      <c r="K11" s="22">
        <f t="shared" si="2"/>
        <v>0.29319689364074869</v>
      </c>
      <c r="L11" s="23">
        <f t="shared" si="3"/>
        <v>0.43621792045356594</v>
      </c>
      <c r="M11" s="4"/>
      <c r="N11" t="s">
        <v>259</v>
      </c>
      <c r="O11" s="5">
        <v>0.71577868533511246</v>
      </c>
      <c r="P11" s="71">
        <v>0.73715241974563728</v>
      </c>
    </row>
    <row r="12" spans="1:16" x14ac:dyDescent="0.25">
      <c r="A12" s="17"/>
      <c r="B12" s="55">
        <v>6</v>
      </c>
      <c r="C12" s="19" t="s">
        <v>254</v>
      </c>
      <c r="D12" s="20">
        <v>5.1413029999999988</v>
      </c>
      <c r="E12" s="21">
        <v>4.2166180000000004</v>
      </c>
      <c r="F12" s="21">
        <f t="shared" si="0"/>
        <v>2.5638085261985308</v>
      </c>
      <c r="G12" s="21">
        <v>1.7777587661985308</v>
      </c>
      <c r="H12" s="21">
        <v>0.30671851</v>
      </c>
      <c r="I12" s="21">
        <v>0.47933124999999993</v>
      </c>
      <c r="J12" s="22">
        <f t="shared" si="1"/>
        <v>0.42160773544070879</v>
      </c>
      <c r="K12" s="22">
        <f t="shared" si="2"/>
        <v>0.49434814256319415</v>
      </c>
      <c r="L12" s="23">
        <f t="shared" si="3"/>
        <v>0.60802484982005256</v>
      </c>
      <c r="M12" s="4"/>
      <c r="N12" t="s">
        <v>272</v>
      </c>
      <c r="O12" s="5">
        <v>0.758964180193475</v>
      </c>
      <c r="P12" s="71">
        <v>0.73707597212524367</v>
      </c>
    </row>
    <row r="13" spans="1:16" x14ac:dyDescent="0.25">
      <c r="A13" s="17"/>
      <c r="B13" s="55">
        <v>7</v>
      </c>
      <c r="C13" s="19" t="s">
        <v>255</v>
      </c>
      <c r="D13" s="20">
        <v>2.9099549999999996</v>
      </c>
      <c r="E13" s="21">
        <v>3.8209429999999993</v>
      </c>
      <c r="F13" s="21">
        <f t="shared" si="0"/>
        <v>3.0826556436779997</v>
      </c>
      <c r="G13" s="21">
        <v>2.1552104236779996</v>
      </c>
      <c r="H13" s="21">
        <v>0.45144930999999994</v>
      </c>
      <c r="I13" s="21">
        <v>0.47599591000000002</v>
      </c>
      <c r="J13" s="22">
        <f t="shared" si="1"/>
        <v>0.56405196928559265</v>
      </c>
      <c r="K13" s="22">
        <f t="shared" si="2"/>
        <v>0.68220325026518325</v>
      </c>
      <c r="L13" s="23">
        <f t="shared" si="3"/>
        <v>0.80677875688750145</v>
      </c>
      <c r="M13" s="4"/>
      <c r="N13" t="s">
        <v>260</v>
      </c>
      <c r="O13" s="5">
        <v>0.82678007548551191</v>
      </c>
      <c r="P13" s="71">
        <v>0.71017440878403504</v>
      </c>
    </row>
    <row r="14" spans="1:16" x14ac:dyDescent="0.25">
      <c r="A14" s="17"/>
      <c r="B14" s="55">
        <v>8</v>
      </c>
      <c r="C14" s="19" t="s">
        <v>256</v>
      </c>
      <c r="D14" s="20">
        <v>33.984858000000017</v>
      </c>
      <c r="E14" s="21">
        <v>30.499633999999993</v>
      </c>
      <c r="F14" s="21">
        <f t="shared" si="0"/>
        <v>19.922937996189166</v>
      </c>
      <c r="G14" s="21">
        <v>13.033800446189165</v>
      </c>
      <c r="H14" s="21">
        <v>2.5330175900000009</v>
      </c>
      <c r="I14" s="21">
        <v>4.35611996</v>
      </c>
      <c r="J14" s="22">
        <f t="shared" si="1"/>
        <v>0.42734284766135777</v>
      </c>
      <c r="K14" s="22">
        <f t="shared" si="2"/>
        <v>0.510393601319582</v>
      </c>
      <c r="L14" s="23">
        <f t="shared" si="3"/>
        <v>0.65321892046931351</v>
      </c>
      <c r="M14" s="4"/>
      <c r="N14" t="s">
        <v>268</v>
      </c>
      <c r="O14" s="5">
        <v>2.3621541871202729</v>
      </c>
      <c r="P14" s="71">
        <v>0.70186713206758089</v>
      </c>
    </row>
    <row r="15" spans="1:16" x14ac:dyDescent="0.25">
      <c r="A15" s="17"/>
      <c r="B15" s="55">
        <v>9</v>
      </c>
      <c r="C15" s="19" t="s">
        <v>257</v>
      </c>
      <c r="D15" s="20">
        <v>2.2440440000000001</v>
      </c>
      <c r="E15" s="21">
        <v>2.1174120000000003</v>
      </c>
      <c r="F15" s="21">
        <f t="shared" si="0"/>
        <v>1.334830605720787</v>
      </c>
      <c r="G15" s="21">
        <v>0.70331712572078686</v>
      </c>
      <c r="H15" s="21">
        <v>0.26454346000000001</v>
      </c>
      <c r="I15" s="21">
        <v>0.36697002000000001</v>
      </c>
      <c r="J15" s="22">
        <f t="shared" si="1"/>
        <v>0.33215884566668497</v>
      </c>
      <c r="K15" s="22">
        <f t="shared" si="2"/>
        <v>0.45709601424795304</v>
      </c>
      <c r="L15" s="23">
        <f t="shared" si="3"/>
        <v>0.63040665006186181</v>
      </c>
      <c r="M15" s="4"/>
      <c r="N15" t="s">
        <v>258</v>
      </c>
      <c r="O15" s="5">
        <v>0.66056455664621172</v>
      </c>
      <c r="P15" s="71">
        <v>0.6866011592044019</v>
      </c>
    </row>
    <row r="16" spans="1:16" x14ac:dyDescent="0.25">
      <c r="A16" s="17"/>
      <c r="B16" s="55">
        <v>10</v>
      </c>
      <c r="C16" s="19" t="s">
        <v>258</v>
      </c>
      <c r="D16" s="20">
        <v>0.99362399999999984</v>
      </c>
      <c r="E16" s="21">
        <v>0.96207899999999991</v>
      </c>
      <c r="F16" s="21">
        <f t="shared" si="0"/>
        <v>0.66056455664621172</v>
      </c>
      <c r="G16" s="21">
        <v>0.47163382664621167</v>
      </c>
      <c r="H16" s="21">
        <v>0.11351539999999999</v>
      </c>
      <c r="I16" s="21">
        <v>7.5415330000000003E-2</v>
      </c>
      <c r="J16" s="22">
        <f t="shared" si="1"/>
        <v>0.49022359561554896</v>
      </c>
      <c r="K16" s="22">
        <f t="shared" si="2"/>
        <v>0.60821328253315143</v>
      </c>
      <c r="L16" s="23">
        <f t="shared" si="3"/>
        <v>0.6866011592044019</v>
      </c>
      <c r="M16" s="4"/>
      <c r="N16" t="s">
        <v>256</v>
      </c>
      <c r="O16" s="5">
        <v>19.922937996189166</v>
      </c>
      <c r="P16" s="71">
        <v>0.65321892046931351</v>
      </c>
    </row>
    <row r="17" spans="1:16" x14ac:dyDescent="0.25">
      <c r="A17" s="17"/>
      <c r="B17" s="55">
        <v>11</v>
      </c>
      <c r="C17" s="19" t="s">
        <v>259</v>
      </c>
      <c r="D17" s="20">
        <v>0.95789499999999994</v>
      </c>
      <c r="E17" s="21">
        <v>0.9710049999999999</v>
      </c>
      <c r="F17" s="21">
        <f t="shared" si="0"/>
        <v>0.71577868533511246</v>
      </c>
      <c r="G17" s="21">
        <v>0.55420456533511242</v>
      </c>
      <c r="H17" s="21">
        <v>7.8154040000000008E-2</v>
      </c>
      <c r="I17" s="21">
        <v>8.3420080000000008E-2</v>
      </c>
      <c r="J17" s="22">
        <f t="shared" si="1"/>
        <v>0.57075356495086271</v>
      </c>
      <c r="K17" s="22">
        <f t="shared" si="2"/>
        <v>0.65124134822695301</v>
      </c>
      <c r="L17" s="23">
        <f t="shared" si="3"/>
        <v>0.73715241974563728</v>
      </c>
      <c r="M17" s="4"/>
      <c r="N17" t="s">
        <v>257</v>
      </c>
      <c r="O17" s="5">
        <v>1.334830605720787</v>
      </c>
      <c r="P17" s="71">
        <v>0.63040665006186181</v>
      </c>
    </row>
    <row r="18" spans="1:16" x14ac:dyDescent="0.25">
      <c r="A18" s="17"/>
      <c r="B18" s="55">
        <v>12</v>
      </c>
      <c r="C18" s="19" t="s">
        <v>260</v>
      </c>
      <c r="D18" s="20">
        <v>1.2186500000000002</v>
      </c>
      <c r="E18" s="21">
        <v>1.1641929999999998</v>
      </c>
      <c r="F18" s="21">
        <f t="shared" si="0"/>
        <v>0.82678007548551191</v>
      </c>
      <c r="G18" s="21">
        <v>0.62225129548551195</v>
      </c>
      <c r="H18" s="21">
        <v>0.10110116000000001</v>
      </c>
      <c r="I18" s="21">
        <v>0.10342762</v>
      </c>
      <c r="J18" s="22">
        <f t="shared" si="1"/>
        <v>0.53449152802457334</v>
      </c>
      <c r="K18" s="22">
        <f t="shared" si="2"/>
        <v>0.62133379558673874</v>
      </c>
      <c r="L18" s="23">
        <f t="shared" si="3"/>
        <v>0.71017440878403504</v>
      </c>
      <c r="M18" s="4"/>
      <c r="N18" t="s">
        <v>263</v>
      </c>
      <c r="O18" s="5">
        <v>9.9746896088154067</v>
      </c>
      <c r="P18" s="71">
        <v>0.60956944472853658</v>
      </c>
    </row>
    <row r="19" spans="1:16" x14ac:dyDescent="0.25">
      <c r="A19" s="17"/>
      <c r="B19" s="55">
        <v>13</v>
      </c>
      <c r="C19" s="19" t="s">
        <v>261</v>
      </c>
      <c r="D19" s="20">
        <v>3.1402520000000003</v>
      </c>
      <c r="E19" s="21">
        <v>2.6348999999999996</v>
      </c>
      <c r="F19" s="21">
        <f t="shared" si="0"/>
        <v>1.102182565094703</v>
      </c>
      <c r="G19" s="21">
        <v>0.81853020509470298</v>
      </c>
      <c r="H19" s="21">
        <v>7.5973390000000002E-2</v>
      </c>
      <c r="I19" s="21">
        <v>0.20767896999999999</v>
      </c>
      <c r="J19" s="22">
        <f t="shared" si="1"/>
        <v>0.31064943834479603</v>
      </c>
      <c r="K19" s="22">
        <f t="shared" si="2"/>
        <v>0.33948293866738893</v>
      </c>
      <c r="L19" s="23">
        <f t="shared" si="3"/>
        <v>0.41830147827040998</v>
      </c>
      <c r="M19" s="4"/>
      <c r="N19" t="s">
        <v>254</v>
      </c>
      <c r="O19" s="5">
        <v>2.5638085261985308</v>
      </c>
      <c r="P19" s="71">
        <v>0.60802484982005256</v>
      </c>
    </row>
    <row r="20" spans="1:16" x14ac:dyDescent="0.25">
      <c r="A20" s="17"/>
      <c r="B20" s="55">
        <v>14</v>
      </c>
      <c r="C20" s="19" t="s">
        <v>262</v>
      </c>
      <c r="D20" s="20">
        <v>0.94497100000000012</v>
      </c>
      <c r="E20" s="21">
        <v>1.2649030000000001</v>
      </c>
      <c r="F20" s="21">
        <f t="shared" si="0"/>
        <v>0.98967344865473561</v>
      </c>
      <c r="G20" s="21">
        <v>0.57603750865473557</v>
      </c>
      <c r="H20" s="21">
        <v>9.5545559999999988E-2</v>
      </c>
      <c r="I20" s="21">
        <v>0.31809038000000001</v>
      </c>
      <c r="J20" s="22">
        <f t="shared" si="1"/>
        <v>0.45540053953128068</v>
      </c>
      <c r="K20" s="22">
        <f t="shared" si="2"/>
        <v>0.53093641856706442</v>
      </c>
      <c r="L20" s="23">
        <f t="shared" si="3"/>
        <v>0.78241054741330796</v>
      </c>
      <c r="M20" s="4"/>
      <c r="N20" t="s">
        <v>265</v>
      </c>
      <c r="O20" s="5">
        <v>0.28306891870589046</v>
      </c>
      <c r="P20" s="71">
        <v>0.60327418999978788</v>
      </c>
    </row>
    <row r="21" spans="1:16" x14ac:dyDescent="0.25">
      <c r="A21" s="17"/>
      <c r="B21" s="55">
        <v>15</v>
      </c>
      <c r="C21" s="19" t="s">
        <v>263</v>
      </c>
      <c r="D21" s="20">
        <v>15.371487999999996</v>
      </c>
      <c r="E21" s="21">
        <v>16.363499999999998</v>
      </c>
      <c r="F21" s="21">
        <f t="shared" si="0"/>
        <v>9.9746896088154067</v>
      </c>
      <c r="G21" s="21">
        <v>5.8466125388154069</v>
      </c>
      <c r="H21" s="21">
        <v>0.8637393699999999</v>
      </c>
      <c r="I21" s="21">
        <v>3.2643377000000005</v>
      </c>
      <c r="J21" s="22">
        <f t="shared" si="1"/>
        <v>0.35729596594954671</v>
      </c>
      <c r="K21" s="22">
        <f t="shared" si="2"/>
        <v>0.41008047843159517</v>
      </c>
      <c r="L21" s="23">
        <f t="shared" si="3"/>
        <v>0.60956944472853658</v>
      </c>
      <c r="M21" s="4"/>
      <c r="N21" t="s">
        <v>269</v>
      </c>
      <c r="O21" s="5">
        <v>5.88693296922506</v>
      </c>
      <c r="P21" s="71">
        <v>0.57934156537423498</v>
      </c>
    </row>
    <row r="22" spans="1:16" x14ac:dyDescent="0.25">
      <c r="A22" s="17"/>
      <c r="B22" s="55">
        <v>16</v>
      </c>
      <c r="C22" s="19" t="s">
        <v>264</v>
      </c>
      <c r="D22" s="20">
        <v>1.1448960000000001</v>
      </c>
      <c r="E22" s="21">
        <v>0.77791300000000008</v>
      </c>
      <c r="F22" s="21">
        <f t="shared" si="0"/>
        <v>0.60200337546204985</v>
      </c>
      <c r="G22" s="21">
        <v>0.51939893546204985</v>
      </c>
      <c r="H22" s="21">
        <v>4.5421309999999999E-2</v>
      </c>
      <c r="I22" s="21">
        <v>3.7183129999999995E-2</v>
      </c>
      <c r="J22" s="22">
        <f t="shared" si="1"/>
        <v>0.66768254992788367</v>
      </c>
      <c r="K22" s="22">
        <f t="shared" si="2"/>
        <v>0.72607122578238159</v>
      </c>
      <c r="L22" s="23">
        <f t="shared" si="3"/>
        <v>0.77386979708791315</v>
      </c>
      <c r="M22" s="4"/>
      <c r="N22" t="s">
        <v>249</v>
      </c>
      <c r="O22" s="5">
        <v>0.8437613462627227</v>
      </c>
      <c r="P22" s="71">
        <v>0.57641491906575426</v>
      </c>
    </row>
    <row r="23" spans="1:16" x14ac:dyDescent="0.25">
      <c r="A23" s="17"/>
      <c r="B23" s="55">
        <v>17</v>
      </c>
      <c r="C23" s="19" t="s">
        <v>265</v>
      </c>
      <c r="D23" s="20">
        <v>0.48009299999999999</v>
      </c>
      <c r="E23" s="21">
        <v>0.469221</v>
      </c>
      <c r="F23" s="21">
        <f t="shared" si="0"/>
        <v>0.28306891870589046</v>
      </c>
      <c r="G23" s="21">
        <v>0.19842793870589048</v>
      </c>
      <c r="H23" s="21">
        <v>2.7558319999999997E-2</v>
      </c>
      <c r="I23" s="21">
        <v>5.708266E-2</v>
      </c>
      <c r="J23" s="22">
        <f t="shared" si="1"/>
        <v>0.42288801802538778</v>
      </c>
      <c r="K23" s="22">
        <f t="shared" si="2"/>
        <v>0.48162008670944073</v>
      </c>
      <c r="L23" s="23">
        <f t="shared" si="3"/>
        <v>0.60327418999978788</v>
      </c>
      <c r="M23" s="4"/>
      <c r="N23" t="s">
        <v>251</v>
      </c>
      <c r="O23" s="5">
        <v>1.8178304559693959</v>
      </c>
      <c r="P23" s="71">
        <v>0.53855722999616806</v>
      </c>
    </row>
    <row r="24" spans="1:16" x14ac:dyDescent="0.25">
      <c r="A24" s="17"/>
      <c r="B24" s="55">
        <v>18</v>
      </c>
      <c r="C24" s="19" t="s">
        <v>266</v>
      </c>
      <c r="D24" s="20">
        <v>0.55314799999999997</v>
      </c>
      <c r="E24" s="21">
        <v>0.67565300000000006</v>
      </c>
      <c r="F24" s="21">
        <f t="shared" si="0"/>
        <v>0.33596004425079395</v>
      </c>
      <c r="G24" s="21">
        <v>0.26811739425079395</v>
      </c>
      <c r="H24" s="21">
        <v>3.6899179999999997E-2</v>
      </c>
      <c r="I24" s="21">
        <v>3.0943470000000001E-2</v>
      </c>
      <c r="J24" s="22">
        <f t="shared" si="1"/>
        <v>0.39682706100734244</v>
      </c>
      <c r="K24" s="22">
        <f t="shared" si="2"/>
        <v>0.45143968020684272</v>
      </c>
      <c r="L24" s="23">
        <f t="shared" si="3"/>
        <v>0.49723755278344645</v>
      </c>
      <c r="M24" s="4"/>
      <c r="N24" t="s">
        <v>273</v>
      </c>
      <c r="O24" s="5">
        <v>0.28181240204189784</v>
      </c>
      <c r="P24" s="71">
        <v>0.53281932215413219</v>
      </c>
    </row>
    <row r="25" spans="1:16" x14ac:dyDescent="0.25">
      <c r="A25" s="17"/>
      <c r="B25" s="55">
        <v>19</v>
      </c>
      <c r="C25" s="19" t="s">
        <v>267</v>
      </c>
      <c r="D25" s="20">
        <v>0.83578399999999997</v>
      </c>
      <c r="E25" s="21">
        <v>0.94499399999999989</v>
      </c>
      <c r="F25" s="21">
        <f t="shared" si="0"/>
        <v>0.39423800250067859</v>
      </c>
      <c r="G25" s="21">
        <v>0.3046135825006786</v>
      </c>
      <c r="H25" s="21">
        <v>4.5318579999999997E-2</v>
      </c>
      <c r="I25" s="21">
        <v>4.4305839999999999E-2</v>
      </c>
      <c r="J25" s="22">
        <f t="shared" si="1"/>
        <v>0.32234446197613809</v>
      </c>
      <c r="K25" s="22">
        <f t="shared" si="2"/>
        <v>0.37030093577385531</v>
      </c>
      <c r="L25" s="23">
        <f t="shared" si="3"/>
        <v>0.41718572022751321</v>
      </c>
      <c r="M25" s="4"/>
      <c r="N25" t="s">
        <v>252</v>
      </c>
      <c r="O25" s="5">
        <v>1.2184737741517686</v>
      </c>
      <c r="P25" s="71">
        <v>0.52392105806028877</v>
      </c>
    </row>
    <row r="26" spans="1:16" x14ac:dyDescent="0.25">
      <c r="A26" s="17"/>
      <c r="B26" s="55">
        <v>20</v>
      </c>
      <c r="C26" s="19" t="s">
        <v>268</v>
      </c>
      <c r="D26" s="20">
        <v>2.7940309999999999</v>
      </c>
      <c r="E26" s="21">
        <v>3.3655289999999991</v>
      </c>
      <c r="F26" s="21">
        <f t="shared" si="0"/>
        <v>2.3621541871202729</v>
      </c>
      <c r="G26" s="21">
        <v>1.6121508971202729</v>
      </c>
      <c r="H26" s="21">
        <v>0.25423427999999998</v>
      </c>
      <c r="I26" s="21">
        <v>0.49576901000000001</v>
      </c>
      <c r="J26" s="22">
        <f t="shared" si="1"/>
        <v>0.47901857245035578</v>
      </c>
      <c r="K26" s="22">
        <f t="shared" si="2"/>
        <v>0.55455923188309275</v>
      </c>
      <c r="L26" s="23">
        <f t="shared" si="3"/>
        <v>0.70186713206758089</v>
      </c>
      <c r="M26" s="4"/>
      <c r="N26" t="s">
        <v>266</v>
      </c>
      <c r="O26" s="5">
        <v>0.33596004425079395</v>
      </c>
      <c r="P26" s="71">
        <v>0.49723755278344645</v>
      </c>
    </row>
    <row r="27" spans="1:16" x14ac:dyDescent="0.25">
      <c r="A27" s="17"/>
      <c r="B27" s="55">
        <v>21</v>
      </c>
      <c r="C27" s="19" t="s">
        <v>269</v>
      </c>
      <c r="D27" s="20">
        <v>13.619891999999997</v>
      </c>
      <c r="E27" s="21">
        <v>10.161420000000001</v>
      </c>
      <c r="F27" s="21">
        <f t="shared" si="0"/>
        <v>5.88693296922506</v>
      </c>
      <c r="G27" s="21">
        <v>4.1455300692250603</v>
      </c>
      <c r="H27" s="21">
        <v>0.58095552999999989</v>
      </c>
      <c r="I27" s="21">
        <v>1.1604473700000002</v>
      </c>
      <c r="J27" s="22">
        <f t="shared" si="1"/>
        <v>0.40796759401983773</v>
      </c>
      <c r="K27" s="22">
        <f t="shared" si="2"/>
        <v>0.46514026575272543</v>
      </c>
      <c r="L27" s="23">
        <f t="shared" si="3"/>
        <v>0.57934156537423498</v>
      </c>
      <c r="M27" s="4"/>
      <c r="N27" t="s">
        <v>270</v>
      </c>
      <c r="O27" s="5">
        <v>0.33429646278150371</v>
      </c>
      <c r="P27" s="71">
        <v>0.49070320110017279</v>
      </c>
    </row>
    <row r="28" spans="1:16" x14ac:dyDescent="0.25">
      <c r="A28" s="17"/>
      <c r="B28" s="55">
        <v>22</v>
      </c>
      <c r="C28" s="19" t="s">
        <v>270</v>
      </c>
      <c r="D28" s="20">
        <v>0.58764400000000006</v>
      </c>
      <c r="E28" s="21">
        <v>0.68125999999999998</v>
      </c>
      <c r="F28" s="21">
        <f t="shared" si="0"/>
        <v>0.33429646278150371</v>
      </c>
      <c r="G28" s="21">
        <v>0.27711565278150374</v>
      </c>
      <c r="H28" s="21">
        <v>3.1215039999999999E-2</v>
      </c>
      <c r="I28" s="21">
        <v>2.5965769999999999E-2</v>
      </c>
      <c r="J28" s="22">
        <f t="shared" si="1"/>
        <v>0.40676929921249411</v>
      </c>
      <c r="K28" s="22">
        <f t="shared" si="2"/>
        <v>0.45258886883349048</v>
      </c>
      <c r="L28" s="23">
        <f t="shared" si="3"/>
        <v>0.49070320110017279</v>
      </c>
      <c r="M28" s="4"/>
      <c r="N28" t="s">
        <v>253</v>
      </c>
      <c r="O28" s="5">
        <v>0.96712740977166911</v>
      </c>
      <c r="P28" s="71">
        <v>0.43621792045356594</v>
      </c>
    </row>
    <row r="29" spans="1:16" x14ac:dyDescent="0.25">
      <c r="A29" s="17"/>
      <c r="B29" s="55">
        <v>23</v>
      </c>
      <c r="C29" s="19" t="s">
        <v>271</v>
      </c>
      <c r="D29" s="20">
        <v>1.8632250000000004</v>
      </c>
      <c r="E29" s="21">
        <v>2.4158310000000003</v>
      </c>
      <c r="F29" s="21">
        <f t="shared" si="0"/>
        <v>1.7938836049656672</v>
      </c>
      <c r="G29" s="21">
        <v>1.2365548449656671</v>
      </c>
      <c r="H29" s="21">
        <v>0.29179808000000002</v>
      </c>
      <c r="I29" s="21">
        <v>0.26553068000000007</v>
      </c>
      <c r="J29" s="22">
        <f t="shared" si="1"/>
        <v>0.51185486276385517</v>
      </c>
      <c r="K29" s="22">
        <f t="shared" si="2"/>
        <v>0.63264066276393793</v>
      </c>
      <c r="L29" s="23">
        <f t="shared" si="3"/>
        <v>0.7425534339801364</v>
      </c>
      <c r="M29" s="4"/>
      <c r="N29" t="s">
        <v>261</v>
      </c>
      <c r="O29" s="5">
        <v>1.102182565094703</v>
      </c>
      <c r="P29" s="71">
        <v>0.41830147827040998</v>
      </c>
    </row>
    <row r="30" spans="1:16" x14ac:dyDescent="0.25">
      <c r="A30" s="17"/>
      <c r="B30" s="55">
        <v>24</v>
      </c>
      <c r="C30" s="19" t="s">
        <v>272</v>
      </c>
      <c r="D30" s="20">
        <v>1.1621629999999998</v>
      </c>
      <c r="E30" s="21">
        <v>1.0296960000000002</v>
      </c>
      <c r="F30" s="21">
        <f t="shared" si="0"/>
        <v>0.758964180193475</v>
      </c>
      <c r="G30" s="21">
        <v>0.50715668019347504</v>
      </c>
      <c r="H30" s="21">
        <v>4.8749630000000002E-2</v>
      </c>
      <c r="I30" s="21">
        <v>0.20305786999999995</v>
      </c>
      <c r="J30" s="22">
        <f t="shared" si="1"/>
        <v>0.49253049462508836</v>
      </c>
      <c r="K30" s="22">
        <f t="shared" si="2"/>
        <v>0.53987420577867151</v>
      </c>
      <c r="L30" s="23">
        <f t="shared" si="3"/>
        <v>0.73707597212524367</v>
      </c>
      <c r="M30" s="4"/>
      <c r="N30" t="s">
        <v>267</v>
      </c>
      <c r="O30" s="5">
        <v>0.39423800250067859</v>
      </c>
      <c r="P30" s="71">
        <v>0.41718572022751321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0.84165600000000007</v>
      </c>
      <c r="E31" s="28">
        <v>0.52890800000000016</v>
      </c>
      <c r="F31" s="28">
        <f t="shared" si="0"/>
        <v>0.28181240204189784</v>
      </c>
      <c r="G31" s="28">
        <v>0.23524300204189785</v>
      </c>
      <c r="H31" s="28">
        <v>2.8141089999999997E-2</v>
      </c>
      <c r="I31" s="28">
        <v>1.8428310000000003E-2</v>
      </c>
      <c r="J31" s="29">
        <f t="shared" si="1"/>
        <v>0.44477111717330381</v>
      </c>
      <c r="K31" s="29">
        <f t="shared" si="2"/>
        <v>0.49797713788011855</v>
      </c>
      <c r="L31" s="30">
        <f t="shared" si="3"/>
        <v>0.53281932215413219</v>
      </c>
      <c r="M31" s="4"/>
      <c r="N31" t="s">
        <v>250</v>
      </c>
      <c r="O31" s="5">
        <v>0.81509470886191604</v>
      </c>
      <c r="P31" s="71">
        <v>0.38331927625592599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695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98.759394000000015</v>
      </c>
      <c r="E6" s="14">
        <v>96.573959999999985</v>
      </c>
      <c r="F6" s="14">
        <v>59.869503554082918</v>
      </c>
      <c r="G6" s="14">
        <v>38.848456474082923</v>
      </c>
      <c r="H6" s="14">
        <v>7.0395281999999995</v>
      </c>
      <c r="I6" s="14">
        <v>13.981518880000003</v>
      </c>
      <c r="J6" s="15">
        <v>0.40226637153620842</v>
      </c>
      <c r="K6" s="15">
        <v>0.47515898358193998</v>
      </c>
      <c r="L6" s="16">
        <v>0.61993423024263405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38.204191999999978</v>
      </c>
      <c r="E7" s="38">
        <f ca="1">SUM(E8:OFFSET(E6,MATCH("PROYECTOS",$A$8:$A$50,0),0))</f>
        <v>41.776719000000021</v>
      </c>
      <c r="F7" s="38">
        <f ca="1">SUM(F8:OFFSET(F6,MATCH("PROYECTOS",$A$8:$A$50,0),0))</f>
        <v>26.992348229159031</v>
      </c>
      <c r="G7" s="38">
        <f ca="1">SUM(G8:OFFSET(G6,MATCH("PROYECTOS",$A$8:$A$50,0),0))</f>
        <v>17.087995989159026</v>
      </c>
      <c r="H7" s="38">
        <f ca="1">SUM(H8:OFFSET(H6,MATCH("PROYECTOS",$A$8:$A$50,0),0))</f>
        <v>2.4809967099999999</v>
      </c>
      <c r="I7" s="38">
        <f ca="1">SUM(I8:OFFSET(I6,MATCH("PROYECTOS",$A$8:$A$50,0),0))</f>
        <v>7.4233555300000047</v>
      </c>
      <c r="J7" s="39">
        <f ca="1">IFERROR(G7/E7,0)</f>
        <v>0.40903154671287179</v>
      </c>
      <c r="K7" s="39">
        <f ca="1">IFERROR(SUM(G7,H7)/E7,0)</f>
        <v>0.46841861131217644</v>
      </c>
      <c r="L7" s="40">
        <f ca="1">IFERROR(SUM(G7,H7,I7)/E7,0)</f>
        <v>0.64610981607145879</v>
      </c>
      <c r="M7" s="4"/>
    </row>
    <row r="8" spans="1:13" ht="63.75" x14ac:dyDescent="0.25">
      <c r="A8" s="17"/>
      <c r="B8" s="19">
        <v>3000059</v>
      </c>
      <c r="C8" s="19" t="s">
        <v>697</v>
      </c>
      <c r="D8" s="20">
        <v>8.9452080000000009</v>
      </c>
      <c r="E8" s="21">
        <v>9.9732299999999974</v>
      </c>
      <c r="F8" s="21">
        <f t="shared" ref="F8:F10" si="0">SUM(G8,H8,I8)</f>
        <v>7.6504698538903559</v>
      </c>
      <c r="G8" s="21">
        <v>5.4133757438903558</v>
      </c>
      <c r="H8" s="21">
        <v>0.65029331000000001</v>
      </c>
      <c r="I8" s="21">
        <v>1.5868007999999996</v>
      </c>
      <c r="J8" s="22">
        <f t="shared" ref="J8:J11" si="1">IFERROR(G8/E8,0)</f>
        <v>0.54279062489187124</v>
      </c>
      <c r="K8" s="22">
        <f t="shared" ref="K8:K11" si="2">IFERROR(SUM(G8,H8)/E8,0)</f>
        <v>0.60799450668342736</v>
      </c>
      <c r="L8" s="23">
        <f t="shared" ref="L8:L11" si="3">IFERROR(SUM(G8,H8,I8)/E8,0)</f>
        <v>0.76710051346357777</v>
      </c>
      <c r="M8" s="4"/>
    </row>
    <row r="9" spans="1:13" ht="38.25" x14ac:dyDescent="0.25">
      <c r="A9" s="17"/>
      <c r="B9" s="19">
        <v>3000523</v>
      </c>
      <c r="C9" s="19" t="s">
        <v>698</v>
      </c>
      <c r="D9" s="20">
        <v>27.69015199999998</v>
      </c>
      <c r="E9" s="21">
        <v>30.333982000000024</v>
      </c>
      <c r="F9" s="21">
        <f t="shared" si="0"/>
        <v>18.375946189198853</v>
      </c>
      <c r="G9" s="21">
        <v>11.083420369198848</v>
      </c>
      <c r="H9" s="21">
        <v>1.7176057099999997</v>
      </c>
      <c r="I9" s="21">
        <v>5.5749201100000052</v>
      </c>
      <c r="J9" s="22">
        <f t="shared" si="1"/>
        <v>0.36537967119512499</v>
      </c>
      <c r="K9" s="22">
        <f t="shared" si="2"/>
        <v>0.42200282439670589</v>
      </c>
      <c r="L9" s="23">
        <f t="shared" si="3"/>
        <v>0.60578746928770644</v>
      </c>
      <c r="M9" s="4"/>
    </row>
    <row r="10" spans="1:13" ht="51" x14ac:dyDescent="0.25">
      <c r="A10" s="17"/>
      <c r="B10" s="19">
        <v>3000524</v>
      </c>
      <c r="C10" s="19" t="s">
        <v>699</v>
      </c>
      <c r="D10" s="20">
        <v>1.5688320000000002</v>
      </c>
      <c r="E10" s="21">
        <v>1.4695069999999999</v>
      </c>
      <c r="F10" s="21">
        <f t="shared" si="0"/>
        <v>0.96593218606982245</v>
      </c>
      <c r="G10" s="21">
        <v>0.59119987606982249</v>
      </c>
      <c r="H10" s="21">
        <v>0.11309769</v>
      </c>
      <c r="I10" s="21">
        <v>0.26163461999999998</v>
      </c>
      <c r="J10" s="22">
        <f t="shared" si="1"/>
        <v>0.40231171139016181</v>
      </c>
      <c r="K10" s="22">
        <f t="shared" si="2"/>
        <v>0.47927472687766887</v>
      </c>
      <c r="L10" s="23">
        <f t="shared" si="3"/>
        <v>0.65731717240531862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60.555202000000037</v>
      </c>
      <c r="E11" s="45">
        <f t="shared" ref="E11:I11" ca="1" si="4">OFFSET(E11,-MATCH("PROYECTOS",$A$8:$A$50,0)-1,0)-(OFFSET(E11,-MATCH("PROYECTOS",$A$8:$A$50,0),0))</f>
        <v>54.797240999999964</v>
      </c>
      <c r="F11" s="45">
        <f t="shared" ca="1" si="4"/>
        <v>32.877155324923891</v>
      </c>
      <c r="G11" s="45">
        <f t="shared" ca="1" si="4"/>
        <v>21.760460484923897</v>
      </c>
      <c r="H11" s="45">
        <f t="shared" ca="1" si="4"/>
        <v>4.55853149</v>
      </c>
      <c r="I11" s="45">
        <f t="shared" ca="1" si="4"/>
        <v>6.5581633499999983</v>
      </c>
      <c r="J11" s="46">
        <f t="shared" ca="1" si="1"/>
        <v>0.39710868809843747</v>
      </c>
      <c r="K11" s="46">
        <f t="shared" ca="1" si="2"/>
        <v>0.48029775759921772</v>
      </c>
      <c r="L11" s="47">
        <f t="shared" ca="1" si="3"/>
        <v>0.59997829680738701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717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696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98.759394000000015</v>
      </c>
      <c r="I6" s="14">
        <v>96.573959999999985</v>
      </c>
      <c r="J6" s="14">
        <v>59.869503554082918</v>
      </c>
      <c r="K6" s="14">
        <v>38.848456474082923</v>
      </c>
      <c r="L6" s="14">
        <v>7.0395281999999995</v>
      </c>
      <c r="M6" s="14">
        <v>13.981518880000003</v>
      </c>
      <c r="N6" s="15">
        <v>0.40226637153620842</v>
      </c>
      <c r="O6" s="15">
        <v>0.47515898358193998</v>
      </c>
      <c r="P6" s="16">
        <v>0.61993423024263405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38.204192000000006</v>
      </c>
      <c r="I7" s="38">
        <f ca="1">SUM(I8:OFFSET(I6,MATCH("PROYECTOS",$A$8:$A$37,0),0))</f>
        <v>41.776718999999993</v>
      </c>
      <c r="J7" s="38">
        <f ca="1">SUM(J8:OFFSET(J6,MATCH("PROYECTOS",$A$8:$A$37,0),0))</f>
        <v>26.992348229159024</v>
      </c>
      <c r="K7" s="38">
        <f ca="1">SUM(K8:OFFSET(K6,MATCH("PROYECTOS",$A$8:$A$37,0),0))</f>
        <v>17.087995989159026</v>
      </c>
      <c r="L7" s="38">
        <f ca="1">SUM(L8:OFFSET(L6,MATCH("PROYECTOS",$A$8:$A$37,0),0))</f>
        <v>2.4809967099999999</v>
      </c>
      <c r="M7" s="38">
        <f ca="1">SUM(M8:OFFSET(M6,MATCH("PROYECTOS",$A$8:$A$37,0),0))</f>
        <v>7.4233555300000003</v>
      </c>
      <c r="N7" s="39">
        <f ca="1">IFERROR(K7/I7,0)</f>
        <v>0.40903154671287206</v>
      </c>
      <c r="O7" s="39">
        <f ca="1">IFERROR(SUM(K7,L7)/I7,0)</f>
        <v>0.46841861131217671</v>
      </c>
      <c r="P7" s="40">
        <f ca="1">IFERROR(SUM(K7,L7,M7)/I7,0)</f>
        <v>0.64610981607145912</v>
      </c>
      <c r="Q7" s="64"/>
      <c r="R7" s="38"/>
      <c r="S7" s="40"/>
    </row>
    <row r="8" spans="1:19" ht="38.25" x14ac:dyDescent="0.25">
      <c r="A8" s="17"/>
      <c r="B8" s="19">
        <v>5000185</v>
      </c>
      <c r="C8" s="19" t="s">
        <v>700</v>
      </c>
      <c r="D8" s="68">
        <v>3000523</v>
      </c>
      <c r="E8" s="19" t="s">
        <v>698</v>
      </c>
      <c r="F8" s="69">
        <v>43</v>
      </c>
      <c r="G8" s="19" t="s">
        <v>710</v>
      </c>
      <c r="H8" s="20">
        <v>0.6356980000000001</v>
      </c>
      <c r="I8" s="21">
        <v>0.51677299999999993</v>
      </c>
      <c r="J8" s="21">
        <f t="shared" ref="J8:J17" si="0">SUM(K8,L8,M8)</f>
        <v>0.3525150489858313</v>
      </c>
      <c r="K8" s="21">
        <v>0.2035010889858313</v>
      </c>
      <c r="L8" s="21">
        <v>2.6902320000000004E-2</v>
      </c>
      <c r="M8" s="21">
        <v>0.12211163999999998</v>
      </c>
      <c r="N8" s="22">
        <f t="shared" ref="N8:N18" si="1">IFERROR(K8/I8,0)</f>
        <v>0.39379203051597378</v>
      </c>
      <c r="O8" s="22">
        <f t="shared" ref="O8:O18" si="2">IFERROR(SUM(K8,L8)/I8,0)</f>
        <v>0.44585032303512634</v>
      </c>
      <c r="P8" s="23">
        <f t="shared" ref="P8:P18" si="3">IFERROR(SUM(K8,L8,M8)/I8,0)</f>
        <v>0.68214680137281036</v>
      </c>
      <c r="Q8" s="70">
        <v>384.5</v>
      </c>
      <c r="R8" s="21">
        <v>458</v>
      </c>
      <c r="S8" s="23">
        <f>IFERROR(R8/Q8,0)</f>
        <v>1.1911573472041612</v>
      </c>
    </row>
    <row r="9" spans="1:19" ht="63.75" x14ac:dyDescent="0.25">
      <c r="A9" s="17"/>
      <c r="B9" s="19">
        <v>5000186</v>
      </c>
      <c r="C9" s="19" t="s">
        <v>701</v>
      </c>
      <c r="D9" s="68">
        <v>3000059</v>
      </c>
      <c r="E9" s="19" t="s">
        <v>697</v>
      </c>
      <c r="F9" s="69">
        <v>18</v>
      </c>
      <c r="G9" s="19" t="s">
        <v>711</v>
      </c>
      <c r="H9" s="20">
        <v>6.05</v>
      </c>
      <c r="I9" s="21">
        <v>7.7991939999999982</v>
      </c>
      <c r="J9" s="21">
        <f t="shared" si="0"/>
        <v>6.020543080100377</v>
      </c>
      <c r="K9" s="21">
        <v>4.432745620100377</v>
      </c>
      <c r="L9" s="21">
        <v>0.50720723000000001</v>
      </c>
      <c r="M9" s="21">
        <v>1.0805902300000001</v>
      </c>
      <c r="N9" s="22">
        <f t="shared" si="1"/>
        <v>0.56835945100229301</v>
      </c>
      <c r="O9" s="22">
        <f t="shared" si="2"/>
        <v>0.63339273905744331</v>
      </c>
      <c r="P9" s="23">
        <f t="shared" si="3"/>
        <v>0.77194426502281877</v>
      </c>
      <c r="Q9" s="70">
        <v>66160</v>
      </c>
      <c r="R9" s="21">
        <v>72361</v>
      </c>
      <c r="S9" s="23">
        <f t="shared" ref="S9:S17" si="4">IFERROR(R9/Q9,0)</f>
        <v>1.0937273276904473</v>
      </c>
    </row>
    <row r="10" spans="1:19" ht="51" x14ac:dyDescent="0.25">
      <c r="A10" s="17"/>
      <c r="B10" s="19">
        <v>5000187</v>
      </c>
      <c r="C10" s="19" t="s">
        <v>702</v>
      </c>
      <c r="D10" s="68">
        <v>3000524</v>
      </c>
      <c r="E10" s="19" t="s">
        <v>699</v>
      </c>
      <c r="F10" s="69">
        <v>18</v>
      </c>
      <c r="G10" s="19" t="s">
        <v>711</v>
      </c>
      <c r="H10" s="20">
        <v>1.2690160000000001</v>
      </c>
      <c r="I10" s="21">
        <v>1.1644899999999998</v>
      </c>
      <c r="J10" s="21">
        <f t="shared" si="0"/>
        <v>0.8215650656205995</v>
      </c>
      <c r="K10" s="21">
        <v>0.47777439562059953</v>
      </c>
      <c r="L10" s="21">
        <v>9.0075139999999984E-2</v>
      </c>
      <c r="M10" s="21">
        <v>0.25371553000000008</v>
      </c>
      <c r="N10" s="22">
        <f t="shared" si="1"/>
        <v>0.41028638770672105</v>
      </c>
      <c r="O10" s="22">
        <f t="shared" si="2"/>
        <v>0.48763796650945873</v>
      </c>
      <c r="P10" s="23">
        <f t="shared" si="3"/>
        <v>0.70551491693410817</v>
      </c>
      <c r="Q10" s="70">
        <v>1446</v>
      </c>
      <c r="R10" s="21">
        <v>1898</v>
      </c>
      <c r="S10" s="23">
        <f t="shared" si="4"/>
        <v>1.3125864453665284</v>
      </c>
    </row>
    <row r="11" spans="1:19" ht="63.75" x14ac:dyDescent="0.25">
      <c r="A11" s="17"/>
      <c r="B11" s="19">
        <v>5000198</v>
      </c>
      <c r="C11" s="19" t="s">
        <v>703</v>
      </c>
      <c r="D11" s="68">
        <v>3000059</v>
      </c>
      <c r="E11" s="19" t="s">
        <v>697</v>
      </c>
      <c r="F11" s="69">
        <v>30</v>
      </c>
      <c r="G11" s="19" t="s">
        <v>712</v>
      </c>
      <c r="H11" s="20">
        <v>1.0280199999999999</v>
      </c>
      <c r="I11" s="21">
        <v>0.68313800000000013</v>
      </c>
      <c r="J11" s="21">
        <f t="shared" si="0"/>
        <v>0.56047672501613999</v>
      </c>
      <c r="K11" s="21">
        <v>0.39028441501613997</v>
      </c>
      <c r="L11" s="21">
        <v>6.2004369999999996E-2</v>
      </c>
      <c r="M11" s="21">
        <v>0.10818793999999998</v>
      </c>
      <c r="N11" s="22">
        <f t="shared" si="1"/>
        <v>0.57131123582078569</v>
      </c>
      <c r="O11" s="22">
        <f t="shared" si="2"/>
        <v>0.6620752834949013</v>
      </c>
      <c r="P11" s="23">
        <f t="shared" si="3"/>
        <v>0.82044436851139868</v>
      </c>
      <c r="Q11" s="70">
        <v>25861</v>
      </c>
      <c r="R11" s="21">
        <v>30084</v>
      </c>
      <c r="S11" s="23">
        <f t="shared" si="4"/>
        <v>1.1632960829047601</v>
      </c>
    </row>
    <row r="12" spans="1:19" ht="38.25" x14ac:dyDescent="0.25">
      <c r="A12" s="17"/>
      <c r="B12" s="19">
        <v>5000199</v>
      </c>
      <c r="C12" s="19" t="s">
        <v>704</v>
      </c>
      <c r="D12" s="68">
        <v>3000523</v>
      </c>
      <c r="E12" s="19" t="s">
        <v>698</v>
      </c>
      <c r="F12" s="69">
        <v>30</v>
      </c>
      <c r="G12" s="19" t="s">
        <v>712</v>
      </c>
      <c r="H12" s="20">
        <v>2.5155780000000001</v>
      </c>
      <c r="I12" s="21">
        <v>2.3091030000000003</v>
      </c>
      <c r="J12" s="21">
        <f t="shared" si="0"/>
        <v>1.7653326896445956</v>
      </c>
      <c r="K12" s="21">
        <v>1.2778471796445956</v>
      </c>
      <c r="L12" s="21">
        <v>0.20617064999999998</v>
      </c>
      <c r="M12" s="21">
        <v>0.28131486</v>
      </c>
      <c r="N12" s="22">
        <f t="shared" si="1"/>
        <v>0.55339548718467535</v>
      </c>
      <c r="O12" s="22">
        <f t="shared" si="2"/>
        <v>0.6426815216318178</v>
      </c>
      <c r="P12" s="23">
        <f t="shared" si="3"/>
        <v>0.76451015378898013</v>
      </c>
      <c r="Q12" s="70">
        <v>32840</v>
      </c>
      <c r="R12" s="21">
        <v>43594</v>
      </c>
      <c r="S12" s="23">
        <f t="shared" si="4"/>
        <v>1.3274665042630938</v>
      </c>
    </row>
    <row r="13" spans="1:19" ht="38.25" x14ac:dyDescent="0.25">
      <c r="A13" s="17"/>
      <c r="B13" s="19">
        <v>5001306</v>
      </c>
      <c r="C13" s="19" t="s">
        <v>705</v>
      </c>
      <c r="D13" s="68">
        <v>3000523</v>
      </c>
      <c r="E13" s="19" t="s">
        <v>698</v>
      </c>
      <c r="F13" s="69">
        <v>5</v>
      </c>
      <c r="G13" s="19" t="s">
        <v>713</v>
      </c>
      <c r="H13" s="20">
        <v>2.1912870000000004</v>
      </c>
      <c r="I13" s="21">
        <v>2.122341</v>
      </c>
      <c r="J13" s="21">
        <f t="shared" si="0"/>
        <v>1.0089257767310964</v>
      </c>
      <c r="K13" s="21">
        <v>0.64408904673109646</v>
      </c>
      <c r="L13" s="21">
        <v>7.2108069999999982E-2</v>
      </c>
      <c r="M13" s="21">
        <v>0.29272866000000003</v>
      </c>
      <c r="N13" s="22">
        <f t="shared" si="1"/>
        <v>0.30348047120189287</v>
      </c>
      <c r="O13" s="22">
        <f t="shared" si="2"/>
        <v>0.33745619423603296</v>
      </c>
      <c r="P13" s="23">
        <f t="shared" si="3"/>
        <v>0.47538344532339355</v>
      </c>
      <c r="Q13" s="70">
        <v>47093</v>
      </c>
      <c r="R13" s="21">
        <v>38525</v>
      </c>
      <c r="S13" s="23">
        <f t="shared" si="4"/>
        <v>0.81806213237636172</v>
      </c>
    </row>
    <row r="14" spans="1:19" ht="63.75" x14ac:dyDescent="0.25">
      <c r="A14" s="17"/>
      <c r="B14" s="19">
        <v>5001307</v>
      </c>
      <c r="C14" s="19" t="s">
        <v>706</v>
      </c>
      <c r="D14" s="68">
        <v>3000059</v>
      </c>
      <c r="E14" s="19" t="s">
        <v>697</v>
      </c>
      <c r="F14" s="69">
        <v>5</v>
      </c>
      <c r="G14" s="19" t="s">
        <v>713</v>
      </c>
      <c r="H14" s="20">
        <v>1.8671880000000003</v>
      </c>
      <c r="I14" s="21">
        <v>1.4908980000000001</v>
      </c>
      <c r="J14" s="21">
        <f t="shared" si="0"/>
        <v>1.0694500487738388</v>
      </c>
      <c r="K14" s="21">
        <v>0.59034570877383885</v>
      </c>
      <c r="L14" s="21">
        <v>8.1081709999999987E-2</v>
      </c>
      <c r="M14" s="21">
        <v>0.39802262999999999</v>
      </c>
      <c r="N14" s="22">
        <f t="shared" si="1"/>
        <v>0.39596653075786459</v>
      </c>
      <c r="O14" s="22">
        <f t="shared" si="2"/>
        <v>0.45035100910581327</v>
      </c>
      <c r="P14" s="23">
        <f t="shared" si="3"/>
        <v>0.71731939326086613</v>
      </c>
      <c r="Q14" s="70">
        <v>23279</v>
      </c>
      <c r="R14" s="21">
        <v>11561</v>
      </c>
      <c r="S14" s="23">
        <f t="shared" si="4"/>
        <v>0.4966278620215645</v>
      </c>
    </row>
    <row r="15" spans="1:19" ht="38.25" x14ac:dyDescent="0.25">
      <c r="A15" s="17"/>
      <c r="B15" s="19">
        <v>5001310</v>
      </c>
      <c r="C15" s="19" t="s">
        <v>707</v>
      </c>
      <c r="D15" s="68">
        <v>3000523</v>
      </c>
      <c r="E15" s="19" t="s">
        <v>698</v>
      </c>
      <c r="F15" s="69">
        <v>341</v>
      </c>
      <c r="G15" s="19" t="s">
        <v>714</v>
      </c>
      <c r="H15" s="20">
        <v>2.0666599999999997</v>
      </c>
      <c r="I15" s="21">
        <v>2.240402</v>
      </c>
      <c r="J15" s="21">
        <f t="shared" si="0"/>
        <v>1.3540049430059478</v>
      </c>
      <c r="K15" s="21">
        <v>0.9286596130059479</v>
      </c>
      <c r="L15" s="21">
        <v>0.11653330000000001</v>
      </c>
      <c r="M15" s="21">
        <v>0.30881203000000002</v>
      </c>
      <c r="N15" s="22">
        <f t="shared" si="1"/>
        <v>0.414505795391161</v>
      </c>
      <c r="O15" s="22">
        <f t="shared" si="2"/>
        <v>0.46652025529612445</v>
      </c>
      <c r="P15" s="23">
        <f t="shared" si="3"/>
        <v>0.60435803173088931</v>
      </c>
      <c r="Q15" s="70">
        <v>1293</v>
      </c>
      <c r="R15" s="21">
        <v>2483</v>
      </c>
      <c r="S15" s="23">
        <f t="shared" si="4"/>
        <v>1.9203402938901779</v>
      </c>
    </row>
    <row r="16" spans="1:19" ht="51" x14ac:dyDescent="0.25">
      <c r="A16" s="17"/>
      <c r="B16" s="19">
        <v>5003089</v>
      </c>
      <c r="C16" s="19" t="s">
        <v>708</v>
      </c>
      <c r="D16" s="68">
        <v>3000524</v>
      </c>
      <c r="E16" s="19" t="s">
        <v>699</v>
      </c>
      <c r="F16" s="69">
        <v>112</v>
      </c>
      <c r="G16" s="19" t="s">
        <v>715</v>
      </c>
      <c r="H16" s="20">
        <v>0.29981600000000003</v>
      </c>
      <c r="I16" s="21">
        <v>0.30501699999999998</v>
      </c>
      <c r="J16" s="21">
        <f t="shared" si="0"/>
        <v>0.14436712044922295</v>
      </c>
      <c r="K16" s="21">
        <v>0.11342548044922296</v>
      </c>
      <c r="L16" s="21">
        <v>2.3022549999999999E-2</v>
      </c>
      <c r="M16" s="21">
        <v>7.9190900000000002E-3</v>
      </c>
      <c r="N16" s="22">
        <f t="shared" si="1"/>
        <v>0.37186609418236677</v>
      </c>
      <c r="O16" s="22">
        <f t="shared" si="2"/>
        <v>0.44734565761653605</v>
      </c>
      <c r="P16" s="23">
        <f t="shared" si="3"/>
        <v>0.47330844001882832</v>
      </c>
      <c r="Q16" s="70">
        <v>3</v>
      </c>
      <c r="R16" s="21">
        <v>4</v>
      </c>
      <c r="S16" s="23">
        <f t="shared" si="4"/>
        <v>1.3333333333333333</v>
      </c>
    </row>
    <row r="17" spans="1:19" ht="38.25" x14ac:dyDescent="0.25">
      <c r="A17" s="17"/>
      <c r="B17" s="19">
        <v>5004169</v>
      </c>
      <c r="C17" s="19" t="s">
        <v>709</v>
      </c>
      <c r="D17" s="68">
        <v>3000523</v>
      </c>
      <c r="E17" s="19" t="s">
        <v>698</v>
      </c>
      <c r="F17" s="69">
        <v>341</v>
      </c>
      <c r="G17" s="19" t="s">
        <v>714</v>
      </c>
      <c r="H17" s="20">
        <v>20.280929</v>
      </c>
      <c r="I17" s="21">
        <v>23.145362999999996</v>
      </c>
      <c r="J17" s="21">
        <f t="shared" si="0"/>
        <v>13.895167730831377</v>
      </c>
      <c r="K17" s="21">
        <v>8.0293234408313765</v>
      </c>
      <c r="L17" s="21">
        <v>1.2958913699999999</v>
      </c>
      <c r="M17" s="21">
        <v>4.5699529200000004</v>
      </c>
      <c r="N17" s="22">
        <f t="shared" si="1"/>
        <v>0.34690851212104029</v>
      </c>
      <c r="O17" s="22">
        <f t="shared" si="2"/>
        <v>0.40289775584126192</v>
      </c>
      <c r="P17" s="23">
        <f t="shared" si="3"/>
        <v>0.60034347833867974</v>
      </c>
      <c r="Q17" s="70">
        <v>3401041.5</v>
      </c>
      <c r="R17" s="21">
        <v>3135684</v>
      </c>
      <c r="S17" s="23">
        <f t="shared" si="4"/>
        <v>0.92197757657470514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60.555202000000008</v>
      </c>
      <c r="I18" s="45">
        <f t="shared" ca="1" si="5"/>
        <v>54.797240999999993</v>
      </c>
      <c r="J18" s="45">
        <f t="shared" ca="1" si="5"/>
        <v>32.877155324923891</v>
      </c>
      <c r="K18" s="45">
        <f t="shared" ca="1" si="5"/>
        <v>21.760460484923897</v>
      </c>
      <c r="L18" s="45">
        <f t="shared" ca="1" si="5"/>
        <v>4.55853149</v>
      </c>
      <c r="M18" s="45">
        <f t="shared" ca="1" si="5"/>
        <v>6.5581633500000027</v>
      </c>
      <c r="N18" s="46">
        <f t="shared" ca="1" si="1"/>
        <v>0.3971086880984373</v>
      </c>
      <c r="O18" s="46">
        <f t="shared" ca="1" si="2"/>
        <v>0.48029775759921745</v>
      </c>
      <c r="P18" s="47">
        <f t="shared" ca="1" si="3"/>
        <v>0.59997829680738679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718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130.698308</v>
      </c>
      <c r="E6" s="14">
        <v>123.884927</v>
      </c>
      <c r="F6" s="14">
        <v>80.695311526829784</v>
      </c>
      <c r="G6" s="14">
        <v>62.074972046829764</v>
      </c>
      <c r="H6" s="14">
        <v>10.532316360000003</v>
      </c>
      <c r="I6" s="14">
        <v>8.0880231200000008</v>
      </c>
      <c r="J6" s="15">
        <v>0.50106960991977467</v>
      </c>
      <c r="K6" s="15">
        <v>0.58608654147917261</v>
      </c>
      <c r="L6" s="16">
        <v>0.65137312085456345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97.083954999999904</v>
      </c>
      <c r="E7" s="38">
        <f ca="1">SUM(E8:OFFSET(E6,MATCH("GOBIERNOS REGIONALES",$A$8:$A$50,0),0))</f>
        <v>97.394062999999974</v>
      </c>
      <c r="F7" s="38">
        <f ca="1">SUM(F8:OFFSET(F6,MATCH("GOBIERNOS REGIONALES",$A$8:$A$50,0),0))</f>
        <v>68.320458847430828</v>
      </c>
      <c r="G7" s="38">
        <f ca="1">SUM(G8:OFFSET(G6,MATCH("GOBIERNOS REGIONALES",$A$8:$A$50,0),0))</f>
        <v>53.002963157430841</v>
      </c>
      <c r="H7" s="38">
        <f ca="1">SUM(H8:OFFSET(H6,MATCH("GOBIERNOS REGIONALES",$A$8:$A$50,0),0))</f>
        <v>9.1623402499999944</v>
      </c>
      <c r="I7" s="38">
        <f ca="1">SUM(I8:OFFSET(I6,MATCH("GOBIERNOS REGIONALES",$A$8:$A$50,0),0))</f>
        <v>6.1551554400000006</v>
      </c>
      <c r="J7" s="39">
        <f ca="1">IFERROR(G7/E7,0)</f>
        <v>0.54421143881666434</v>
      </c>
      <c r="K7" s="39">
        <f ca="1">IFERROR(SUM(G7,H7)/E7,0)</f>
        <v>0.63828637488335249</v>
      </c>
      <c r="L7" s="40">
        <f ca="1">IFERROR(SUM(G7,H7,I7)/E7,0)</f>
        <v>0.70148484150857171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97.083954999999904</v>
      </c>
      <c r="E8" s="21">
        <v>97.394062999999974</v>
      </c>
      <c r="F8" s="21">
        <f t="shared" ref="F8:F13" si="0">SUM(G8,H8,I8)</f>
        <v>68.320458847430828</v>
      </c>
      <c r="G8" s="21">
        <v>53.002963157430841</v>
      </c>
      <c r="H8" s="21">
        <v>9.1623402499999944</v>
      </c>
      <c r="I8" s="21">
        <v>6.1551554400000006</v>
      </c>
      <c r="J8" s="22">
        <f t="shared" ref="J8:J13" si="1">IFERROR(G8/E8,0)</f>
        <v>0.54421143881666434</v>
      </c>
      <c r="K8" s="22">
        <f t="shared" ref="K8:K13" si="2">IFERROR(SUM(G8,H8)/E8,0)</f>
        <v>0.63828637488335249</v>
      </c>
      <c r="L8" s="23">
        <f t="shared" ref="L8:L13" si="3">IFERROR(SUM(G8,H8,I8)/E8,0)</f>
        <v>0.70148484150857171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2.112568</v>
      </c>
      <c r="F9" s="38">
        <f ca="1">SUM(F10:OFFSET(F8,(MATCH("GOBIERNOS LOCALES",$A$8:$A$50,0)-MATCH("GOBIERNOS REGIONALES",$A$8:$A$50,0)),0))</f>
        <v>1.1890289291401865</v>
      </c>
      <c r="G9" s="38">
        <f ca="1">SUM(G10:OFFSET(G8,(MATCH("GOBIERNOS LOCALES",$A$8:$A$50,0)-MATCH("GOBIERNOS REGIONALES",$A$8:$A$50,0)),0))</f>
        <v>0.86237293914018665</v>
      </c>
      <c r="H9" s="38">
        <f ca="1">SUM(H10:OFFSET(H8,(MATCH("GOBIERNOS LOCALES",$A$8:$A$50,0)-MATCH("GOBIERNOS REGIONALES",$A$8:$A$50,0)),0))</f>
        <v>0.19611610000000002</v>
      </c>
      <c r="I9" s="38">
        <f ca="1">SUM(I10:OFFSET(I8,(MATCH("GOBIERNOS LOCALES",$A$8:$A$50,0)-MATCH("GOBIERNOS REGIONALES",$A$8:$A$50,0)),0))</f>
        <v>0.13053988999999999</v>
      </c>
      <c r="J9" s="39">
        <f t="shared" ca="1" si="1"/>
        <v>0.40821073647815675</v>
      </c>
      <c r="K9" s="39">
        <f t="shared" ca="1" si="2"/>
        <v>0.50104377191180904</v>
      </c>
      <c r="L9" s="40">
        <f t="shared" ca="1" si="3"/>
        <v>0.56283581363543633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5.0352000000000001E-2</v>
      </c>
      <c r="E10" s="21">
        <v>1.7859959999999999</v>
      </c>
      <c r="F10" s="21">
        <f t="shared" si="0"/>
        <v>0.91283337485612659</v>
      </c>
      <c r="G10" s="21">
        <v>0.63011522485612659</v>
      </c>
      <c r="H10" s="21">
        <v>0.17578588000000001</v>
      </c>
      <c r="I10" s="21">
        <v>0.10693227</v>
      </c>
      <c r="J10" s="22">
        <f t="shared" si="1"/>
        <v>0.3528088667926057</v>
      </c>
      <c r="K10" s="22">
        <f t="shared" si="2"/>
        <v>0.45123343213317763</v>
      </c>
      <c r="L10" s="23">
        <f t="shared" si="3"/>
        <v>0.51110605782774798</v>
      </c>
      <c r="M10" s="4"/>
    </row>
    <row r="11" spans="1:13" x14ac:dyDescent="0.25">
      <c r="A11" s="17"/>
      <c r="B11" s="18">
        <v>448</v>
      </c>
      <c r="C11" s="19" t="s">
        <v>214</v>
      </c>
      <c r="D11" s="20">
        <v>0.27002700000000002</v>
      </c>
      <c r="E11" s="21">
        <v>0.27002799999999999</v>
      </c>
      <c r="F11" s="21">
        <f t="shared" si="0"/>
        <v>0.23500799473288059</v>
      </c>
      <c r="G11" s="21">
        <v>0.19741859473288059</v>
      </c>
      <c r="H11" s="21">
        <v>1.7156000000000001E-2</v>
      </c>
      <c r="I11" s="21">
        <v>2.0433400000000001E-2</v>
      </c>
      <c r="J11" s="22">
        <f t="shared" si="1"/>
        <v>0.73110416228272845</v>
      </c>
      <c r="K11" s="22">
        <f t="shared" si="2"/>
        <v>0.79463831429659371</v>
      </c>
      <c r="L11" s="23">
        <f t="shared" si="3"/>
        <v>0.87030972615017921</v>
      </c>
      <c r="M11" s="4"/>
    </row>
    <row r="12" spans="1:13" x14ac:dyDescent="0.25">
      <c r="A12" s="17"/>
      <c r="B12" s="18">
        <v>449</v>
      </c>
      <c r="C12" s="19" t="s">
        <v>215</v>
      </c>
      <c r="D12" s="20">
        <v>5.6543999999999997E-2</v>
      </c>
      <c r="E12" s="21">
        <v>5.6544000000000011E-2</v>
      </c>
      <c r="F12" s="21">
        <f t="shared" si="0"/>
        <v>4.1187559551179462E-2</v>
      </c>
      <c r="G12" s="21">
        <v>3.4839119551179465E-2</v>
      </c>
      <c r="H12" s="21">
        <v>3.1742200000000002E-3</v>
      </c>
      <c r="I12" s="21">
        <v>3.1742200000000002E-3</v>
      </c>
      <c r="J12" s="22">
        <f t="shared" si="1"/>
        <v>0.61614175776703906</v>
      </c>
      <c r="K12" s="22">
        <f t="shared" si="2"/>
        <v>0.67227892528260214</v>
      </c>
      <c r="L12" s="23">
        <f t="shared" si="3"/>
        <v>0.72841609279816522</v>
      </c>
      <c r="M12" s="4"/>
    </row>
    <row r="13" spans="1:13" ht="15.75" thickBot="1" x14ac:dyDescent="0.3">
      <c r="A13" s="41" t="s">
        <v>232</v>
      </c>
      <c r="B13" s="58"/>
      <c r="C13" s="43"/>
      <c r="D13" s="44">
        <v>33.237430000000018</v>
      </c>
      <c r="E13" s="45">
        <v>24.378296000000002</v>
      </c>
      <c r="F13" s="45">
        <f t="shared" si="0"/>
        <v>11.185823750258738</v>
      </c>
      <c r="G13" s="45">
        <v>8.2096359502587379</v>
      </c>
      <c r="H13" s="45">
        <v>1.1738600099999994</v>
      </c>
      <c r="I13" s="45">
        <v>1.802327789999999</v>
      </c>
      <c r="J13" s="46">
        <f t="shared" si="1"/>
        <v>0.33676004058112746</v>
      </c>
      <c r="K13" s="46">
        <f t="shared" si="2"/>
        <v>0.38491188884812694</v>
      </c>
      <c r="L13" s="47">
        <f t="shared" si="3"/>
        <v>0.45884354469478655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719</v>
      </c>
      <c r="N2" s="72" t="s">
        <v>739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130.698308</v>
      </c>
      <c r="E6" s="14">
        <f ca="1">SUM(E7:OFFSET(E7,50,0))</f>
        <v>123.884927</v>
      </c>
      <c r="F6" s="14">
        <f ca="1">SUM(F7:OFFSET(F7,50,0))</f>
        <v>80.695311526829784</v>
      </c>
      <c r="G6" s="14">
        <f ca="1">SUM(G7:OFFSET(G7,50,0))</f>
        <v>62.074972046829764</v>
      </c>
      <c r="H6" s="14">
        <f ca="1">SUM(H7:OFFSET(H7,50,0))</f>
        <v>10.532316360000003</v>
      </c>
      <c r="I6" s="14">
        <f ca="1">SUM(I7:OFFSET(I7,50,0))</f>
        <v>8.0880231200000008</v>
      </c>
      <c r="J6" s="15">
        <f ca="1">IFERROR(G6/E6,0)</f>
        <v>0.50106960991977467</v>
      </c>
      <c r="K6" s="15">
        <f ca="1">IFERROR(SUM(G6,H6)/E6,0)</f>
        <v>0.58608654147917261</v>
      </c>
      <c r="L6" s="16">
        <f ca="1">IFERROR(SUM(G6,H6,I6)/E6,0)</f>
        <v>0.65137312085456345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0.49304199999999998</v>
      </c>
      <c r="E7" s="21">
        <v>2.4525100000000002</v>
      </c>
      <c r="F7" s="21">
        <f t="shared" ref="F7:F31" si="0">SUM(G7,H7,I7)</f>
        <v>1.4488435100839168</v>
      </c>
      <c r="G7" s="21">
        <v>0.99391973008391687</v>
      </c>
      <c r="H7" s="21">
        <v>0.22720849999999998</v>
      </c>
      <c r="I7" s="21">
        <v>0.22771527999999999</v>
      </c>
      <c r="J7" s="22">
        <f t="shared" ref="J7:J31" si="1">IFERROR(G7/E7,0)</f>
        <v>0.40526633126222394</v>
      </c>
      <c r="K7" s="22">
        <f t="shared" ref="K7:K31" si="2">IFERROR(SUM(G7,H7)/E7,0)</f>
        <v>0.49790958246201511</v>
      </c>
      <c r="L7" s="23">
        <f t="shared" ref="L7:L31" si="3">IFERROR(SUM(G7,H7,I7)/E7,0)</f>
        <v>0.59075947094361148</v>
      </c>
      <c r="M7" s="4"/>
      <c r="N7" t="s">
        <v>250</v>
      </c>
      <c r="O7" s="5">
        <v>4.5662273104783999</v>
      </c>
      <c r="P7" s="71">
        <v>0.83194102995556463</v>
      </c>
    </row>
    <row r="8" spans="1:16" x14ac:dyDescent="0.25">
      <c r="A8" s="17"/>
      <c r="B8" s="55">
        <v>2</v>
      </c>
      <c r="C8" s="19" t="s">
        <v>250</v>
      </c>
      <c r="D8" s="20">
        <v>8.019991000000001</v>
      </c>
      <c r="E8" s="21">
        <v>5.4886429999999997</v>
      </c>
      <c r="F8" s="21">
        <f t="shared" si="0"/>
        <v>4.5662273104783999</v>
      </c>
      <c r="G8" s="21">
        <v>3.8180546304784002</v>
      </c>
      <c r="H8" s="21">
        <v>0.47882374000000005</v>
      </c>
      <c r="I8" s="21">
        <v>0.26934893999999998</v>
      </c>
      <c r="J8" s="22">
        <f t="shared" si="1"/>
        <v>0.69562815990735782</v>
      </c>
      <c r="K8" s="22">
        <f t="shared" si="2"/>
        <v>0.78286716233473386</v>
      </c>
      <c r="L8" s="23">
        <f t="shared" si="3"/>
        <v>0.83194102995556463</v>
      </c>
      <c r="M8" s="4"/>
      <c r="N8" t="s">
        <v>259</v>
      </c>
      <c r="O8" s="5">
        <v>6.2318327053674567</v>
      </c>
      <c r="P8" s="71">
        <v>0.82214542250694811</v>
      </c>
    </row>
    <row r="9" spans="1:16" x14ac:dyDescent="0.25">
      <c r="A9" s="17"/>
      <c r="B9" s="55">
        <v>3</v>
      </c>
      <c r="C9" s="19" t="s">
        <v>251</v>
      </c>
      <c r="D9" s="20">
        <v>0.9588890000000001</v>
      </c>
      <c r="E9" s="21">
        <v>1.5094719999999999</v>
      </c>
      <c r="F9" s="21">
        <f t="shared" si="0"/>
        <v>1.041151964118429</v>
      </c>
      <c r="G9" s="21">
        <v>0.54992999411842902</v>
      </c>
      <c r="H9" s="21">
        <v>8.2351359999999998E-2</v>
      </c>
      <c r="I9" s="21">
        <v>0.40887061000000002</v>
      </c>
      <c r="J9" s="22">
        <f t="shared" si="1"/>
        <v>0.36431944025356483</v>
      </c>
      <c r="K9" s="22">
        <f t="shared" si="2"/>
        <v>0.41887584143225515</v>
      </c>
      <c r="L9" s="23">
        <f t="shared" si="3"/>
        <v>0.68974579463443453</v>
      </c>
      <c r="M9" s="4"/>
      <c r="N9" t="s">
        <v>272</v>
      </c>
      <c r="O9" s="5">
        <v>0.69805112631027544</v>
      </c>
      <c r="P9" s="71">
        <v>0.80609530433097309</v>
      </c>
    </row>
    <row r="10" spans="1:16" x14ac:dyDescent="0.25">
      <c r="A10" s="17"/>
      <c r="B10" s="55">
        <v>4</v>
      </c>
      <c r="C10" s="19" t="s">
        <v>252</v>
      </c>
      <c r="D10" s="20">
        <v>8.7621399999999987</v>
      </c>
      <c r="E10" s="21">
        <v>8.3263210000000001</v>
      </c>
      <c r="F10" s="21">
        <f t="shared" si="0"/>
        <v>3.765653770248945</v>
      </c>
      <c r="G10" s="21">
        <v>2.9371233402489452</v>
      </c>
      <c r="H10" s="21">
        <v>0.54351273</v>
      </c>
      <c r="I10" s="21">
        <v>0.28501769999999993</v>
      </c>
      <c r="J10" s="22">
        <f t="shared" si="1"/>
        <v>0.35275163427508321</v>
      </c>
      <c r="K10" s="22">
        <f t="shared" si="2"/>
        <v>0.41802809070764207</v>
      </c>
      <c r="L10" s="23">
        <f t="shared" si="3"/>
        <v>0.4522590193494756</v>
      </c>
      <c r="M10" s="4"/>
      <c r="N10" t="s">
        <v>270</v>
      </c>
      <c r="O10" s="5">
        <v>0.73134530185591329</v>
      </c>
      <c r="P10" s="71">
        <v>0.7757549452040069</v>
      </c>
    </row>
    <row r="11" spans="1:16" x14ac:dyDescent="0.25">
      <c r="A11" s="17"/>
      <c r="B11" s="55">
        <v>5</v>
      </c>
      <c r="C11" s="19" t="s">
        <v>253</v>
      </c>
      <c r="D11" s="20">
        <v>7.008413</v>
      </c>
      <c r="E11" s="21">
        <v>6.0808399999999985</v>
      </c>
      <c r="F11" s="21">
        <f t="shared" si="0"/>
        <v>3.6343977841375863</v>
      </c>
      <c r="G11" s="21">
        <v>1.7405810641375865</v>
      </c>
      <c r="H11" s="21">
        <v>1.05103378</v>
      </c>
      <c r="I11" s="21">
        <v>0.84278293999999987</v>
      </c>
      <c r="J11" s="22">
        <f t="shared" si="1"/>
        <v>0.2862402339376775</v>
      </c>
      <c r="K11" s="22">
        <f t="shared" si="2"/>
        <v>0.45908375226738202</v>
      </c>
      <c r="L11" s="23">
        <f t="shared" si="3"/>
        <v>0.59768021920287118</v>
      </c>
      <c r="M11" s="4"/>
      <c r="N11" t="s">
        <v>261</v>
      </c>
      <c r="O11" s="5">
        <v>3.6311643620934637</v>
      </c>
      <c r="P11" s="71">
        <v>0.76414211560213807</v>
      </c>
    </row>
    <row r="12" spans="1:16" x14ac:dyDescent="0.25">
      <c r="A12" s="17"/>
      <c r="B12" s="55">
        <v>6</v>
      </c>
      <c r="C12" s="19" t="s">
        <v>254</v>
      </c>
      <c r="D12" s="20">
        <v>2.036616</v>
      </c>
      <c r="E12" s="21">
        <v>3.4763639999999998</v>
      </c>
      <c r="F12" s="21">
        <f t="shared" si="0"/>
        <v>2.4286084540549178</v>
      </c>
      <c r="G12" s="21">
        <v>2.2139484040549178</v>
      </c>
      <c r="H12" s="21">
        <v>0.15691088</v>
      </c>
      <c r="I12" s="21">
        <v>5.7749169999999996E-2</v>
      </c>
      <c r="J12" s="22">
        <f t="shared" si="1"/>
        <v>0.63685747639053847</v>
      </c>
      <c r="K12" s="22">
        <f t="shared" si="2"/>
        <v>0.68199396957709768</v>
      </c>
      <c r="L12" s="23">
        <f t="shared" si="3"/>
        <v>0.69860591527668503</v>
      </c>
      <c r="M12" s="4"/>
      <c r="N12" t="s">
        <v>262</v>
      </c>
      <c r="O12" s="5">
        <v>1.627332755866103</v>
      </c>
      <c r="P12" s="71">
        <v>0.74791802613275982</v>
      </c>
    </row>
    <row r="13" spans="1:16" x14ac:dyDescent="0.25">
      <c r="A13" s="17"/>
      <c r="B13" s="55">
        <v>7</v>
      </c>
      <c r="C13" s="19" t="s">
        <v>255</v>
      </c>
      <c r="D13" s="20">
        <v>25.775444999999998</v>
      </c>
      <c r="E13" s="21">
        <v>14.892137000000002</v>
      </c>
      <c r="F13" s="21">
        <f t="shared" si="0"/>
        <v>10.023266621219884</v>
      </c>
      <c r="G13" s="21">
        <v>8.5768593012198835</v>
      </c>
      <c r="H13" s="21">
        <v>1.1830302699999999</v>
      </c>
      <c r="I13" s="21">
        <v>0.26337705</v>
      </c>
      <c r="J13" s="22">
        <f t="shared" si="1"/>
        <v>0.57593207081158881</v>
      </c>
      <c r="K13" s="22">
        <f t="shared" si="2"/>
        <v>0.65537199739835073</v>
      </c>
      <c r="L13" s="23">
        <f t="shared" si="3"/>
        <v>0.67305764251429345</v>
      </c>
      <c r="M13" s="4"/>
      <c r="N13" t="s">
        <v>265</v>
      </c>
      <c r="O13" s="5">
        <v>0.21660946209973611</v>
      </c>
      <c r="P13" s="71">
        <v>0.74597484631638888</v>
      </c>
    </row>
    <row r="14" spans="1:16" x14ac:dyDescent="0.25">
      <c r="A14" s="17"/>
      <c r="B14" s="55">
        <v>8</v>
      </c>
      <c r="C14" s="19" t="s">
        <v>256</v>
      </c>
      <c r="D14" s="20">
        <v>7.6070970000000004</v>
      </c>
      <c r="E14" s="21">
        <v>11.692223000000007</v>
      </c>
      <c r="F14" s="21">
        <f t="shared" si="0"/>
        <v>7.7672929482326474</v>
      </c>
      <c r="G14" s="21">
        <v>5.644806938232648</v>
      </c>
      <c r="H14" s="21">
        <v>0.96262812000000009</v>
      </c>
      <c r="I14" s="21">
        <v>1.1598578899999998</v>
      </c>
      <c r="J14" s="22">
        <f t="shared" si="1"/>
        <v>0.48278303777071685</v>
      </c>
      <c r="K14" s="22">
        <f t="shared" si="2"/>
        <v>0.56511367070510399</v>
      </c>
      <c r="L14" s="23">
        <f t="shared" si="3"/>
        <v>0.66431276141693862</v>
      </c>
      <c r="M14" s="4"/>
      <c r="N14" t="s">
        <v>267</v>
      </c>
      <c r="O14" s="5">
        <v>0.65805690568846553</v>
      </c>
      <c r="P14" s="71">
        <v>0.72922245421806031</v>
      </c>
    </row>
    <row r="15" spans="1:16" x14ac:dyDescent="0.25">
      <c r="A15" s="17"/>
      <c r="B15" s="55">
        <v>9</v>
      </c>
      <c r="C15" s="19" t="s">
        <v>257</v>
      </c>
      <c r="D15" s="20">
        <v>1.8086880000000003</v>
      </c>
      <c r="E15" s="21">
        <v>4.0140260000000003</v>
      </c>
      <c r="F15" s="21">
        <f t="shared" si="0"/>
        <v>2.625472349000237</v>
      </c>
      <c r="G15" s="21">
        <v>0.70209214900023653</v>
      </c>
      <c r="H15" s="21">
        <v>0.67204421000000003</v>
      </c>
      <c r="I15" s="21">
        <v>1.2513359900000001</v>
      </c>
      <c r="J15" s="22">
        <f t="shared" si="1"/>
        <v>0.17490971632974886</v>
      </c>
      <c r="K15" s="22">
        <f t="shared" si="2"/>
        <v>0.34233369664278124</v>
      </c>
      <c r="L15" s="23">
        <f t="shared" si="3"/>
        <v>0.65407457475368536</v>
      </c>
      <c r="M15" s="4"/>
      <c r="N15" t="s">
        <v>263</v>
      </c>
      <c r="O15" s="5">
        <v>15.107332062179875</v>
      </c>
      <c r="P15" s="71">
        <v>0.70591150213655962</v>
      </c>
    </row>
    <row r="16" spans="1:16" x14ac:dyDescent="0.25">
      <c r="A16" s="17"/>
      <c r="B16" s="55">
        <v>10</v>
      </c>
      <c r="C16" s="19" t="s">
        <v>258</v>
      </c>
      <c r="D16" s="20">
        <v>2.3341899999999995</v>
      </c>
      <c r="E16" s="21">
        <v>4.0655719999999995</v>
      </c>
      <c r="F16" s="21">
        <f t="shared" si="0"/>
        <v>2.6652662052608256</v>
      </c>
      <c r="G16" s="21">
        <v>0.97346764526082552</v>
      </c>
      <c r="H16" s="21">
        <v>0.90182023999999994</v>
      </c>
      <c r="I16" s="21">
        <v>0.78997832000000001</v>
      </c>
      <c r="J16" s="22">
        <f t="shared" si="1"/>
        <v>0.23944174282507497</v>
      </c>
      <c r="K16" s="22">
        <f t="shared" si="2"/>
        <v>0.4612605274880941</v>
      </c>
      <c r="L16" s="23">
        <f t="shared" si="3"/>
        <v>0.65556979565503348</v>
      </c>
      <c r="M16" s="4"/>
      <c r="N16" t="s">
        <v>254</v>
      </c>
      <c r="O16" s="5">
        <v>2.4286084540549178</v>
      </c>
      <c r="P16" s="71">
        <v>0.69860591527668503</v>
      </c>
    </row>
    <row r="17" spans="1:16" x14ac:dyDescent="0.25">
      <c r="A17" s="17"/>
      <c r="B17" s="55">
        <v>11</v>
      </c>
      <c r="C17" s="19" t="s">
        <v>259</v>
      </c>
      <c r="D17" s="20">
        <v>5.3430989999999996</v>
      </c>
      <c r="E17" s="21">
        <v>7.5799640000000004</v>
      </c>
      <c r="F17" s="21">
        <f t="shared" si="0"/>
        <v>6.2318327053674567</v>
      </c>
      <c r="G17" s="21">
        <v>5.3366411153674562</v>
      </c>
      <c r="H17" s="21">
        <v>0.69953390000000004</v>
      </c>
      <c r="I17" s="21">
        <v>0.19565769</v>
      </c>
      <c r="J17" s="22">
        <f t="shared" si="1"/>
        <v>0.70404570725764082</v>
      </c>
      <c r="K17" s="22">
        <f t="shared" si="2"/>
        <v>0.79633293975637043</v>
      </c>
      <c r="L17" s="23">
        <f t="shared" si="3"/>
        <v>0.82214542250694811</v>
      </c>
      <c r="M17" s="4"/>
      <c r="N17" t="s">
        <v>251</v>
      </c>
      <c r="O17" s="5">
        <v>1.041151964118429</v>
      </c>
      <c r="P17" s="71">
        <v>0.68974579463443453</v>
      </c>
    </row>
    <row r="18" spans="1:16" x14ac:dyDescent="0.25">
      <c r="A18" s="17"/>
      <c r="B18" s="55">
        <v>12</v>
      </c>
      <c r="C18" s="19" t="s">
        <v>260</v>
      </c>
      <c r="D18" s="20">
        <v>4.4812319999999994</v>
      </c>
      <c r="E18" s="21">
        <v>3.0782870000000004</v>
      </c>
      <c r="F18" s="21">
        <f t="shared" si="0"/>
        <v>1.7092406548637287</v>
      </c>
      <c r="G18" s="21">
        <v>1.2869391948637285</v>
      </c>
      <c r="H18" s="21">
        <v>0.22755776000000003</v>
      </c>
      <c r="I18" s="21">
        <v>0.19474370000000002</v>
      </c>
      <c r="J18" s="22">
        <f t="shared" si="1"/>
        <v>0.41806991838763846</v>
      </c>
      <c r="K18" s="22">
        <f t="shared" si="2"/>
        <v>0.49199342194659834</v>
      </c>
      <c r="L18" s="23">
        <f t="shared" si="3"/>
        <v>0.55525708124802153</v>
      </c>
      <c r="M18" s="4"/>
      <c r="N18" t="s">
        <v>255</v>
      </c>
      <c r="O18" s="5">
        <v>10.023266621219884</v>
      </c>
      <c r="P18" s="71">
        <v>0.67305764251429345</v>
      </c>
    </row>
    <row r="19" spans="1:16" x14ac:dyDescent="0.25">
      <c r="A19" s="17"/>
      <c r="B19" s="55">
        <v>13</v>
      </c>
      <c r="C19" s="19" t="s">
        <v>261</v>
      </c>
      <c r="D19" s="20">
        <v>10.763161999999998</v>
      </c>
      <c r="E19" s="21">
        <v>4.7519489999999989</v>
      </c>
      <c r="F19" s="21">
        <f t="shared" si="0"/>
        <v>3.6311643620934637</v>
      </c>
      <c r="G19" s="21">
        <v>3.0969235420934638</v>
      </c>
      <c r="H19" s="21">
        <v>0.42251247999999997</v>
      </c>
      <c r="I19" s="21">
        <v>0.11172833999999998</v>
      </c>
      <c r="J19" s="22">
        <f t="shared" si="1"/>
        <v>0.65171649403086285</v>
      </c>
      <c r="K19" s="22">
        <f t="shared" si="2"/>
        <v>0.7406300072019848</v>
      </c>
      <c r="L19" s="23">
        <f t="shared" si="3"/>
        <v>0.76414211560213807</v>
      </c>
      <c r="M19" s="4"/>
      <c r="N19" t="s">
        <v>256</v>
      </c>
      <c r="O19" s="5">
        <v>7.7672929482326474</v>
      </c>
      <c r="P19" s="71">
        <v>0.66431276141693862</v>
      </c>
    </row>
    <row r="20" spans="1:16" x14ac:dyDescent="0.25">
      <c r="A20" s="17"/>
      <c r="B20" s="55">
        <v>14</v>
      </c>
      <c r="C20" s="19" t="s">
        <v>262</v>
      </c>
      <c r="D20" s="20">
        <v>1.5453230000000002</v>
      </c>
      <c r="E20" s="21">
        <v>2.1758169999999999</v>
      </c>
      <c r="F20" s="21">
        <f t="shared" si="0"/>
        <v>1.627332755866103</v>
      </c>
      <c r="G20" s="21">
        <v>1.3507627958661033</v>
      </c>
      <c r="H20" s="21">
        <v>0.18305179999999999</v>
      </c>
      <c r="I20" s="21">
        <v>9.3518159999999989E-2</v>
      </c>
      <c r="J20" s="22">
        <f t="shared" si="1"/>
        <v>0.62080717076211067</v>
      </c>
      <c r="K20" s="22">
        <f t="shared" si="2"/>
        <v>0.70493731589839737</v>
      </c>
      <c r="L20" s="23">
        <f t="shared" si="3"/>
        <v>0.74791802613275982</v>
      </c>
      <c r="M20" s="4"/>
      <c r="N20" t="s">
        <v>258</v>
      </c>
      <c r="O20" s="5">
        <v>2.6652662052608256</v>
      </c>
      <c r="P20" s="71">
        <v>0.65556979565503348</v>
      </c>
    </row>
    <row r="21" spans="1:16" x14ac:dyDescent="0.25">
      <c r="A21" s="17"/>
      <c r="B21" s="55">
        <v>15</v>
      </c>
      <c r="C21" s="19" t="s">
        <v>263</v>
      </c>
      <c r="D21" s="20">
        <v>10.667221</v>
      </c>
      <c r="E21" s="21">
        <v>21.40117</v>
      </c>
      <c r="F21" s="21">
        <f t="shared" si="0"/>
        <v>15.107332062179875</v>
      </c>
      <c r="G21" s="21">
        <v>12.811577272179875</v>
      </c>
      <c r="H21" s="21">
        <v>1.1178917000000002</v>
      </c>
      <c r="I21" s="21">
        <v>1.17786309</v>
      </c>
      <c r="J21" s="22">
        <f t="shared" si="1"/>
        <v>0.59863910581430246</v>
      </c>
      <c r="K21" s="22">
        <f t="shared" si="2"/>
        <v>0.65087417987801011</v>
      </c>
      <c r="L21" s="23">
        <f t="shared" si="3"/>
        <v>0.70591150213655962</v>
      </c>
      <c r="M21" s="4"/>
      <c r="N21" t="s">
        <v>257</v>
      </c>
      <c r="O21" s="5">
        <v>2.625472349000237</v>
      </c>
      <c r="P21" s="71">
        <v>0.65407457475368536</v>
      </c>
    </row>
    <row r="22" spans="1:16" x14ac:dyDescent="0.25">
      <c r="A22" s="17"/>
      <c r="B22" s="55">
        <v>16</v>
      </c>
      <c r="C22" s="19" t="s">
        <v>264</v>
      </c>
      <c r="D22" s="20">
        <v>0.97887999999999986</v>
      </c>
      <c r="E22" s="21">
        <v>0.9257270000000003</v>
      </c>
      <c r="F22" s="21">
        <f t="shared" si="0"/>
        <v>0.43615049964611247</v>
      </c>
      <c r="G22" s="21">
        <v>0.37412137964611247</v>
      </c>
      <c r="H22" s="21">
        <v>3.7960229999999998E-2</v>
      </c>
      <c r="I22" s="21">
        <v>2.4068890000000006E-2</v>
      </c>
      <c r="J22" s="22">
        <f t="shared" si="1"/>
        <v>0.40413791500746155</v>
      </c>
      <c r="K22" s="22">
        <f t="shared" si="2"/>
        <v>0.44514377310601538</v>
      </c>
      <c r="L22" s="23">
        <f t="shared" si="3"/>
        <v>0.47114376014323051</v>
      </c>
      <c r="M22" s="4"/>
      <c r="N22" t="s">
        <v>268</v>
      </c>
      <c r="O22" s="5">
        <v>3.7209553419963153</v>
      </c>
      <c r="P22" s="71">
        <v>0.61629648274437177</v>
      </c>
    </row>
    <row r="23" spans="1:16" x14ac:dyDescent="0.25">
      <c r="A23" s="17"/>
      <c r="B23" s="55">
        <v>17</v>
      </c>
      <c r="C23" s="19" t="s">
        <v>265</v>
      </c>
      <c r="D23" s="20">
        <v>0.21821400000000002</v>
      </c>
      <c r="E23" s="21">
        <v>0.29037099999999993</v>
      </c>
      <c r="F23" s="21">
        <f t="shared" si="0"/>
        <v>0.21660946209973611</v>
      </c>
      <c r="G23" s="21">
        <v>0.1561476020997361</v>
      </c>
      <c r="H23" s="21">
        <v>3.4123210000000001E-2</v>
      </c>
      <c r="I23" s="21">
        <v>2.6338649999999998E-2</v>
      </c>
      <c r="J23" s="22">
        <f t="shared" si="1"/>
        <v>0.53775205547295057</v>
      </c>
      <c r="K23" s="22">
        <f t="shared" si="2"/>
        <v>0.655267957543061</v>
      </c>
      <c r="L23" s="23">
        <f t="shared" si="3"/>
        <v>0.74597484631638888</v>
      </c>
      <c r="M23" s="4"/>
      <c r="N23" t="s">
        <v>253</v>
      </c>
      <c r="O23" s="5">
        <v>3.6343977841375863</v>
      </c>
      <c r="P23" s="71">
        <v>0.59768021920287118</v>
      </c>
    </row>
    <row r="24" spans="1:16" x14ac:dyDescent="0.25">
      <c r="A24" s="17"/>
      <c r="B24" s="55">
        <v>18</v>
      </c>
      <c r="C24" s="19" t="s">
        <v>266</v>
      </c>
      <c r="D24" s="20">
        <v>6.253514</v>
      </c>
      <c r="E24" s="21">
        <v>5.7137519999999995</v>
      </c>
      <c r="F24" s="21">
        <f t="shared" si="0"/>
        <v>2.4064574341309966</v>
      </c>
      <c r="G24" s="21">
        <v>1.8495001941309965</v>
      </c>
      <c r="H24" s="21">
        <v>0.44731576999999995</v>
      </c>
      <c r="I24" s="21">
        <v>0.10964147</v>
      </c>
      <c r="J24" s="22">
        <f t="shared" si="1"/>
        <v>0.32369276687735077</v>
      </c>
      <c r="K24" s="22">
        <f t="shared" si="2"/>
        <v>0.40198033868655775</v>
      </c>
      <c r="L24" s="23">
        <f t="shared" si="3"/>
        <v>0.42116938819378175</v>
      </c>
      <c r="M24" s="4"/>
      <c r="N24" t="s">
        <v>249</v>
      </c>
      <c r="O24" s="5">
        <v>1.4488435100839168</v>
      </c>
      <c r="P24" s="71">
        <v>0.59075947094361148</v>
      </c>
    </row>
    <row r="25" spans="1:16" x14ac:dyDescent="0.25">
      <c r="A25" s="17"/>
      <c r="B25" s="55">
        <v>19</v>
      </c>
      <c r="C25" s="19" t="s">
        <v>267</v>
      </c>
      <c r="D25" s="20">
        <v>0.87257499999999999</v>
      </c>
      <c r="E25" s="21">
        <v>0.90240899999999991</v>
      </c>
      <c r="F25" s="21">
        <f t="shared" si="0"/>
        <v>0.65805690568846553</v>
      </c>
      <c r="G25" s="21">
        <v>0.47096306568846558</v>
      </c>
      <c r="H25" s="21">
        <v>0.12905765999999996</v>
      </c>
      <c r="I25" s="21">
        <v>5.803618E-2</v>
      </c>
      <c r="J25" s="22">
        <f t="shared" si="1"/>
        <v>0.52189535530836417</v>
      </c>
      <c r="K25" s="22">
        <f t="shared" si="2"/>
        <v>0.66490995290213817</v>
      </c>
      <c r="L25" s="23">
        <f t="shared" si="3"/>
        <v>0.72922245421806031</v>
      </c>
      <c r="M25" s="4"/>
      <c r="N25" t="s">
        <v>260</v>
      </c>
      <c r="O25" s="5">
        <v>1.7092406548637287</v>
      </c>
      <c r="P25" s="71">
        <v>0.55525708124802153</v>
      </c>
    </row>
    <row r="26" spans="1:16" x14ac:dyDescent="0.25">
      <c r="A26" s="17"/>
      <c r="B26" s="55">
        <v>20</v>
      </c>
      <c r="C26" s="19" t="s">
        <v>268</v>
      </c>
      <c r="D26" s="20">
        <v>5.0849209999999987</v>
      </c>
      <c r="E26" s="21">
        <v>6.0376060000000003</v>
      </c>
      <c r="F26" s="21">
        <f t="shared" si="0"/>
        <v>3.7209553419963153</v>
      </c>
      <c r="G26" s="21">
        <v>2.9749272819963153</v>
      </c>
      <c r="H26" s="21">
        <v>0.39980742000000002</v>
      </c>
      <c r="I26" s="21">
        <v>0.34622064000000002</v>
      </c>
      <c r="J26" s="22">
        <f t="shared" si="1"/>
        <v>0.49273292791817075</v>
      </c>
      <c r="K26" s="22">
        <f t="shared" si="2"/>
        <v>0.55895245598939636</v>
      </c>
      <c r="L26" s="23">
        <f t="shared" si="3"/>
        <v>0.61629648274437177</v>
      </c>
      <c r="M26" s="4"/>
      <c r="N26" t="s">
        <v>273</v>
      </c>
      <c r="O26" s="5">
        <v>0.47287324649284307</v>
      </c>
      <c r="P26" s="71">
        <v>0.53396045882416254</v>
      </c>
    </row>
    <row r="27" spans="1:16" x14ac:dyDescent="0.25">
      <c r="A27" s="17"/>
      <c r="B27" s="55">
        <v>21</v>
      </c>
      <c r="C27" s="19" t="s">
        <v>269</v>
      </c>
      <c r="D27" s="20">
        <v>3.2145999999999999</v>
      </c>
      <c r="E27" s="21">
        <v>1.2947359999999999</v>
      </c>
      <c r="F27" s="21">
        <f t="shared" si="0"/>
        <v>0.66702056158046941</v>
      </c>
      <c r="G27" s="21">
        <v>0.53657890158046939</v>
      </c>
      <c r="H27" s="21">
        <v>9.8865160000000007E-2</v>
      </c>
      <c r="I27" s="21">
        <v>3.15765E-2</v>
      </c>
      <c r="J27" s="22">
        <f t="shared" si="1"/>
        <v>0.41443112849296648</v>
      </c>
      <c r="K27" s="22">
        <f t="shared" si="2"/>
        <v>0.49079044807626376</v>
      </c>
      <c r="L27" s="23">
        <f t="shared" si="3"/>
        <v>0.51517881759715456</v>
      </c>
      <c r="M27" s="4"/>
      <c r="N27" t="s">
        <v>269</v>
      </c>
      <c r="O27" s="5">
        <v>0.66702056158046941</v>
      </c>
      <c r="P27" s="71">
        <v>0.51517881759715456</v>
      </c>
    </row>
    <row r="28" spans="1:16" x14ac:dyDescent="0.25">
      <c r="A28" s="17"/>
      <c r="B28" s="55">
        <v>22</v>
      </c>
      <c r="C28" s="19" t="s">
        <v>270</v>
      </c>
      <c r="D28" s="20">
        <v>1.4166840000000001</v>
      </c>
      <c r="E28" s="21">
        <v>0.94275300000000017</v>
      </c>
      <c r="F28" s="21">
        <f t="shared" si="0"/>
        <v>0.73134530185591329</v>
      </c>
      <c r="G28" s="21">
        <v>0.62292745185591336</v>
      </c>
      <c r="H28" s="21">
        <v>9.8682800000000001E-2</v>
      </c>
      <c r="I28" s="21">
        <v>9.7350499999999986E-3</v>
      </c>
      <c r="J28" s="22">
        <f t="shared" si="1"/>
        <v>0.66075361399636301</v>
      </c>
      <c r="K28" s="22">
        <f t="shared" si="2"/>
        <v>0.76542875159868295</v>
      </c>
      <c r="L28" s="23">
        <f t="shared" si="3"/>
        <v>0.7757549452040069</v>
      </c>
      <c r="M28" s="4"/>
      <c r="N28" t="s">
        <v>271</v>
      </c>
      <c r="O28" s="5">
        <v>2.4147081898222202</v>
      </c>
      <c r="P28" s="71">
        <v>0.47904071362525075</v>
      </c>
    </row>
    <row r="29" spans="1:16" x14ac:dyDescent="0.25">
      <c r="A29" s="17"/>
      <c r="B29" s="55">
        <v>23</v>
      </c>
      <c r="C29" s="19" t="s">
        <v>271</v>
      </c>
      <c r="D29" s="20">
        <v>11.357866000000001</v>
      </c>
      <c r="E29" s="21">
        <v>5.0407160000000015</v>
      </c>
      <c r="F29" s="21">
        <f t="shared" si="0"/>
        <v>2.4147081898222202</v>
      </c>
      <c r="G29" s="21">
        <v>2.0207319498222205</v>
      </c>
      <c r="H29" s="21">
        <v>0.28728103999999999</v>
      </c>
      <c r="I29" s="21">
        <v>0.10669519999999999</v>
      </c>
      <c r="J29" s="22">
        <f t="shared" si="1"/>
        <v>0.40088192824634833</v>
      </c>
      <c r="K29" s="22">
        <f t="shared" si="2"/>
        <v>0.45787403809740912</v>
      </c>
      <c r="L29" s="23">
        <f t="shared" si="3"/>
        <v>0.47904071362525075</v>
      </c>
      <c r="M29" s="4"/>
      <c r="N29" t="s">
        <v>264</v>
      </c>
      <c r="O29" s="5">
        <v>0.43615049964611247</v>
      </c>
      <c r="P29" s="71">
        <v>0.47114376014323051</v>
      </c>
    </row>
    <row r="30" spans="1:16" x14ac:dyDescent="0.25">
      <c r="A30" s="17"/>
      <c r="B30" s="55">
        <v>24</v>
      </c>
      <c r="C30" s="19" t="s">
        <v>272</v>
      </c>
      <c r="D30" s="20">
        <v>0.6761060000000001</v>
      </c>
      <c r="E30" s="21">
        <v>0.86596600000000001</v>
      </c>
      <c r="F30" s="21">
        <f t="shared" si="0"/>
        <v>0.69805112631027544</v>
      </c>
      <c r="G30" s="21">
        <v>0.63787510631027544</v>
      </c>
      <c r="H30" s="21">
        <v>4.4168140000000002E-2</v>
      </c>
      <c r="I30" s="21">
        <v>1.6007880000000002E-2</v>
      </c>
      <c r="J30" s="22">
        <f t="shared" si="1"/>
        <v>0.73660525506806895</v>
      </c>
      <c r="K30" s="22">
        <f t="shared" si="2"/>
        <v>0.78760972868481605</v>
      </c>
      <c r="L30" s="23">
        <f t="shared" si="3"/>
        <v>0.80609530433097309</v>
      </c>
      <c r="M30" s="4"/>
      <c r="N30" t="s">
        <v>252</v>
      </c>
      <c r="O30" s="5">
        <v>3.765653770248945</v>
      </c>
      <c r="P30" s="71">
        <v>0.4522590193494756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3.0204000000000004</v>
      </c>
      <c r="E31" s="28">
        <v>0.88559600000000005</v>
      </c>
      <c r="F31" s="28">
        <f t="shared" si="0"/>
        <v>0.47287324649284307</v>
      </c>
      <c r="G31" s="28">
        <v>0.39757199649284303</v>
      </c>
      <c r="H31" s="28">
        <v>4.5143460000000003E-2</v>
      </c>
      <c r="I31" s="28">
        <v>3.0157789999999997E-2</v>
      </c>
      <c r="J31" s="29">
        <f t="shared" si="1"/>
        <v>0.44893156302969189</v>
      </c>
      <c r="K31" s="29">
        <f t="shared" si="2"/>
        <v>0.49990679327011756</v>
      </c>
      <c r="L31" s="30">
        <f t="shared" si="3"/>
        <v>0.53396045882416254</v>
      </c>
      <c r="M31" s="4"/>
      <c r="N31" t="s">
        <v>266</v>
      </c>
      <c r="O31" s="5">
        <v>2.4064574341309966</v>
      </c>
      <c r="P31" s="71">
        <v>0.42116938819378175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720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130.698308</v>
      </c>
      <c r="E6" s="14">
        <v>123.884927</v>
      </c>
      <c r="F6" s="14">
        <v>80.695311526829784</v>
      </c>
      <c r="G6" s="14">
        <v>62.074972046829764</v>
      </c>
      <c r="H6" s="14">
        <v>10.532316360000003</v>
      </c>
      <c r="I6" s="14">
        <v>8.0880231200000008</v>
      </c>
      <c r="J6" s="15">
        <v>0.50106960991977467</v>
      </c>
      <c r="K6" s="15">
        <v>0.58608654147917261</v>
      </c>
      <c r="L6" s="16">
        <v>0.65137312085456345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97.335851000000005</v>
      </c>
      <c r="E7" s="38">
        <f ca="1">SUM(E8:OFFSET(E6,MATCH("PROYECTOS",$A$8:$A$50,0),0))</f>
        <v>90.11448399999999</v>
      </c>
      <c r="F7" s="38">
        <f ca="1">SUM(F8:OFFSET(F6,MATCH("PROYECTOS",$A$8:$A$50,0),0))</f>
        <v>63.67668818720945</v>
      </c>
      <c r="G7" s="38">
        <f ca="1">SUM(G8:OFFSET(G6,MATCH("PROYECTOS",$A$8:$A$50,0),0))</f>
        <v>53.051470577209457</v>
      </c>
      <c r="H7" s="38">
        <f ca="1">SUM(H8:OFFSET(H6,MATCH("PROYECTOS",$A$8:$A$50,0),0))</f>
        <v>7.1453502199999992</v>
      </c>
      <c r="I7" s="38">
        <f ca="1">SUM(I8:OFFSET(I6,MATCH("PROYECTOS",$A$8:$A$50,0),0))</f>
        <v>3.4798673900000003</v>
      </c>
      <c r="J7" s="39">
        <f ca="1">IFERROR(G7/E7,0)</f>
        <v>0.5887119164684943</v>
      </c>
      <c r="K7" s="39">
        <f ca="1">IFERROR(SUM(G7,H7)/E7,0)</f>
        <v>0.66800383384772488</v>
      </c>
      <c r="L7" s="40">
        <f ca="1">IFERROR(SUM(G7,H7,I7)/E7,0)</f>
        <v>0.70661990571026811</v>
      </c>
      <c r="M7" s="4"/>
    </row>
    <row r="8" spans="1:13" ht="25.5" x14ac:dyDescent="0.25">
      <c r="A8" s="17"/>
      <c r="B8" s="19">
        <v>3000380</v>
      </c>
      <c r="C8" s="19" t="s">
        <v>722</v>
      </c>
      <c r="D8" s="20">
        <v>69.033628000000007</v>
      </c>
      <c r="E8" s="21">
        <v>63.824897999999983</v>
      </c>
      <c r="F8" s="21">
        <f t="shared" ref="F8:F10" si="0">SUM(G8,H8,I8)</f>
        <v>46.406085496609492</v>
      </c>
      <c r="G8" s="21">
        <v>38.985930246609499</v>
      </c>
      <c r="H8" s="21">
        <v>4.9995661999999994</v>
      </c>
      <c r="I8" s="21">
        <v>2.4205890500000002</v>
      </c>
      <c r="J8" s="22">
        <f t="shared" ref="J8:J11" si="1">IFERROR(G8/E8,0)</f>
        <v>0.61082636194122097</v>
      </c>
      <c r="K8" s="22">
        <f t="shared" ref="K8:K11" si="2">IFERROR(SUM(G8,H8)/E8,0)</f>
        <v>0.68915889919024242</v>
      </c>
      <c r="L8" s="23">
        <f t="shared" ref="L8:L11" si="3">IFERROR(SUM(G8,H8,I8)/E8,0)</f>
        <v>0.72708436598848158</v>
      </c>
      <c r="M8" s="4"/>
    </row>
    <row r="9" spans="1:13" ht="38.25" x14ac:dyDescent="0.25">
      <c r="A9" s="17"/>
      <c r="B9" s="19">
        <v>3000525</v>
      </c>
      <c r="C9" s="19" t="s">
        <v>723</v>
      </c>
      <c r="D9" s="20">
        <v>19.132400999999994</v>
      </c>
      <c r="E9" s="21">
        <v>18.983778000000004</v>
      </c>
      <c r="F9" s="21">
        <f t="shared" si="0"/>
        <v>11.567010254003739</v>
      </c>
      <c r="G9" s="21">
        <v>9.5188594440037377</v>
      </c>
      <c r="H9" s="21">
        <v>1.4865323500000005</v>
      </c>
      <c r="I9" s="21">
        <v>0.56161845999999982</v>
      </c>
      <c r="J9" s="22">
        <f t="shared" si="1"/>
        <v>0.50142071004010558</v>
      </c>
      <c r="K9" s="22">
        <f t="shared" si="2"/>
        <v>0.57972611110410877</v>
      </c>
      <c r="L9" s="23">
        <f t="shared" si="3"/>
        <v>0.60931023603435186</v>
      </c>
      <c r="M9" s="4"/>
    </row>
    <row r="10" spans="1:13" ht="51" x14ac:dyDescent="0.25">
      <c r="A10" s="17"/>
      <c r="B10" s="19">
        <v>3000526</v>
      </c>
      <c r="C10" s="19" t="s">
        <v>724</v>
      </c>
      <c r="D10" s="20">
        <v>9.1698220000000017</v>
      </c>
      <c r="E10" s="21">
        <v>7.3058080000000016</v>
      </c>
      <c r="F10" s="21">
        <f t="shared" si="0"/>
        <v>5.7035924365962201</v>
      </c>
      <c r="G10" s="21">
        <v>4.5466808865962207</v>
      </c>
      <c r="H10" s="21">
        <v>0.65925166999999985</v>
      </c>
      <c r="I10" s="21">
        <v>0.49765987999999994</v>
      </c>
      <c r="J10" s="22">
        <f t="shared" si="1"/>
        <v>0.62233785593547208</v>
      </c>
      <c r="K10" s="22">
        <f t="shared" si="2"/>
        <v>0.71257451011526984</v>
      </c>
      <c r="L10" s="23">
        <f t="shared" si="3"/>
        <v>0.78069290030564975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33.362456999999992</v>
      </c>
      <c r="E11" s="45">
        <f t="shared" ref="E11:I11" ca="1" si="4">OFFSET(E11,-MATCH("PROYECTOS",$A$8:$A$50,0)-1,0)-(OFFSET(E11,-MATCH("PROYECTOS",$A$8:$A$50,0),0))</f>
        <v>33.770443000000014</v>
      </c>
      <c r="F11" s="45">
        <f t="shared" ca="1" si="4"/>
        <v>17.018623339620333</v>
      </c>
      <c r="G11" s="45">
        <f t="shared" ca="1" si="4"/>
        <v>9.0235014696203066</v>
      </c>
      <c r="H11" s="45">
        <f t="shared" ca="1" si="4"/>
        <v>3.3869661400000037</v>
      </c>
      <c r="I11" s="45">
        <f t="shared" ca="1" si="4"/>
        <v>4.60815573</v>
      </c>
      <c r="J11" s="46">
        <f t="shared" ca="1" si="1"/>
        <v>0.2672011578178084</v>
      </c>
      <c r="K11" s="46">
        <f t="shared" ca="1" si="2"/>
        <v>0.36749496030064827</v>
      </c>
      <c r="L11" s="47">
        <f t="shared" ca="1" si="3"/>
        <v>0.50395025435764362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740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721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130.698308</v>
      </c>
      <c r="I6" s="14">
        <v>123.884927</v>
      </c>
      <c r="J6" s="14">
        <v>80.695311526829784</v>
      </c>
      <c r="K6" s="14">
        <v>62.074972046829764</v>
      </c>
      <c r="L6" s="14">
        <v>10.532316360000003</v>
      </c>
      <c r="M6" s="14">
        <v>8.0880231200000008</v>
      </c>
      <c r="N6" s="15">
        <v>0.50106960991977467</v>
      </c>
      <c r="O6" s="15">
        <v>0.58608654147917261</v>
      </c>
      <c r="P6" s="16">
        <v>0.65137312085456345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SUM(H8:OFFSET(H6,MATCH("PROYECTOS",$A$8:$A$38,0),0))</f>
        <v>97.335851000000005</v>
      </c>
      <c r="I7" s="38">
        <f ca="1">SUM(I8:OFFSET(I6,MATCH("PROYECTOS",$A$8:$A$38,0),0))</f>
        <v>90.114483999999976</v>
      </c>
      <c r="J7" s="38">
        <f ca="1">SUM(J8:OFFSET(J6,MATCH("PROYECTOS",$A$8:$A$38,0),0))</f>
        <v>63.676688187209443</v>
      </c>
      <c r="K7" s="38">
        <f ca="1">SUM(K8:OFFSET(K6,MATCH("PROYECTOS",$A$8:$A$38,0),0))</f>
        <v>53.051470577209457</v>
      </c>
      <c r="L7" s="38">
        <f ca="1">SUM(L8:OFFSET(L6,MATCH("PROYECTOS",$A$8:$A$38,0),0))</f>
        <v>7.1453502200000001</v>
      </c>
      <c r="M7" s="38">
        <f ca="1">SUM(M8:OFFSET(M6,MATCH("PROYECTOS",$A$8:$A$38,0),0))</f>
        <v>3.4798673899999994</v>
      </c>
      <c r="N7" s="39">
        <f ca="1">IFERROR(K7/I7,0)</f>
        <v>0.58871191646849441</v>
      </c>
      <c r="O7" s="39">
        <f ca="1">IFERROR(SUM(K7,L7)/I7,0)</f>
        <v>0.66800383384772499</v>
      </c>
      <c r="P7" s="40">
        <f ca="1">IFERROR(SUM(K7,L7,M7)/I7,0)</f>
        <v>0.70661990571026823</v>
      </c>
      <c r="Q7" s="64"/>
      <c r="R7" s="38"/>
      <c r="S7" s="40"/>
    </row>
    <row r="8" spans="1:19" ht="38.25" x14ac:dyDescent="0.25">
      <c r="A8" s="17"/>
      <c r="B8" s="19">
        <v>5000148</v>
      </c>
      <c r="C8" s="19" t="s">
        <v>725</v>
      </c>
      <c r="D8" s="68">
        <v>3000525</v>
      </c>
      <c r="E8" s="19" t="s">
        <v>723</v>
      </c>
      <c r="F8" s="69">
        <v>46</v>
      </c>
      <c r="G8" s="19" t="s">
        <v>736</v>
      </c>
      <c r="H8" s="20">
        <v>0.44622699999999998</v>
      </c>
      <c r="I8" s="21">
        <v>0.49083100000000002</v>
      </c>
      <c r="J8" s="21">
        <f t="shared" ref="J8:J18" si="0">SUM(K8,L8,M8)</f>
        <v>0.35694609398757798</v>
      </c>
      <c r="K8" s="21">
        <v>0.28687873398757802</v>
      </c>
      <c r="L8" s="21">
        <v>3.821252E-2</v>
      </c>
      <c r="M8" s="21">
        <v>3.1854840000000002E-2</v>
      </c>
      <c r="N8" s="22">
        <f t="shared" ref="N8:N19" si="1">IFERROR(K8/I8,0)</f>
        <v>0.58447558118288778</v>
      </c>
      <c r="O8" s="22">
        <f t="shared" ref="O8:O19" si="2">IFERROR(SUM(K8,L8)/I8,0)</f>
        <v>0.66232828404802868</v>
      </c>
      <c r="P8" s="23">
        <f t="shared" ref="P8:P19" si="3">IFERROR(SUM(K8,L8,M8)/I8,0)</f>
        <v>0.72722809681454104</v>
      </c>
      <c r="Q8" s="70">
        <v>18</v>
      </c>
      <c r="R8" s="21">
        <v>24</v>
      </c>
      <c r="S8" s="23">
        <f>IFERROR(R8/Q8,0)</f>
        <v>1.3333333333333333</v>
      </c>
    </row>
    <row r="9" spans="1:19" ht="38.25" x14ac:dyDescent="0.25">
      <c r="A9" s="17"/>
      <c r="B9" s="19">
        <v>5000161</v>
      </c>
      <c r="C9" s="19" t="s">
        <v>726</v>
      </c>
      <c r="D9" s="68">
        <v>3000525</v>
      </c>
      <c r="E9" s="19" t="s">
        <v>723</v>
      </c>
      <c r="F9" s="69">
        <v>529</v>
      </c>
      <c r="G9" s="19" t="s">
        <v>737</v>
      </c>
      <c r="H9" s="20">
        <v>1.6707939999999999</v>
      </c>
      <c r="I9" s="21">
        <v>1.2325469999999998</v>
      </c>
      <c r="J9" s="21">
        <f t="shared" si="0"/>
        <v>0.77025541183521218</v>
      </c>
      <c r="K9" s="21">
        <v>0.67347231183521217</v>
      </c>
      <c r="L9" s="21">
        <v>8.2172190000000006E-2</v>
      </c>
      <c r="M9" s="21">
        <v>1.4610910000000001E-2</v>
      </c>
      <c r="N9" s="22">
        <f t="shared" si="1"/>
        <v>0.54640700260129005</v>
      </c>
      <c r="O9" s="22">
        <f t="shared" si="2"/>
        <v>0.6130756083420853</v>
      </c>
      <c r="P9" s="23">
        <f t="shared" si="3"/>
        <v>0.62492985000589207</v>
      </c>
      <c r="Q9" s="70">
        <v>22</v>
      </c>
      <c r="R9" s="21">
        <v>22</v>
      </c>
      <c r="S9" s="23">
        <f t="shared" ref="S9:S18" si="4">IFERROR(R9/Q9,0)</f>
        <v>1</v>
      </c>
    </row>
    <row r="10" spans="1:19" ht="51" x14ac:dyDescent="0.25">
      <c r="A10" s="17"/>
      <c r="B10" s="19">
        <v>5000183</v>
      </c>
      <c r="C10" s="19" t="s">
        <v>727</v>
      </c>
      <c r="D10" s="68">
        <v>3000526</v>
      </c>
      <c r="E10" s="19" t="s">
        <v>724</v>
      </c>
      <c r="F10" s="69">
        <v>18</v>
      </c>
      <c r="G10" s="19" t="s">
        <v>711</v>
      </c>
      <c r="H10" s="20">
        <v>7.9820389999999994</v>
      </c>
      <c r="I10" s="21">
        <v>5.8181440000000002</v>
      </c>
      <c r="J10" s="21">
        <f t="shared" si="0"/>
        <v>4.5087794825629519</v>
      </c>
      <c r="K10" s="21">
        <v>3.6392011225629517</v>
      </c>
      <c r="L10" s="21">
        <v>0.51209106999999987</v>
      </c>
      <c r="M10" s="21">
        <v>0.3574872899999999</v>
      </c>
      <c r="N10" s="22">
        <f t="shared" si="1"/>
        <v>0.6254917586369384</v>
      </c>
      <c r="O10" s="22">
        <f t="shared" si="2"/>
        <v>0.7135079833986494</v>
      </c>
      <c r="P10" s="23">
        <f t="shared" si="3"/>
        <v>0.7749515107503272</v>
      </c>
      <c r="Q10" s="70">
        <v>44788</v>
      </c>
      <c r="R10" s="21">
        <v>50618</v>
      </c>
      <c r="S10" s="23">
        <f t="shared" si="4"/>
        <v>1.1301687952130035</v>
      </c>
    </row>
    <row r="11" spans="1:19" ht="25.5" x14ac:dyDescent="0.25">
      <c r="A11" s="17"/>
      <c r="B11" s="19">
        <v>5000189</v>
      </c>
      <c r="C11" s="19" t="s">
        <v>728</v>
      </c>
      <c r="D11" s="68">
        <v>3000380</v>
      </c>
      <c r="E11" s="19" t="s">
        <v>722</v>
      </c>
      <c r="F11" s="69">
        <v>59</v>
      </c>
      <c r="G11" s="19" t="s">
        <v>577</v>
      </c>
      <c r="H11" s="20">
        <v>41.371037999999999</v>
      </c>
      <c r="I11" s="21">
        <v>52.967383999999996</v>
      </c>
      <c r="J11" s="21">
        <f t="shared" si="0"/>
        <v>40.210297346006996</v>
      </c>
      <c r="K11" s="21">
        <v>33.815320166006998</v>
      </c>
      <c r="L11" s="21">
        <v>4.2612199799999999</v>
      </c>
      <c r="M11" s="21">
        <v>2.1337571999999994</v>
      </c>
      <c r="N11" s="22">
        <f t="shared" si="1"/>
        <v>0.63841778869062138</v>
      </c>
      <c r="O11" s="22">
        <f t="shared" si="2"/>
        <v>0.71886767422772857</v>
      </c>
      <c r="P11" s="23">
        <f t="shared" si="3"/>
        <v>0.75915203488257976</v>
      </c>
      <c r="Q11" s="70">
        <v>1074297</v>
      </c>
      <c r="R11" s="21">
        <v>1123472</v>
      </c>
      <c r="S11" s="23">
        <f t="shared" si="4"/>
        <v>1.0457741201920885</v>
      </c>
    </row>
    <row r="12" spans="1:19" ht="25.5" x14ac:dyDescent="0.25">
      <c r="A12" s="17"/>
      <c r="B12" s="19">
        <v>5000200</v>
      </c>
      <c r="C12" s="19" t="s">
        <v>729</v>
      </c>
      <c r="D12" s="68">
        <v>3000380</v>
      </c>
      <c r="E12" s="19" t="s">
        <v>722</v>
      </c>
      <c r="F12" s="69">
        <v>30</v>
      </c>
      <c r="G12" s="19" t="s">
        <v>712</v>
      </c>
      <c r="H12" s="20">
        <v>1.0630849999999996</v>
      </c>
      <c r="I12" s="21">
        <v>2.2496120000000004</v>
      </c>
      <c r="J12" s="21">
        <f t="shared" si="0"/>
        <v>1.106746001391367</v>
      </c>
      <c r="K12" s="21">
        <v>0.95000877139136719</v>
      </c>
      <c r="L12" s="21">
        <v>7.2428440000000011E-2</v>
      </c>
      <c r="M12" s="21">
        <v>8.4308790000000008E-2</v>
      </c>
      <c r="N12" s="22">
        <f t="shared" si="1"/>
        <v>0.4222989437251255</v>
      </c>
      <c r="O12" s="22">
        <f t="shared" si="2"/>
        <v>0.45449491351902771</v>
      </c>
      <c r="P12" s="23">
        <f t="shared" si="3"/>
        <v>0.49197194955902035</v>
      </c>
      <c r="Q12" s="70">
        <v>3475</v>
      </c>
      <c r="R12" s="21">
        <v>3645</v>
      </c>
      <c r="S12" s="23">
        <f t="shared" si="4"/>
        <v>1.0489208633093525</v>
      </c>
    </row>
    <row r="13" spans="1:19" ht="38.25" x14ac:dyDescent="0.25">
      <c r="A13" s="17"/>
      <c r="B13" s="19">
        <v>5000201</v>
      </c>
      <c r="C13" s="19" t="s">
        <v>730</v>
      </c>
      <c r="D13" s="68">
        <v>3000525</v>
      </c>
      <c r="E13" s="19" t="s">
        <v>723</v>
      </c>
      <c r="F13" s="69">
        <v>30</v>
      </c>
      <c r="G13" s="19" t="s">
        <v>712</v>
      </c>
      <c r="H13" s="20">
        <v>1.0296879999999999</v>
      </c>
      <c r="I13" s="21">
        <v>0.92790000000000017</v>
      </c>
      <c r="J13" s="21">
        <f t="shared" si="0"/>
        <v>0.7612204859733902</v>
      </c>
      <c r="K13" s="21">
        <v>0.64167569597339025</v>
      </c>
      <c r="L13" s="21">
        <v>8.4628609999999993E-2</v>
      </c>
      <c r="M13" s="21">
        <v>3.4916179999999998E-2</v>
      </c>
      <c r="N13" s="22">
        <f t="shared" si="1"/>
        <v>0.69153539818233656</v>
      </c>
      <c r="O13" s="22">
        <f t="shared" si="2"/>
        <v>0.7827398490929951</v>
      </c>
      <c r="P13" s="23">
        <f t="shared" si="3"/>
        <v>0.820369097934465</v>
      </c>
      <c r="Q13" s="70">
        <v>2500</v>
      </c>
      <c r="R13" s="21">
        <v>2596</v>
      </c>
      <c r="S13" s="23">
        <f t="shared" si="4"/>
        <v>1.0384</v>
      </c>
    </row>
    <row r="14" spans="1:19" ht="38.25" x14ac:dyDescent="0.25">
      <c r="A14" s="17"/>
      <c r="B14" s="19">
        <v>5000297</v>
      </c>
      <c r="C14" s="19" t="s">
        <v>731</v>
      </c>
      <c r="D14" s="68">
        <v>3000525</v>
      </c>
      <c r="E14" s="19" t="s">
        <v>723</v>
      </c>
      <c r="F14" s="69">
        <v>63</v>
      </c>
      <c r="G14" s="19" t="s">
        <v>738</v>
      </c>
      <c r="H14" s="20">
        <v>8.7913249999999987</v>
      </c>
      <c r="I14" s="21">
        <v>9.302677000000001</v>
      </c>
      <c r="J14" s="21">
        <f t="shared" si="0"/>
        <v>5.7158286155352194</v>
      </c>
      <c r="K14" s="21">
        <v>4.5247048555352194</v>
      </c>
      <c r="L14" s="21">
        <v>0.91992707000000018</v>
      </c>
      <c r="M14" s="21">
        <v>0.27119669000000002</v>
      </c>
      <c r="N14" s="22">
        <f t="shared" si="1"/>
        <v>0.4863873974701281</v>
      </c>
      <c r="O14" s="22">
        <f t="shared" si="2"/>
        <v>0.58527582173768034</v>
      </c>
      <c r="P14" s="23">
        <f t="shared" si="3"/>
        <v>0.61442836460249228</v>
      </c>
      <c r="Q14" s="70">
        <v>11040</v>
      </c>
      <c r="R14" s="21">
        <v>11423</v>
      </c>
      <c r="S14" s="23">
        <f t="shared" si="4"/>
        <v>1.0346920289855073</v>
      </c>
    </row>
    <row r="15" spans="1:19" ht="25.5" x14ac:dyDescent="0.25">
      <c r="A15" s="17"/>
      <c r="B15" s="19">
        <v>5001308</v>
      </c>
      <c r="C15" s="19" t="s">
        <v>732</v>
      </c>
      <c r="D15" s="68">
        <v>3000380</v>
      </c>
      <c r="E15" s="19" t="s">
        <v>722</v>
      </c>
      <c r="F15" s="69">
        <v>59</v>
      </c>
      <c r="G15" s="19" t="s">
        <v>577</v>
      </c>
      <c r="H15" s="20">
        <v>26.599505000000001</v>
      </c>
      <c r="I15" s="21">
        <v>8.6079020000000011</v>
      </c>
      <c r="J15" s="21">
        <f t="shared" si="0"/>
        <v>5.0890421492111333</v>
      </c>
      <c r="K15" s="21">
        <v>4.2206013092111334</v>
      </c>
      <c r="L15" s="21">
        <v>0.66591778000000001</v>
      </c>
      <c r="M15" s="21">
        <v>0.20252306</v>
      </c>
      <c r="N15" s="22">
        <f t="shared" si="1"/>
        <v>0.4903170725237268</v>
      </c>
      <c r="O15" s="22">
        <f t="shared" si="2"/>
        <v>0.5676782901584071</v>
      </c>
      <c r="P15" s="23">
        <f t="shared" si="3"/>
        <v>0.59120586517029727</v>
      </c>
      <c r="Q15" s="70">
        <v>186550</v>
      </c>
      <c r="R15" s="21">
        <v>191121</v>
      </c>
      <c r="S15" s="23">
        <f t="shared" si="4"/>
        <v>1.0245028142589119</v>
      </c>
    </row>
    <row r="16" spans="1:19" ht="38.25" x14ac:dyDescent="0.25">
      <c r="A16" s="17"/>
      <c r="B16" s="19">
        <v>5001309</v>
      </c>
      <c r="C16" s="19" t="s">
        <v>733</v>
      </c>
      <c r="D16" s="68">
        <v>3000525</v>
      </c>
      <c r="E16" s="19" t="s">
        <v>723</v>
      </c>
      <c r="F16" s="69">
        <v>59</v>
      </c>
      <c r="G16" s="19" t="s">
        <v>577</v>
      </c>
      <c r="H16" s="20">
        <v>7.1943669999999997</v>
      </c>
      <c r="I16" s="21">
        <v>7.0298229999999995</v>
      </c>
      <c r="J16" s="21">
        <f t="shared" si="0"/>
        <v>3.962759646672338</v>
      </c>
      <c r="K16" s="21">
        <v>3.3921278466723379</v>
      </c>
      <c r="L16" s="21">
        <v>0.3615919600000001</v>
      </c>
      <c r="M16" s="21">
        <v>0.20903984000000003</v>
      </c>
      <c r="N16" s="22">
        <f t="shared" si="1"/>
        <v>0.48253389120499024</v>
      </c>
      <c r="O16" s="22">
        <f t="shared" si="2"/>
        <v>0.53397074245999343</v>
      </c>
      <c r="P16" s="23">
        <f t="shared" si="3"/>
        <v>0.56370688802155311</v>
      </c>
      <c r="Q16" s="70">
        <v>59625</v>
      </c>
      <c r="R16" s="21">
        <v>60019</v>
      </c>
      <c r="S16" s="23">
        <f t="shared" si="4"/>
        <v>1.0066079664570231</v>
      </c>
    </row>
    <row r="17" spans="1:19" ht="51" x14ac:dyDescent="0.25">
      <c r="A17" s="17"/>
      <c r="B17" s="19">
        <v>5003090</v>
      </c>
      <c r="C17" s="19" t="s">
        <v>734</v>
      </c>
      <c r="D17" s="68">
        <v>3000526</v>
      </c>
      <c r="E17" s="19" t="s">
        <v>724</v>
      </c>
      <c r="F17" s="69">
        <v>112</v>
      </c>
      <c r="G17" s="19" t="s">
        <v>715</v>
      </c>
      <c r="H17" s="20">
        <v>0.91033399999999998</v>
      </c>
      <c r="I17" s="21">
        <v>1.16533</v>
      </c>
      <c r="J17" s="21">
        <f t="shared" si="0"/>
        <v>0.91030808678137942</v>
      </c>
      <c r="K17" s="21">
        <v>0.74304646678137942</v>
      </c>
      <c r="L17" s="21">
        <v>0.13412493</v>
      </c>
      <c r="M17" s="21">
        <v>3.313669000000001E-2</v>
      </c>
      <c r="N17" s="22">
        <f t="shared" si="1"/>
        <v>0.63762751047461186</v>
      </c>
      <c r="O17" s="22">
        <f t="shared" si="2"/>
        <v>0.75272360342682287</v>
      </c>
      <c r="P17" s="23">
        <f t="shared" si="3"/>
        <v>0.78115905947789843</v>
      </c>
      <c r="Q17" s="70">
        <v>5</v>
      </c>
      <c r="R17" s="21">
        <v>5</v>
      </c>
      <c r="S17" s="23">
        <f t="shared" si="4"/>
        <v>1</v>
      </c>
    </row>
    <row r="18" spans="1:19" ht="51" x14ac:dyDescent="0.25">
      <c r="A18" s="17"/>
      <c r="B18" s="19">
        <v>5004170</v>
      </c>
      <c r="C18" s="19" t="s">
        <v>735</v>
      </c>
      <c r="D18" s="68">
        <v>3000526</v>
      </c>
      <c r="E18" s="19" t="s">
        <v>724</v>
      </c>
      <c r="F18" s="69">
        <v>46</v>
      </c>
      <c r="G18" s="19" t="s">
        <v>736</v>
      </c>
      <c r="H18" s="20">
        <v>0.277449</v>
      </c>
      <c r="I18" s="21">
        <v>0.32233400000000001</v>
      </c>
      <c r="J18" s="21">
        <f t="shared" si="0"/>
        <v>0.28450486725188961</v>
      </c>
      <c r="K18" s="21">
        <v>0.1644332972518896</v>
      </c>
      <c r="L18" s="21">
        <v>1.3035670000000001E-2</v>
      </c>
      <c r="M18" s="21">
        <v>0.10703589999999999</v>
      </c>
      <c r="N18" s="22">
        <f t="shared" si="1"/>
        <v>0.51013326937862469</v>
      </c>
      <c r="O18" s="22">
        <f t="shared" si="2"/>
        <v>0.55057476794843108</v>
      </c>
      <c r="P18" s="23">
        <f t="shared" si="3"/>
        <v>0.88263995499044345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293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33.362456999999992</v>
      </c>
      <c r="I19" s="45">
        <f t="shared" ca="1" si="5"/>
        <v>33.770443000000029</v>
      </c>
      <c r="J19" s="45">
        <f t="shared" ca="1" si="5"/>
        <v>17.018623339620341</v>
      </c>
      <c r="K19" s="45">
        <f t="shared" ca="1" si="5"/>
        <v>9.0235014696203066</v>
      </c>
      <c r="L19" s="45">
        <f t="shared" ca="1" si="5"/>
        <v>3.3869661400000028</v>
      </c>
      <c r="M19" s="45">
        <f t="shared" ca="1" si="5"/>
        <v>4.6081557300000018</v>
      </c>
      <c r="N19" s="46">
        <f t="shared" ca="1" si="1"/>
        <v>0.26720115781780829</v>
      </c>
      <c r="O19" s="46">
        <f t="shared" ca="1" si="2"/>
        <v>0.36749496030064804</v>
      </c>
      <c r="P19" s="47">
        <f t="shared" ca="1" si="3"/>
        <v>0.5039502543576434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35.326035000000005</v>
      </c>
      <c r="E6" s="14">
        <v>41.364539000000001</v>
      </c>
      <c r="F6" s="14">
        <v>23.31641239071838</v>
      </c>
      <c r="G6" s="14">
        <v>17.72262490071838</v>
      </c>
      <c r="H6" s="14">
        <v>2.68462486</v>
      </c>
      <c r="I6" s="14">
        <v>2.9091626299999995</v>
      </c>
      <c r="J6" s="15">
        <v>0.42844971391361036</v>
      </c>
      <c r="K6" s="15">
        <v>0.49335131622567774</v>
      </c>
      <c r="L6" s="16">
        <v>0.56368118573056936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15.858108999999994</v>
      </c>
      <c r="E7" s="38">
        <f ca="1">SUM(E8:OFFSET(E6,MATCH("GOBIERNOS REGIONALES",$A$8:$A$50,0),0))</f>
        <v>18.351932000000001</v>
      </c>
      <c r="F7" s="38">
        <f ca="1">SUM(F8:OFFSET(F6,MATCH("GOBIERNOS REGIONALES",$A$8:$A$50,0),0))</f>
        <v>11.179240605088662</v>
      </c>
      <c r="G7" s="38">
        <f ca="1">SUM(G8:OFFSET(G6,MATCH("GOBIERNOS REGIONALES",$A$8:$A$50,0),0))</f>
        <v>9.3924881550886621</v>
      </c>
      <c r="H7" s="38">
        <f ca="1">SUM(H8:OFFSET(H6,MATCH("GOBIERNOS REGIONALES",$A$8:$A$50,0),0))</f>
        <v>0.89075344000000012</v>
      </c>
      <c r="I7" s="38">
        <f ca="1">SUM(I8:OFFSET(I6,MATCH("GOBIERNOS REGIONALES",$A$8:$A$50,0),0))</f>
        <v>0.89599900999999982</v>
      </c>
      <c r="J7" s="39">
        <f ca="1">IFERROR(G7/E7,0)</f>
        <v>0.51179833028417177</v>
      </c>
      <c r="K7" s="39">
        <f ca="1">IFERROR(SUM(G7,H7)/E7,0)</f>
        <v>0.56033564177813322</v>
      </c>
      <c r="L7" s="40">
        <f ca="1">IFERROR(SUM(G7,H7,I7)/E7,0)</f>
        <v>0.60915878530329459</v>
      </c>
      <c r="M7" s="4"/>
    </row>
    <row r="8" spans="1:13" ht="25.5" x14ac:dyDescent="0.25">
      <c r="A8" s="17"/>
      <c r="B8" s="18">
        <v>160</v>
      </c>
      <c r="C8" s="19" t="s">
        <v>147</v>
      </c>
      <c r="D8" s="20">
        <v>15.858108999999994</v>
      </c>
      <c r="E8" s="21">
        <v>18.351932000000001</v>
      </c>
      <c r="F8" s="21">
        <f t="shared" ref="F8:F20" si="0">SUM(G8,H8,I8)</f>
        <v>11.179240605088662</v>
      </c>
      <c r="G8" s="21">
        <v>9.3924881550886621</v>
      </c>
      <c r="H8" s="21">
        <v>0.89075344000000012</v>
      </c>
      <c r="I8" s="21">
        <v>0.89599900999999982</v>
      </c>
      <c r="J8" s="22">
        <f t="shared" ref="J8:J20" si="1">IFERROR(G8/E8,0)</f>
        <v>0.51179833028417177</v>
      </c>
      <c r="K8" s="22">
        <f t="shared" ref="K8:K20" si="2">IFERROR(SUM(G8,H8)/E8,0)</f>
        <v>0.56033564177813322</v>
      </c>
      <c r="L8" s="23">
        <f t="shared" ref="L8:L20" si="3">IFERROR(SUM(G8,H8,I8)/E8,0)</f>
        <v>0.60915878530329459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15.010274999999998</v>
      </c>
      <c r="F9" s="38">
        <f ca="1">SUM(F10:OFFSET(F8,(MATCH("GOBIERNOS LOCALES",$A$8:$A$50,0)-MATCH("GOBIERNOS REGIONALES",$A$8:$A$50,0)),0))</f>
        <v>8.2623273462019906</v>
      </c>
      <c r="G9" s="38">
        <f ca="1">SUM(G10:OFFSET(G8,(MATCH("GOBIERNOS LOCALES",$A$8:$A$50,0)-MATCH("GOBIERNOS REGIONALES",$A$8:$A$50,0)),0))</f>
        <v>5.4183127462019911</v>
      </c>
      <c r="H9" s="38">
        <f ca="1">SUM(H10:OFFSET(H8,(MATCH("GOBIERNOS LOCALES",$A$8:$A$50,0)-MATCH("GOBIERNOS REGIONALES",$A$8:$A$50,0)),0))</f>
        <v>1.3640960500000001</v>
      </c>
      <c r="I9" s="38">
        <f ca="1">SUM(I10:OFFSET(I8,(MATCH("GOBIERNOS LOCALES",$A$8:$A$50,0)-MATCH("GOBIERNOS REGIONALES",$A$8:$A$50,0)),0))</f>
        <v>1.4799185500000001</v>
      </c>
      <c r="J9" s="39">
        <f t="shared" ca="1" si="1"/>
        <v>0.36097358284255232</v>
      </c>
      <c r="K9" s="39">
        <f t="shared" ca="1" si="2"/>
        <v>0.45185106843159051</v>
      </c>
      <c r="L9" s="40">
        <f t="shared" ca="1" si="3"/>
        <v>0.55044476841376944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0.620058</v>
      </c>
      <c r="E10" s="21">
        <v>0.53069100000000002</v>
      </c>
      <c r="F10" s="21">
        <f t="shared" si="0"/>
        <v>0.44394457302659507</v>
      </c>
      <c r="G10" s="21">
        <v>0.36157501302659512</v>
      </c>
      <c r="H10" s="21">
        <v>1.56536E-2</v>
      </c>
      <c r="I10" s="21">
        <v>6.6715959999999991E-2</v>
      </c>
      <c r="J10" s="22">
        <f t="shared" si="1"/>
        <v>0.68132870733928985</v>
      </c>
      <c r="K10" s="22">
        <f t="shared" si="2"/>
        <v>0.71082534474222303</v>
      </c>
      <c r="L10" s="23">
        <f t="shared" si="3"/>
        <v>0.83654061031107563</v>
      </c>
      <c r="M10" s="4"/>
    </row>
    <row r="11" spans="1:13" x14ac:dyDescent="0.25">
      <c r="A11" s="17"/>
      <c r="B11" s="18">
        <v>442</v>
      </c>
      <c r="C11" s="19" t="s">
        <v>208</v>
      </c>
      <c r="D11" s="20">
        <v>0.19999999999999998</v>
      </c>
      <c r="E11" s="21">
        <v>1.6210709999999997</v>
      </c>
      <c r="F11" s="21">
        <f t="shared" si="0"/>
        <v>1.2042006030523194</v>
      </c>
      <c r="G11" s="21">
        <v>0.49371513305231929</v>
      </c>
      <c r="H11" s="21">
        <v>0.30460174000000001</v>
      </c>
      <c r="I11" s="21">
        <v>0.40588373</v>
      </c>
      <c r="J11" s="22">
        <f t="shared" si="1"/>
        <v>0.30456107909667091</v>
      </c>
      <c r="K11" s="22">
        <f t="shared" si="2"/>
        <v>0.49246262073179986</v>
      </c>
      <c r="L11" s="23">
        <f t="shared" si="3"/>
        <v>0.74284260408848202</v>
      </c>
      <c r="M11" s="4"/>
    </row>
    <row r="12" spans="1:13" x14ac:dyDescent="0.25">
      <c r="A12" s="17"/>
      <c r="B12" s="18">
        <v>444</v>
      </c>
      <c r="C12" s="19" t="s">
        <v>210</v>
      </c>
      <c r="D12" s="20">
        <v>1.5774409999999999</v>
      </c>
      <c r="E12" s="21">
        <v>1.5774410000000001</v>
      </c>
      <c r="F12" s="21">
        <f t="shared" si="0"/>
        <v>0.87060929223284678</v>
      </c>
      <c r="G12" s="21">
        <v>0.53955296223284677</v>
      </c>
      <c r="H12" s="21">
        <v>0.18128959</v>
      </c>
      <c r="I12" s="21">
        <v>0.14976674000000001</v>
      </c>
      <c r="J12" s="22">
        <f t="shared" si="1"/>
        <v>0.34204319669188687</v>
      </c>
      <c r="K12" s="22">
        <f t="shared" si="2"/>
        <v>0.45696958062637316</v>
      </c>
      <c r="L12" s="23">
        <f t="shared" si="3"/>
        <v>0.55191242793413298</v>
      </c>
      <c r="M12" s="4"/>
    </row>
    <row r="13" spans="1:13" x14ac:dyDescent="0.25">
      <c r="A13" s="17"/>
      <c r="B13" s="18">
        <v>446</v>
      </c>
      <c r="C13" s="19" t="s">
        <v>212</v>
      </c>
      <c r="D13" s="20">
        <v>3.3416410000000001</v>
      </c>
      <c r="E13" s="21">
        <v>4.0650949999999995</v>
      </c>
      <c r="F13" s="21">
        <f t="shared" si="0"/>
        <v>2.0770643025753488</v>
      </c>
      <c r="G13" s="21">
        <v>1.3281085225753486</v>
      </c>
      <c r="H13" s="21">
        <v>0.33643761</v>
      </c>
      <c r="I13" s="21">
        <v>0.41251817000000002</v>
      </c>
      <c r="J13" s="22">
        <f t="shared" si="1"/>
        <v>0.3267103284364446</v>
      </c>
      <c r="K13" s="22">
        <f t="shared" si="2"/>
        <v>0.40947287396121096</v>
      </c>
      <c r="L13" s="23">
        <f t="shared" si="3"/>
        <v>0.51095098701883945</v>
      </c>
      <c r="M13" s="4"/>
    </row>
    <row r="14" spans="1:13" x14ac:dyDescent="0.25">
      <c r="A14" s="17"/>
      <c r="B14" s="18">
        <v>447</v>
      </c>
      <c r="C14" s="19" t="s">
        <v>213</v>
      </c>
      <c r="D14" s="20">
        <v>0</v>
      </c>
      <c r="E14" s="21">
        <v>0.7</v>
      </c>
      <c r="F14" s="21">
        <f t="shared" si="0"/>
        <v>0.42083497499326583</v>
      </c>
      <c r="G14" s="21">
        <v>0.33249590499326587</v>
      </c>
      <c r="H14" s="21">
        <v>3.1424170000000001E-2</v>
      </c>
      <c r="I14" s="21">
        <v>5.6914900000000004E-2</v>
      </c>
      <c r="J14" s="22">
        <f t="shared" si="1"/>
        <v>0.47499414999037987</v>
      </c>
      <c r="K14" s="22">
        <f t="shared" si="2"/>
        <v>0.51988582141895123</v>
      </c>
      <c r="L14" s="23">
        <f t="shared" si="3"/>
        <v>0.60119282141895125</v>
      </c>
      <c r="M14" s="4"/>
    </row>
    <row r="15" spans="1:13" x14ac:dyDescent="0.25">
      <c r="A15" s="17"/>
      <c r="B15" s="18">
        <v>449</v>
      </c>
      <c r="C15" s="19" t="s">
        <v>215</v>
      </c>
      <c r="D15" s="20">
        <v>2.5920000000000002E-2</v>
      </c>
      <c r="E15" s="21">
        <v>2.5920000000000002E-2</v>
      </c>
      <c r="F15" s="21">
        <f t="shared" si="0"/>
        <v>1.8701590100251027E-2</v>
      </c>
      <c r="G15" s="21">
        <v>1.5938970100251026E-2</v>
      </c>
      <c r="H15" s="21">
        <v>1.38131E-3</v>
      </c>
      <c r="I15" s="21">
        <v>1.38131E-3</v>
      </c>
      <c r="J15" s="22">
        <f t="shared" si="1"/>
        <v>0.61492940201585744</v>
      </c>
      <c r="K15" s="22">
        <f t="shared" si="2"/>
        <v>0.66822068288005498</v>
      </c>
      <c r="L15" s="23">
        <f t="shared" si="3"/>
        <v>0.72151196374425253</v>
      </c>
      <c r="M15" s="4"/>
    </row>
    <row r="16" spans="1:13" x14ac:dyDescent="0.25">
      <c r="A16" s="17"/>
      <c r="B16" s="18">
        <v>453</v>
      </c>
      <c r="C16" s="19" t="s">
        <v>219</v>
      </c>
      <c r="D16" s="20">
        <v>0.32536199999999998</v>
      </c>
      <c r="E16" s="21">
        <v>0.34036200000000005</v>
      </c>
      <c r="F16" s="21">
        <f t="shared" si="0"/>
        <v>0.2974445798749053</v>
      </c>
      <c r="G16" s="21">
        <v>0.18211113987490535</v>
      </c>
      <c r="H16" s="21">
        <v>7.1964959999999994E-2</v>
      </c>
      <c r="I16" s="21">
        <v>4.3368480000000001E-2</v>
      </c>
      <c r="J16" s="22">
        <f t="shared" si="1"/>
        <v>0.53505132733649852</v>
      </c>
      <c r="K16" s="22">
        <f t="shared" si="2"/>
        <v>0.74648785667878692</v>
      </c>
      <c r="L16" s="23">
        <f t="shared" si="3"/>
        <v>0.87390654619171726</v>
      </c>
      <c r="M16" s="4"/>
    </row>
    <row r="17" spans="1:13" x14ac:dyDescent="0.25">
      <c r="A17" s="17"/>
      <c r="B17" s="18">
        <v>456</v>
      </c>
      <c r="C17" s="19" t="s">
        <v>222</v>
      </c>
      <c r="D17" s="20">
        <v>3.5</v>
      </c>
      <c r="E17" s="21">
        <v>3.5</v>
      </c>
      <c r="F17" s="21">
        <f t="shared" si="0"/>
        <v>1.1836295171933804</v>
      </c>
      <c r="G17" s="21">
        <v>0.84159110719338059</v>
      </c>
      <c r="H17" s="21">
        <v>0.20078278999999999</v>
      </c>
      <c r="I17" s="21">
        <v>0.14125562</v>
      </c>
      <c r="J17" s="22">
        <f t="shared" si="1"/>
        <v>0.2404546020552516</v>
      </c>
      <c r="K17" s="22">
        <f t="shared" si="2"/>
        <v>0.29782111348382301</v>
      </c>
      <c r="L17" s="23">
        <f t="shared" si="3"/>
        <v>0.33817986205525152</v>
      </c>
      <c r="M17" s="4"/>
    </row>
    <row r="18" spans="1:13" x14ac:dyDescent="0.25">
      <c r="A18" s="17"/>
      <c r="B18" s="18">
        <v>459</v>
      </c>
      <c r="C18" s="19" t="s">
        <v>225</v>
      </c>
      <c r="D18" s="20">
        <v>1.5</v>
      </c>
      <c r="E18" s="21">
        <v>1.9957379999999998</v>
      </c>
      <c r="F18" s="21">
        <f t="shared" si="0"/>
        <v>1.3019077721003545</v>
      </c>
      <c r="G18" s="21">
        <v>1.0001160721003544</v>
      </c>
      <c r="H18" s="21">
        <v>0.16389570000000001</v>
      </c>
      <c r="I18" s="21">
        <v>0.13789600000000002</v>
      </c>
      <c r="J18" s="22">
        <f t="shared" si="1"/>
        <v>0.50112593541855421</v>
      </c>
      <c r="K18" s="22">
        <f t="shared" si="2"/>
        <v>0.58324878922000511</v>
      </c>
      <c r="L18" s="23">
        <f t="shared" si="3"/>
        <v>0.65234403118062323</v>
      </c>
      <c r="M18" s="4"/>
    </row>
    <row r="19" spans="1:13" x14ac:dyDescent="0.25">
      <c r="A19" s="17"/>
      <c r="B19" s="18">
        <v>460</v>
      </c>
      <c r="C19" s="19" t="s">
        <v>226</v>
      </c>
      <c r="D19" s="20">
        <v>0.46255800000000002</v>
      </c>
      <c r="E19" s="21">
        <v>0.6539569999999999</v>
      </c>
      <c r="F19" s="21">
        <f t="shared" si="0"/>
        <v>0.44399014105272416</v>
      </c>
      <c r="G19" s="21">
        <v>0.32310792105272412</v>
      </c>
      <c r="H19" s="21">
        <v>5.6664580000000006E-2</v>
      </c>
      <c r="I19" s="21">
        <v>6.4217639999999993E-2</v>
      </c>
      <c r="J19" s="22">
        <f t="shared" si="1"/>
        <v>0.4940812944164894</v>
      </c>
      <c r="K19" s="22">
        <f t="shared" si="2"/>
        <v>0.58073008019292427</v>
      </c>
      <c r="L19" s="23">
        <f t="shared" si="3"/>
        <v>0.67892864676534426</v>
      </c>
      <c r="M19" s="4"/>
    </row>
    <row r="20" spans="1:13" ht="15.75" thickBot="1" x14ac:dyDescent="0.3">
      <c r="A20" s="41" t="s">
        <v>232</v>
      </c>
      <c r="B20" s="58"/>
      <c r="C20" s="43"/>
      <c r="D20" s="44">
        <v>7.9149460000000005</v>
      </c>
      <c r="E20" s="45">
        <v>8.0023319999999991</v>
      </c>
      <c r="F20" s="45">
        <f t="shared" si="0"/>
        <v>3.8748444394277248</v>
      </c>
      <c r="G20" s="45">
        <v>2.9118239994277246</v>
      </c>
      <c r="H20" s="45">
        <v>0.42977537000000005</v>
      </c>
      <c r="I20" s="45">
        <v>0.53324506999999988</v>
      </c>
      <c r="J20" s="46">
        <f t="shared" si="1"/>
        <v>0.36387193126050316</v>
      </c>
      <c r="K20" s="46">
        <f t="shared" si="2"/>
        <v>0.41757819713400107</v>
      </c>
      <c r="L20" s="47">
        <f t="shared" si="3"/>
        <v>0.48421440642899161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13" sqref="H13:H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245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1626.8864380000002</v>
      </c>
      <c r="I6" s="14">
        <v>2092.2947489999997</v>
      </c>
      <c r="J6" s="14">
        <v>1509.1351089482905</v>
      </c>
      <c r="K6" s="14">
        <v>1197.8017974482907</v>
      </c>
      <c r="L6" s="14">
        <v>136.42865652999996</v>
      </c>
      <c r="M6" s="14">
        <v>174.90465497000002</v>
      </c>
      <c r="N6" s="15">
        <v>0.57248234170676637</v>
      </c>
      <c r="O6" s="15">
        <v>0.63768761768196303</v>
      </c>
      <c r="P6" s="16">
        <v>0.72128227137671352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1475.4691979999993</v>
      </c>
      <c r="I7" s="38">
        <f ca="1">SUM(I8:OFFSET(I6,MATCH("PROYECTOS",$A$8:$A$50,0),0))</f>
        <v>1913.760591999998</v>
      </c>
      <c r="J7" s="38">
        <f ca="1">SUM(J8:OFFSET(J6,MATCH("PROYECTOS",$A$8:$A$50,0),0))</f>
        <v>1445.0849385647655</v>
      </c>
      <c r="K7" s="38">
        <f ca="1">SUM(K8:OFFSET(K6,MATCH("PROYECTOS",$A$8:$A$50,0),0))</f>
        <v>1158.1710363347652</v>
      </c>
      <c r="L7" s="38">
        <f ca="1">SUM(L8:OFFSET(L6,MATCH("PROYECTOS",$A$8:$A$50,0),0))</f>
        <v>121.64600912000003</v>
      </c>
      <c r="M7" s="38">
        <f ca="1">SUM(M8:OFFSET(M6,MATCH("PROYECTOS",$A$8:$A$50,0),0))</f>
        <v>165.26789310999999</v>
      </c>
      <c r="N7" s="39">
        <f ca="1">IFERROR(K7/I7,0)</f>
        <v>0.6051807322066366</v>
      </c>
      <c r="O7" s="39">
        <f ca="1">IFERROR(SUM(K7,L7)/I7,0)</f>
        <v>0.66874459156736921</v>
      </c>
      <c r="P7" s="40">
        <f ca="1">IFERROR(SUM(K7,L7,M7)/I7,0)</f>
        <v>0.75510225500806361</v>
      </c>
      <c r="Q7" s="64"/>
      <c r="R7" s="38"/>
      <c r="S7" s="40"/>
    </row>
    <row r="8" spans="1:19" ht="25.5" x14ac:dyDescent="0.25">
      <c r="A8" s="17"/>
      <c r="B8" s="19">
        <v>5000017</v>
      </c>
      <c r="C8" s="19" t="s">
        <v>295</v>
      </c>
      <c r="D8" s="68">
        <v>3033254</v>
      </c>
      <c r="E8" s="19" t="s">
        <v>283</v>
      </c>
      <c r="F8" s="69">
        <v>218</v>
      </c>
      <c r="G8" s="19" t="s">
        <v>305</v>
      </c>
      <c r="H8" s="20">
        <v>387.01441399999987</v>
      </c>
      <c r="I8" s="21">
        <v>429.01406199999997</v>
      </c>
      <c r="J8" s="21">
        <f t="shared" ref="J8:J16" si="0">SUM(K8,L8,M8)</f>
        <v>360.16763005757616</v>
      </c>
      <c r="K8" s="21">
        <v>281.38256503757611</v>
      </c>
      <c r="L8" s="21">
        <v>24.840713260000001</v>
      </c>
      <c r="M8" s="21">
        <v>53.944351760000018</v>
      </c>
      <c r="N8" s="22">
        <f t="shared" ref="N8:N17" si="1">IFERROR(K8/I8,0)</f>
        <v>0.65588191614468838</v>
      </c>
      <c r="O8" s="22">
        <f t="shared" ref="O8:O17" si="2">IFERROR(SUM(K8,L8)/I8,0)</f>
        <v>0.71378377871813481</v>
      </c>
      <c r="P8" s="23">
        <f t="shared" ref="P8:P17" si="3">IFERROR(SUM(K8,L8,M8)/I8,0)</f>
        <v>0.83952406683018277</v>
      </c>
      <c r="Q8" s="70">
        <v>1713271</v>
      </c>
      <c r="R8" s="21">
        <v>1578467.862</v>
      </c>
      <c r="S8" s="23">
        <f>IFERROR(R8/Q8,0)</f>
        <v>0.92131826313525411</v>
      </c>
    </row>
    <row r="9" spans="1:19" ht="38.25" x14ac:dyDescent="0.25">
      <c r="A9" s="17"/>
      <c r="B9" s="19">
        <v>5000018</v>
      </c>
      <c r="C9" s="19" t="s">
        <v>296</v>
      </c>
      <c r="D9" s="68">
        <v>3033255</v>
      </c>
      <c r="E9" s="19" t="s">
        <v>284</v>
      </c>
      <c r="F9" s="69">
        <v>219</v>
      </c>
      <c r="G9" s="19" t="s">
        <v>306</v>
      </c>
      <c r="H9" s="20">
        <v>273.77885399999991</v>
      </c>
      <c r="I9" s="21">
        <v>398.0014689999997</v>
      </c>
      <c r="J9" s="21">
        <f t="shared" si="0"/>
        <v>303.55306903472842</v>
      </c>
      <c r="K9" s="21">
        <v>249.75103500472841</v>
      </c>
      <c r="L9" s="21">
        <v>23.721598969999988</v>
      </c>
      <c r="M9" s="21">
        <v>30.080435060000006</v>
      </c>
      <c r="N9" s="22">
        <f t="shared" si="1"/>
        <v>0.6275128472069248</v>
      </c>
      <c r="O9" s="22">
        <f t="shared" si="2"/>
        <v>0.68711463468173439</v>
      </c>
      <c r="P9" s="23">
        <f t="shared" si="3"/>
        <v>0.76269333828697161</v>
      </c>
      <c r="Q9" s="70">
        <v>551609</v>
      </c>
      <c r="R9" s="21">
        <v>399632.43600000005</v>
      </c>
      <c r="S9" s="23">
        <f t="shared" ref="S9:S16" si="4">IFERROR(R9/Q9,0)</f>
        <v>0.72448498120951621</v>
      </c>
    </row>
    <row r="10" spans="1:19" ht="38.25" x14ac:dyDescent="0.25">
      <c r="A10" s="17"/>
      <c r="B10" s="19">
        <v>5000019</v>
      </c>
      <c r="C10" s="19" t="s">
        <v>297</v>
      </c>
      <c r="D10" s="68">
        <v>3033256</v>
      </c>
      <c r="E10" s="19" t="s">
        <v>285</v>
      </c>
      <c r="F10" s="69">
        <v>220</v>
      </c>
      <c r="G10" s="19" t="s">
        <v>307</v>
      </c>
      <c r="H10" s="20">
        <v>89.556607999999983</v>
      </c>
      <c r="I10" s="21">
        <v>130.05449799999994</v>
      </c>
      <c r="J10" s="21">
        <f t="shared" si="0"/>
        <v>104.37500139124468</v>
      </c>
      <c r="K10" s="21">
        <v>93.241135061244677</v>
      </c>
      <c r="L10" s="21">
        <v>4.6254631599999971</v>
      </c>
      <c r="M10" s="21">
        <v>6.5084031700000029</v>
      </c>
      <c r="N10" s="22">
        <f t="shared" si="1"/>
        <v>0.71693894863401586</v>
      </c>
      <c r="O10" s="22">
        <f t="shared" si="2"/>
        <v>0.75250452484345998</v>
      </c>
      <c r="P10" s="23">
        <f t="shared" si="3"/>
        <v>0.80254818554022433</v>
      </c>
      <c r="Q10" s="70">
        <v>2831235</v>
      </c>
      <c r="R10" s="21">
        <v>2602737.6399999997</v>
      </c>
      <c r="S10" s="23">
        <f t="shared" si="4"/>
        <v>0.91929410310341586</v>
      </c>
    </row>
    <row r="11" spans="1:19" ht="25.5" x14ac:dyDescent="0.25">
      <c r="A11" s="17"/>
      <c r="B11" s="19">
        <v>5000027</v>
      </c>
      <c r="C11" s="19" t="s">
        <v>298</v>
      </c>
      <c r="D11" s="68">
        <v>3033311</v>
      </c>
      <c r="E11" s="19" t="s">
        <v>286</v>
      </c>
      <c r="F11" s="69">
        <v>16</v>
      </c>
      <c r="G11" s="19" t="s">
        <v>308</v>
      </c>
      <c r="H11" s="20">
        <v>165.67291699999998</v>
      </c>
      <c r="I11" s="21">
        <v>184.88588199999984</v>
      </c>
      <c r="J11" s="21">
        <f t="shared" si="0"/>
        <v>146.53176762486544</v>
      </c>
      <c r="K11" s="21">
        <v>122.72681122486543</v>
      </c>
      <c r="L11" s="21">
        <v>11.440226740000002</v>
      </c>
      <c r="M11" s="21">
        <v>12.364729659999991</v>
      </c>
      <c r="N11" s="22">
        <f t="shared" si="1"/>
        <v>0.66379763504530609</v>
      </c>
      <c r="O11" s="22">
        <f t="shared" si="2"/>
        <v>0.72567486772659884</v>
      </c>
      <c r="P11" s="23">
        <f t="shared" si="3"/>
        <v>0.79255249800450189</v>
      </c>
      <c r="Q11" s="70">
        <v>1835316</v>
      </c>
      <c r="R11" s="21">
        <v>1645403.0329999998</v>
      </c>
      <c r="S11" s="23">
        <f t="shared" si="4"/>
        <v>0.896523014565339</v>
      </c>
    </row>
    <row r="12" spans="1:19" ht="38.25" x14ac:dyDescent="0.25">
      <c r="A12" s="17"/>
      <c r="B12" s="19">
        <v>5000029</v>
      </c>
      <c r="C12" s="19" t="s">
        <v>299</v>
      </c>
      <c r="D12" s="68">
        <v>3033313</v>
      </c>
      <c r="E12" s="19" t="s">
        <v>288</v>
      </c>
      <c r="F12" s="69">
        <v>16</v>
      </c>
      <c r="G12" s="19" t="s">
        <v>308</v>
      </c>
      <c r="H12" s="20">
        <v>96.32410999999999</v>
      </c>
      <c r="I12" s="21">
        <v>121.11665400000003</v>
      </c>
      <c r="J12" s="21">
        <f t="shared" si="0"/>
        <v>89.408701544464634</v>
      </c>
      <c r="K12" s="21">
        <v>70.316872584464633</v>
      </c>
      <c r="L12" s="21">
        <v>9.5410544600000033</v>
      </c>
      <c r="M12" s="21">
        <v>9.5507744999999957</v>
      </c>
      <c r="N12" s="22">
        <f t="shared" si="1"/>
        <v>0.58057145951591937</v>
      </c>
      <c r="O12" s="22">
        <f t="shared" si="2"/>
        <v>0.65934720294093174</v>
      </c>
      <c r="P12" s="23">
        <f t="shared" si="3"/>
        <v>0.73820319990399186</v>
      </c>
      <c r="Q12" s="70">
        <v>150427</v>
      </c>
      <c r="R12" s="21">
        <v>136848.834</v>
      </c>
      <c r="S12" s="23">
        <f t="shared" si="4"/>
        <v>0.90973584529373053</v>
      </c>
    </row>
    <row r="13" spans="1:19" ht="25.5" x14ac:dyDescent="0.25">
      <c r="A13" s="17"/>
      <c r="B13" s="19">
        <v>5004424</v>
      </c>
      <c r="C13" s="19" t="s">
        <v>300</v>
      </c>
      <c r="D13" s="68">
        <v>3000001</v>
      </c>
      <c r="E13" s="19" t="s">
        <v>275</v>
      </c>
      <c r="F13" s="69">
        <v>60</v>
      </c>
      <c r="G13" s="19" t="s">
        <v>309</v>
      </c>
      <c r="H13" s="20">
        <v>11.269782000000005</v>
      </c>
      <c r="I13" s="21">
        <v>12.580232000000001</v>
      </c>
      <c r="J13" s="21">
        <f t="shared" si="0"/>
        <v>7.5909348062855289</v>
      </c>
      <c r="K13" s="21">
        <v>6.008576176285529</v>
      </c>
      <c r="L13" s="21">
        <v>0.63749162000000015</v>
      </c>
      <c r="M13" s="21">
        <v>0.94486700999999962</v>
      </c>
      <c r="N13" s="22">
        <f t="shared" si="1"/>
        <v>0.47762045853252377</v>
      </c>
      <c r="O13" s="22">
        <f t="shared" si="2"/>
        <v>0.52829453354163336</v>
      </c>
      <c r="P13" s="23">
        <f t="shared" si="3"/>
        <v>0.60340181375713331</v>
      </c>
      <c r="Q13" s="70">
        <v>964</v>
      </c>
      <c r="R13" s="21">
        <v>699.4</v>
      </c>
      <c r="S13" s="23">
        <f t="shared" si="4"/>
        <v>0.7255186721991701</v>
      </c>
    </row>
    <row r="14" spans="1:19" ht="25.5" x14ac:dyDescent="0.25">
      <c r="A14" s="17"/>
      <c r="B14" s="19">
        <v>5004425</v>
      </c>
      <c r="C14" s="19" t="s">
        <v>301</v>
      </c>
      <c r="D14" s="68">
        <v>3000001</v>
      </c>
      <c r="E14" s="19" t="s">
        <v>275</v>
      </c>
      <c r="F14" s="69">
        <v>80</v>
      </c>
      <c r="G14" s="19" t="s">
        <v>310</v>
      </c>
      <c r="H14" s="20">
        <v>5.5496769999999991</v>
      </c>
      <c r="I14" s="21">
        <v>8.4140329999999981</v>
      </c>
      <c r="J14" s="21">
        <f t="shared" si="0"/>
        <v>5.3534788868401186</v>
      </c>
      <c r="K14" s="21">
        <v>3.9215212168401195</v>
      </c>
      <c r="L14" s="21">
        <v>0.74467039000000002</v>
      </c>
      <c r="M14" s="21">
        <v>0.68728728000000006</v>
      </c>
      <c r="N14" s="22">
        <f t="shared" si="1"/>
        <v>0.46606915100524571</v>
      </c>
      <c r="O14" s="22">
        <f t="shared" si="2"/>
        <v>0.55457253457885414</v>
      </c>
      <c r="P14" s="23">
        <f t="shared" si="3"/>
        <v>0.63625598887479051</v>
      </c>
      <c r="Q14" s="70">
        <v>141</v>
      </c>
      <c r="R14" s="21">
        <v>84</v>
      </c>
      <c r="S14" s="23">
        <f t="shared" si="4"/>
        <v>0.5957446808510638</v>
      </c>
    </row>
    <row r="15" spans="1:19" ht="38.25" x14ac:dyDescent="0.25">
      <c r="A15" s="17"/>
      <c r="B15" s="19">
        <v>5004426</v>
      </c>
      <c r="C15" s="19" t="s">
        <v>302</v>
      </c>
      <c r="D15" s="68">
        <v>3000001</v>
      </c>
      <c r="E15" s="19" t="s">
        <v>275</v>
      </c>
      <c r="F15" s="69">
        <v>60</v>
      </c>
      <c r="G15" s="19" t="s">
        <v>309</v>
      </c>
      <c r="H15" s="20">
        <v>42.323931000000009</v>
      </c>
      <c r="I15" s="21">
        <v>84.700279000000052</v>
      </c>
      <c r="J15" s="21">
        <f t="shared" si="0"/>
        <v>44.450359175598351</v>
      </c>
      <c r="K15" s="21">
        <v>31.062389555598347</v>
      </c>
      <c r="L15" s="21">
        <v>6.4836347400000012</v>
      </c>
      <c r="M15" s="21">
        <v>6.9043348799999995</v>
      </c>
      <c r="N15" s="22">
        <f t="shared" si="1"/>
        <v>0.36673302523121948</v>
      </c>
      <c r="O15" s="22">
        <f t="shared" si="2"/>
        <v>0.4432809990578464</v>
      </c>
      <c r="P15" s="23">
        <f t="shared" si="3"/>
        <v>0.52479590032517276</v>
      </c>
      <c r="Q15" s="70">
        <v>1184</v>
      </c>
      <c r="R15" s="21">
        <v>862.63900000000001</v>
      </c>
      <c r="S15" s="23">
        <f t="shared" si="4"/>
        <v>0.72858023648648651</v>
      </c>
    </row>
    <row r="16" spans="1:19" x14ac:dyDescent="0.25">
      <c r="A16" s="17"/>
      <c r="B16" s="19">
        <v>9000000</v>
      </c>
      <c r="C16" s="19" t="s">
        <v>303</v>
      </c>
      <c r="D16" s="68">
        <v>9000000</v>
      </c>
      <c r="E16" s="19" t="s">
        <v>304</v>
      </c>
      <c r="F16" s="69"/>
      <c r="G16" s="19" t="s">
        <v>311</v>
      </c>
      <c r="H16" s="20">
        <v>403.97890499999983</v>
      </c>
      <c r="I16" s="21">
        <v>544.99348299999838</v>
      </c>
      <c r="J16" s="21">
        <f t="shared" si="0"/>
        <v>383.65399604316212</v>
      </c>
      <c r="K16" s="21">
        <v>299.76013047316212</v>
      </c>
      <c r="L16" s="21">
        <v>39.611155780000054</v>
      </c>
      <c r="M16" s="21">
        <v>44.282709789999956</v>
      </c>
      <c r="N16" s="22">
        <f t="shared" si="1"/>
        <v>0.55002516511406252</v>
      </c>
      <c r="O16" s="22">
        <f t="shared" si="2"/>
        <v>0.62270705400923698</v>
      </c>
      <c r="P16" s="23">
        <f t="shared" si="3"/>
        <v>0.70396070413774703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151.4172400000009</v>
      </c>
      <c r="I17" s="45">
        <f t="shared" ref="I17:M17" ca="1" si="5">OFFSET(I17,-MATCH("PROYECTOS",$A$8:$A$50,0)-1,0)-(OFFSET(I17,-MATCH("PROYECTOS",$A$8:$A$50,0),0))</f>
        <v>178.53415700000164</v>
      </c>
      <c r="J17" s="45">
        <f t="shared" ca="1" si="5"/>
        <v>64.050170383525028</v>
      </c>
      <c r="K17" s="45">
        <f t="shared" ca="1" si="5"/>
        <v>39.630761113525523</v>
      </c>
      <c r="L17" s="45">
        <f t="shared" ca="1" si="5"/>
        <v>14.782647409999925</v>
      </c>
      <c r="M17" s="45">
        <f t="shared" ca="1" si="5"/>
        <v>9.6367618600000355</v>
      </c>
      <c r="N17" s="46">
        <f t="shared" ca="1" si="1"/>
        <v>0.22197859378541865</v>
      </c>
      <c r="O17" s="46">
        <f t="shared" ca="1" si="2"/>
        <v>0.30477870138611596</v>
      </c>
      <c r="P17" s="47">
        <f t="shared" ca="1" si="3"/>
        <v>0.35875583395240662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742</v>
      </c>
      <c r="N2" s="72" t="s">
        <v>757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35.326035000000005</v>
      </c>
      <c r="E6" s="14">
        <f ca="1">SUM(E7:OFFSET(E7,50,0))</f>
        <v>41.364539000000001</v>
      </c>
      <c r="F6" s="14">
        <f ca="1">SUM(F7:OFFSET(F7,50,0))</f>
        <v>23.31641239071838</v>
      </c>
      <c r="G6" s="14">
        <f ca="1">SUM(G7:OFFSET(G7,50,0))</f>
        <v>17.72262490071838</v>
      </c>
      <c r="H6" s="14">
        <f ca="1">SUM(H7:OFFSET(H7,50,0))</f>
        <v>2.68462486</v>
      </c>
      <c r="I6" s="14">
        <f ca="1">SUM(I7:OFFSET(I7,50,0))</f>
        <v>2.9091626299999995</v>
      </c>
      <c r="J6" s="15">
        <f ca="1">IFERROR(G6/E6,0)</f>
        <v>0.42844971391361036</v>
      </c>
      <c r="K6" s="15">
        <f ca="1">IFERROR(SUM(G6,H6)/E6,0)</f>
        <v>0.49335131622567774</v>
      </c>
      <c r="L6" s="16">
        <f ca="1">IFERROR(SUM(G6,H6,I6)/E6,0)</f>
        <v>0.56368118573056936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0.77509799999999995</v>
      </c>
      <c r="E7" s="21">
        <v>0.736012</v>
      </c>
      <c r="F7" s="21">
        <f t="shared" ref="F7:F31" si="0">SUM(G7,H7,I7)</f>
        <v>0.53334152362260667</v>
      </c>
      <c r="G7" s="21">
        <v>0.44166719362260665</v>
      </c>
      <c r="H7" s="21">
        <v>1.8029840000000002E-2</v>
      </c>
      <c r="I7" s="21">
        <v>7.3644489999999979E-2</v>
      </c>
      <c r="J7" s="22">
        <f t="shared" ref="J7:J31" si="1">IFERROR(G7/E7,0)</f>
        <v>0.60008151174519797</v>
      </c>
      <c r="K7" s="22">
        <f t="shared" ref="K7:K31" si="2">IFERROR(SUM(G7,H7)/E7,0)</f>
        <v>0.62457817756042922</v>
      </c>
      <c r="L7" s="23">
        <f t="shared" ref="L7:L31" si="3">IFERROR(SUM(G7,H7,I7)/E7,0)</f>
        <v>0.72463699453623942</v>
      </c>
      <c r="M7" s="4"/>
      <c r="N7" t="s">
        <v>249</v>
      </c>
      <c r="O7" s="5">
        <v>0.53334152362260667</v>
      </c>
      <c r="P7" s="71">
        <v>0.72463699453623942</v>
      </c>
    </row>
    <row r="8" spans="1:16" x14ac:dyDescent="0.25">
      <c r="A8" s="17"/>
      <c r="B8" s="55">
        <v>2</v>
      </c>
      <c r="C8" s="19" t="s">
        <v>250</v>
      </c>
      <c r="D8" s="20">
        <v>0.23628100000000002</v>
      </c>
      <c r="E8" s="21">
        <v>0.31821500000000003</v>
      </c>
      <c r="F8" s="21">
        <f t="shared" si="0"/>
        <v>0.16141839269984862</v>
      </c>
      <c r="G8" s="21">
        <v>0.14278100269984861</v>
      </c>
      <c r="H8" s="21">
        <v>1.0480349999999999E-2</v>
      </c>
      <c r="I8" s="21">
        <v>8.1570399999999991E-3</v>
      </c>
      <c r="J8" s="22">
        <f t="shared" si="1"/>
        <v>0.44869350187718554</v>
      </c>
      <c r="K8" s="22">
        <f t="shared" si="2"/>
        <v>0.48162831010432761</v>
      </c>
      <c r="L8" s="23">
        <f t="shared" si="3"/>
        <v>0.5072620483002015</v>
      </c>
      <c r="M8" s="4"/>
      <c r="N8" t="s">
        <v>251</v>
      </c>
      <c r="O8" s="5">
        <v>1.2273871631112678</v>
      </c>
      <c r="P8" s="71">
        <v>0.71953375970654854</v>
      </c>
    </row>
    <row r="9" spans="1:16" x14ac:dyDescent="0.25">
      <c r="A9" s="17"/>
      <c r="B9" s="55">
        <v>3</v>
      </c>
      <c r="C9" s="19" t="s">
        <v>251</v>
      </c>
      <c r="D9" s="20">
        <v>0.27149099999999998</v>
      </c>
      <c r="E9" s="21">
        <v>1.7058089999999999</v>
      </c>
      <c r="F9" s="21">
        <f t="shared" si="0"/>
        <v>1.2273871631112678</v>
      </c>
      <c r="G9" s="21">
        <v>0.50028906311126775</v>
      </c>
      <c r="H9" s="21">
        <v>0.30525374000000005</v>
      </c>
      <c r="I9" s="21">
        <v>0.42184435999999997</v>
      </c>
      <c r="J9" s="22">
        <f t="shared" si="1"/>
        <v>0.29328551034217065</v>
      </c>
      <c r="K9" s="22">
        <f t="shared" si="2"/>
        <v>0.47223505275870148</v>
      </c>
      <c r="L9" s="23">
        <f t="shared" si="3"/>
        <v>0.71953375970654854</v>
      </c>
      <c r="M9" s="4"/>
      <c r="N9" t="s">
        <v>263</v>
      </c>
      <c r="O9" s="5">
        <v>7.1864583260199453</v>
      </c>
      <c r="P9" s="71">
        <v>0.66892814926477939</v>
      </c>
    </row>
    <row r="10" spans="1:16" x14ac:dyDescent="0.25">
      <c r="A10" s="17"/>
      <c r="B10" s="55">
        <v>4</v>
      </c>
      <c r="C10" s="19" t="s">
        <v>252</v>
      </c>
      <c r="D10" s="20">
        <v>0.36280000000000001</v>
      </c>
      <c r="E10" s="21">
        <v>0.37345</v>
      </c>
      <c r="F10" s="21">
        <f t="shared" si="0"/>
        <v>0.23633421112718647</v>
      </c>
      <c r="G10" s="21">
        <v>0.19819763112718647</v>
      </c>
      <c r="H10" s="21">
        <v>1.99977E-2</v>
      </c>
      <c r="I10" s="21">
        <v>1.813888E-2</v>
      </c>
      <c r="J10" s="22">
        <f t="shared" si="1"/>
        <v>0.53072066174102683</v>
      </c>
      <c r="K10" s="22">
        <f t="shared" si="2"/>
        <v>0.5842691956813133</v>
      </c>
      <c r="L10" s="23">
        <f t="shared" si="3"/>
        <v>0.63284030292458548</v>
      </c>
      <c r="M10" s="4"/>
      <c r="N10" t="s">
        <v>270</v>
      </c>
      <c r="O10" s="5">
        <v>1.5176351178729699</v>
      </c>
      <c r="P10" s="71">
        <v>0.63560810568916815</v>
      </c>
    </row>
    <row r="11" spans="1:16" x14ac:dyDescent="0.25">
      <c r="A11" s="17"/>
      <c r="B11" s="55">
        <v>5</v>
      </c>
      <c r="C11" s="19" t="s">
        <v>253</v>
      </c>
      <c r="D11" s="20">
        <v>1.961274</v>
      </c>
      <c r="E11" s="21">
        <v>2.0806319999999996</v>
      </c>
      <c r="F11" s="21">
        <f t="shared" si="0"/>
        <v>1.1166635316829114</v>
      </c>
      <c r="G11" s="21">
        <v>0.74234257168291151</v>
      </c>
      <c r="H11" s="21">
        <v>0.20411875999999998</v>
      </c>
      <c r="I11" s="21">
        <v>0.1702022</v>
      </c>
      <c r="J11" s="22">
        <f t="shared" si="1"/>
        <v>0.35678705877969369</v>
      </c>
      <c r="K11" s="22">
        <f t="shared" si="2"/>
        <v>0.4548912694233827</v>
      </c>
      <c r="L11" s="23">
        <f t="shared" si="3"/>
        <v>0.53669439462764756</v>
      </c>
      <c r="M11" s="4"/>
      <c r="N11" t="s">
        <v>252</v>
      </c>
      <c r="O11" s="5">
        <v>0.23633421112718647</v>
      </c>
      <c r="P11" s="71">
        <v>0.63284030292458548</v>
      </c>
    </row>
    <row r="12" spans="1:16" x14ac:dyDescent="0.25">
      <c r="A12" s="17"/>
      <c r="B12" s="55">
        <v>6</v>
      </c>
      <c r="C12" s="19" t="s">
        <v>254</v>
      </c>
      <c r="D12" s="20">
        <v>0.39671600000000001</v>
      </c>
      <c r="E12" s="21">
        <v>0.43726299999999996</v>
      </c>
      <c r="F12" s="21">
        <f t="shared" si="0"/>
        <v>0.22825364923904184</v>
      </c>
      <c r="G12" s="21">
        <v>0.19081315923904185</v>
      </c>
      <c r="H12" s="21">
        <v>2.5774149999999999E-2</v>
      </c>
      <c r="I12" s="21">
        <v>1.1666339999999999E-2</v>
      </c>
      <c r="J12" s="22">
        <f t="shared" si="1"/>
        <v>0.43638075766539103</v>
      </c>
      <c r="K12" s="22">
        <f t="shared" si="2"/>
        <v>0.49532503147771906</v>
      </c>
      <c r="L12" s="23">
        <f t="shared" si="3"/>
        <v>0.52200540461699674</v>
      </c>
      <c r="M12" s="4"/>
      <c r="N12" t="s">
        <v>259</v>
      </c>
      <c r="O12" s="5">
        <v>0.23238408918952463</v>
      </c>
      <c r="P12" s="71">
        <v>0.63181157781418629</v>
      </c>
    </row>
    <row r="13" spans="1:16" x14ac:dyDescent="0.25">
      <c r="A13" s="17"/>
      <c r="B13" s="55">
        <v>7</v>
      </c>
      <c r="C13" s="19" t="s">
        <v>255</v>
      </c>
      <c r="D13" s="20">
        <v>1.339521</v>
      </c>
      <c r="E13" s="21">
        <v>1.4141630000000001</v>
      </c>
      <c r="F13" s="21">
        <f t="shared" si="0"/>
        <v>0.76532802048218318</v>
      </c>
      <c r="G13" s="21">
        <v>0.70243973048218322</v>
      </c>
      <c r="H13" s="21">
        <v>4.4402489999999996E-2</v>
      </c>
      <c r="I13" s="21">
        <v>1.84858E-2</v>
      </c>
      <c r="J13" s="22">
        <f t="shared" si="1"/>
        <v>0.49671765594360989</v>
      </c>
      <c r="K13" s="22">
        <f t="shared" si="2"/>
        <v>0.52811608031194646</v>
      </c>
      <c r="L13" s="23">
        <f t="shared" si="3"/>
        <v>0.54118798220727249</v>
      </c>
      <c r="M13" s="4"/>
      <c r="N13" t="s">
        <v>268</v>
      </c>
      <c r="O13" s="5">
        <v>0.24798698880303224</v>
      </c>
      <c r="P13" s="71">
        <v>0.62263233841600119</v>
      </c>
    </row>
    <row r="14" spans="1:16" x14ac:dyDescent="0.25">
      <c r="A14" s="17"/>
      <c r="B14" s="55">
        <v>8</v>
      </c>
      <c r="C14" s="19" t="s">
        <v>256</v>
      </c>
      <c r="D14" s="20">
        <v>7.9539359999999988</v>
      </c>
      <c r="E14" s="21">
        <v>8.4618180000000009</v>
      </c>
      <c r="F14" s="21">
        <f t="shared" si="0"/>
        <v>4.3361674888476172</v>
      </c>
      <c r="G14" s="21">
        <v>2.9271129788476173</v>
      </c>
      <c r="H14" s="21">
        <v>0.71864645000000005</v>
      </c>
      <c r="I14" s="21">
        <v>0.69040805999999999</v>
      </c>
      <c r="J14" s="22">
        <f t="shared" si="1"/>
        <v>0.34592010592140093</v>
      </c>
      <c r="K14" s="22">
        <f t="shared" si="2"/>
        <v>0.43084824429544771</v>
      </c>
      <c r="L14" s="23">
        <f t="shared" si="3"/>
        <v>0.51243922864420111</v>
      </c>
      <c r="M14" s="4"/>
      <c r="N14" t="s">
        <v>271</v>
      </c>
      <c r="O14" s="5">
        <v>0.58279842262903603</v>
      </c>
      <c r="P14" s="71">
        <v>0.61842069128864452</v>
      </c>
    </row>
    <row r="15" spans="1:16" x14ac:dyDescent="0.25">
      <c r="A15" s="17"/>
      <c r="B15" s="55">
        <v>9</v>
      </c>
      <c r="C15" s="19" t="s">
        <v>257</v>
      </c>
      <c r="D15" s="20">
        <v>0.16416799999999998</v>
      </c>
      <c r="E15" s="21">
        <v>0.90603</v>
      </c>
      <c r="F15" s="21">
        <f t="shared" si="0"/>
        <v>0.53518871427512238</v>
      </c>
      <c r="G15" s="21">
        <v>0.42320900427512242</v>
      </c>
      <c r="H15" s="21">
        <v>4.2939899999999996E-2</v>
      </c>
      <c r="I15" s="21">
        <v>6.9039810000000007E-2</v>
      </c>
      <c r="J15" s="22">
        <f t="shared" si="1"/>
        <v>0.46710263928912116</v>
      </c>
      <c r="K15" s="22">
        <f t="shared" si="2"/>
        <v>0.51449610308171079</v>
      </c>
      <c r="L15" s="23">
        <f t="shared" si="3"/>
        <v>0.59069646068576354</v>
      </c>
      <c r="M15" s="4"/>
      <c r="N15" t="s">
        <v>264</v>
      </c>
      <c r="O15" s="5">
        <v>0.60992576989284142</v>
      </c>
      <c r="P15" s="71">
        <v>0.59138754453432396</v>
      </c>
    </row>
    <row r="16" spans="1:16" x14ac:dyDescent="0.25">
      <c r="A16" s="17"/>
      <c r="B16" s="55">
        <v>10</v>
      </c>
      <c r="C16" s="19" t="s">
        <v>258</v>
      </c>
      <c r="D16" s="20">
        <v>0.15027300000000002</v>
      </c>
      <c r="E16" s="21">
        <v>0.14406700000000003</v>
      </c>
      <c r="F16" s="21">
        <f t="shared" si="0"/>
        <v>6.8639058935208996E-2</v>
      </c>
      <c r="G16" s="21">
        <v>5.4642498935209005E-2</v>
      </c>
      <c r="H16" s="21">
        <v>5.50331E-3</v>
      </c>
      <c r="I16" s="21">
        <v>8.4932500000000008E-3</v>
      </c>
      <c r="J16" s="22">
        <f t="shared" si="1"/>
        <v>0.37928532512795432</v>
      </c>
      <c r="K16" s="22">
        <f t="shared" si="2"/>
        <v>0.41748498223194064</v>
      </c>
      <c r="L16" s="23">
        <f t="shared" si="3"/>
        <v>0.47643845526879147</v>
      </c>
      <c r="M16" s="4"/>
      <c r="N16" t="s">
        <v>257</v>
      </c>
      <c r="O16" s="5">
        <v>0.53518871427512238</v>
      </c>
      <c r="P16" s="71">
        <v>0.59069646068576354</v>
      </c>
    </row>
    <row r="17" spans="1:16" x14ac:dyDescent="0.25">
      <c r="A17" s="17"/>
      <c r="B17" s="55">
        <v>11</v>
      </c>
      <c r="C17" s="19" t="s">
        <v>259</v>
      </c>
      <c r="D17" s="20">
        <v>0.353684</v>
      </c>
      <c r="E17" s="21">
        <v>0.36780600000000002</v>
      </c>
      <c r="F17" s="21">
        <f t="shared" si="0"/>
        <v>0.23238408918952463</v>
      </c>
      <c r="G17" s="21">
        <v>0.20907945918952464</v>
      </c>
      <c r="H17" s="21">
        <v>1.008096E-2</v>
      </c>
      <c r="I17" s="21">
        <v>1.322367E-2</v>
      </c>
      <c r="J17" s="22">
        <f t="shared" si="1"/>
        <v>0.5684503765287261</v>
      </c>
      <c r="K17" s="22">
        <f t="shared" si="2"/>
        <v>0.59585873854565896</v>
      </c>
      <c r="L17" s="23">
        <f t="shared" si="3"/>
        <v>0.63181157781418629</v>
      </c>
      <c r="M17" s="4"/>
      <c r="N17" t="s">
        <v>273</v>
      </c>
      <c r="O17" s="5">
        <v>0.15181630738753282</v>
      </c>
      <c r="P17" s="71">
        <v>0.58714267576626966</v>
      </c>
    </row>
    <row r="18" spans="1:16" x14ac:dyDescent="0.25">
      <c r="A18" s="17"/>
      <c r="B18" s="55">
        <v>12</v>
      </c>
      <c r="C18" s="19" t="s">
        <v>260</v>
      </c>
      <c r="D18" s="20">
        <v>0.30334500000000003</v>
      </c>
      <c r="E18" s="21">
        <v>0.34929499999999991</v>
      </c>
      <c r="F18" s="21">
        <f t="shared" si="0"/>
        <v>0.17192003809860854</v>
      </c>
      <c r="G18" s="21">
        <v>0.15502728809860855</v>
      </c>
      <c r="H18" s="21">
        <v>1.4978470000000001E-2</v>
      </c>
      <c r="I18" s="21">
        <v>1.9142799999999998E-3</v>
      </c>
      <c r="J18" s="22">
        <f t="shared" si="1"/>
        <v>0.44382910748395649</v>
      </c>
      <c r="K18" s="22">
        <f t="shared" si="2"/>
        <v>0.48671111266582284</v>
      </c>
      <c r="L18" s="23">
        <f t="shared" si="3"/>
        <v>0.49219152320705589</v>
      </c>
      <c r="M18" s="4"/>
      <c r="N18" t="s">
        <v>255</v>
      </c>
      <c r="O18" s="5">
        <v>0.76532802048218318</v>
      </c>
      <c r="P18" s="71">
        <v>0.54118798220727249</v>
      </c>
    </row>
    <row r="19" spans="1:16" x14ac:dyDescent="0.25">
      <c r="A19" s="17"/>
      <c r="B19" s="55">
        <v>13</v>
      </c>
      <c r="C19" s="19" t="s">
        <v>261</v>
      </c>
      <c r="D19" s="20">
        <v>0.27620600000000001</v>
      </c>
      <c r="E19" s="21">
        <v>1.6171960000000003</v>
      </c>
      <c r="F19" s="21">
        <f t="shared" si="0"/>
        <v>0.78888395708852377</v>
      </c>
      <c r="G19" s="21">
        <v>0.59948825708852382</v>
      </c>
      <c r="H19" s="21">
        <v>3.3532500000000007E-2</v>
      </c>
      <c r="I19" s="21">
        <v>0.15586320000000001</v>
      </c>
      <c r="J19" s="22">
        <f t="shared" si="1"/>
        <v>0.37069610429936983</v>
      </c>
      <c r="K19" s="22">
        <f t="shared" si="2"/>
        <v>0.39143106777936854</v>
      </c>
      <c r="L19" s="23">
        <f t="shared" si="3"/>
        <v>0.48780973802094713</v>
      </c>
      <c r="M19" s="4"/>
      <c r="N19" t="s">
        <v>253</v>
      </c>
      <c r="O19" s="5">
        <v>1.1166635316829114</v>
      </c>
      <c r="P19" s="71">
        <v>0.53669439462764756</v>
      </c>
    </row>
    <row r="20" spans="1:16" x14ac:dyDescent="0.25">
      <c r="A20" s="17"/>
      <c r="B20" s="55">
        <v>14</v>
      </c>
      <c r="C20" s="19" t="s">
        <v>262</v>
      </c>
      <c r="D20" s="20">
        <v>0.28863299999999997</v>
      </c>
      <c r="E20" s="21">
        <v>0.32155799999999995</v>
      </c>
      <c r="F20" s="21">
        <f t="shared" si="0"/>
        <v>0.17022155971495198</v>
      </c>
      <c r="G20" s="21">
        <v>0.14474688971495198</v>
      </c>
      <c r="H20" s="21">
        <v>1.0742370000000003E-2</v>
      </c>
      <c r="I20" s="21">
        <v>1.47323E-2</v>
      </c>
      <c r="J20" s="22">
        <f t="shared" si="1"/>
        <v>0.45014239955140906</v>
      </c>
      <c r="K20" s="22">
        <f t="shared" si="2"/>
        <v>0.48354965423019175</v>
      </c>
      <c r="L20" s="23">
        <f t="shared" si="3"/>
        <v>0.52936502812852426</v>
      </c>
      <c r="M20" s="4"/>
      <c r="N20" t="s">
        <v>262</v>
      </c>
      <c r="O20" s="5">
        <v>0.17022155971495198</v>
      </c>
      <c r="P20" s="71">
        <v>0.52936502812852426</v>
      </c>
    </row>
    <row r="21" spans="1:16" x14ac:dyDescent="0.25">
      <c r="A21" s="17"/>
      <c r="B21" s="55">
        <v>15</v>
      </c>
      <c r="C21" s="19" t="s">
        <v>263</v>
      </c>
      <c r="D21" s="20">
        <v>9.0002870000000001</v>
      </c>
      <c r="E21" s="21">
        <v>10.743243999999999</v>
      </c>
      <c r="F21" s="21">
        <f t="shared" si="0"/>
        <v>7.1864583260199453</v>
      </c>
      <c r="G21" s="21">
        <v>5.8983264860199451</v>
      </c>
      <c r="H21" s="21">
        <v>0.61707318000000011</v>
      </c>
      <c r="I21" s="21">
        <v>0.67105865999999992</v>
      </c>
      <c r="J21" s="22">
        <f t="shared" si="1"/>
        <v>0.54902657763520457</v>
      </c>
      <c r="K21" s="22">
        <f t="shared" si="2"/>
        <v>0.60646483185339051</v>
      </c>
      <c r="L21" s="23">
        <f t="shared" si="3"/>
        <v>0.66892814926477939</v>
      </c>
      <c r="M21" s="4"/>
      <c r="N21" t="s">
        <v>254</v>
      </c>
      <c r="O21" s="5">
        <v>0.22825364923904184</v>
      </c>
      <c r="P21" s="71">
        <v>0.52200540461699674</v>
      </c>
    </row>
    <row r="22" spans="1:16" x14ac:dyDescent="0.25">
      <c r="A22" s="17"/>
      <c r="B22" s="55">
        <v>16</v>
      </c>
      <c r="C22" s="19" t="s">
        <v>264</v>
      </c>
      <c r="D22" s="20">
        <v>0.43090399999999995</v>
      </c>
      <c r="E22" s="21">
        <v>1.031347</v>
      </c>
      <c r="F22" s="21">
        <f t="shared" si="0"/>
        <v>0.60992576989284142</v>
      </c>
      <c r="G22" s="21">
        <v>0.40387953989284142</v>
      </c>
      <c r="H22" s="21">
        <v>8.587750999999999E-2</v>
      </c>
      <c r="I22" s="21">
        <v>0.12016872000000001</v>
      </c>
      <c r="J22" s="22">
        <f t="shared" si="1"/>
        <v>0.39160393145356648</v>
      </c>
      <c r="K22" s="22">
        <f t="shared" si="2"/>
        <v>0.47487126049025341</v>
      </c>
      <c r="L22" s="23">
        <f t="shared" si="3"/>
        <v>0.59138754453432396</v>
      </c>
      <c r="M22" s="4"/>
      <c r="N22" t="s">
        <v>256</v>
      </c>
      <c r="O22" s="5">
        <v>4.3361674888476172</v>
      </c>
      <c r="P22" s="71">
        <v>0.51243922864420111</v>
      </c>
    </row>
    <row r="23" spans="1:16" x14ac:dyDescent="0.25">
      <c r="A23" s="17"/>
      <c r="B23" s="55">
        <v>17</v>
      </c>
      <c r="C23" s="19" t="s">
        <v>265</v>
      </c>
      <c r="D23" s="20">
        <v>0.114722</v>
      </c>
      <c r="E23" s="21">
        <v>0.16244499999999998</v>
      </c>
      <c r="F23" s="21">
        <f t="shared" si="0"/>
        <v>5.5732009300004146E-2</v>
      </c>
      <c r="G23" s="21">
        <v>4.5613679300004151E-2</v>
      </c>
      <c r="H23" s="21">
        <v>2.0008000000000001E-3</v>
      </c>
      <c r="I23" s="21">
        <v>8.1175299999999995E-3</v>
      </c>
      <c r="J23" s="22">
        <f t="shared" si="1"/>
        <v>0.28079460309645821</v>
      </c>
      <c r="K23" s="22">
        <f t="shared" si="2"/>
        <v>0.29311138723878333</v>
      </c>
      <c r="L23" s="23">
        <f t="shared" si="3"/>
        <v>0.34308233125060267</v>
      </c>
      <c r="M23" s="4"/>
      <c r="N23" t="s">
        <v>250</v>
      </c>
      <c r="O23" s="5">
        <v>0.16141839269984862</v>
      </c>
      <c r="P23" s="71">
        <v>0.5072620483002015</v>
      </c>
    </row>
    <row r="24" spans="1:16" x14ac:dyDescent="0.25">
      <c r="A24" s="17"/>
      <c r="B24" s="55">
        <v>18</v>
      </c>
      <c r="C24" s="19" t="s">
        <v>266</v>
      </c>
      <c r="D24" s="20">
        <v>2.3904460000000003</v>
      </c>
      <c r="E24" s="21">
        <v>0.4674910000000001</v>
      </c>
      <c r="F24" s="21">
        <f t="shared" si="0"/>
        <v>0.10857067901270256</v>
      </c>
      <c r="G24" s="21">
        <v>8.7990819012702559E-2</v>
      </c>
      <c r="H24" s="21">
        <v>1.5754480000000001E-2</v>
      </c>
      <c r="I24" s="21">
        <v>4.8253800000000006E-3</v>
      </c>
      <c r="J24" s="22">
        <f t="shared" si="1"/>
        <v>0.1882192791148975</v>
      </c>
      <c r="K24" s="22">
        <f t="shared" si="2"/>
        <v>0.22191935034621529</v>
      </c>
      <c r="L24" s="23">
        <f t="shared" si="3"/>
        <v>0.23224121750515528</v>
      </c>
      <c r="M24" s="4"/>
      <c r="N24" t="s">
        <v>260</v>
      </c>
      <c r="O24" s="5">
        <v>0.17192003809860854</v>
      </c>
      <c r="P24" s="71">
        <v>0.49219152320705589</v>
      </c>
    </row>
    <row r="25" spans="1:16" x14ac:dyDescent="0.25">
      <c r="A25" s="17"/>
      <c r="B25" s="55">
        <v>19</v>
      </c>
      <c r="C25" s="19" t="s">
        <v>267</v>
      </c>
      <c r="D25" s="20">
        <v>3.6816399999999998</v>
      </c>
      <c r="E25" s="21">
        <v>3.8259079999999996</v>
      </c>
      <c r="F25" s="21">
        <f t="shared" si="0"/>
        <v>1.383457576231053</v>
      </c>
      <c r="G25" s="21">
        <v>1.027601706231053</v>
      </c>
      <c r="H25" s="21">
        <v>0.20760278999999998</v>
      </c>
      <c r="I25" s="21">
        <v>0.14825308000000004</v>
      </c>
      <c r="J25" s="22">
        <f t="shared" si="1"/>
        <v>0.26859028137400404</v>
      </c>
      <c r="K25" s="22">
        <f t="shared" si="2"/>
        <v>0.32285263948611753</v>
      </c>
      <c r="L25" s="23">
        <f t="shared" si="3"/>
        <v>0.3616024160097559</v>
      </c>
      <c r="M25" s="4"/>
      <c r="N25" t="s">
        <v>261</v>
      </c>
      <c r="O25" s="5">
        <v>0.78888395708852377</v>
      </c>
      <c r="P25" s="71">
        <v>0.48780973802094713</v>
      </c>
    </row>
    <row r="26" spans="1:16" x14ac:dyDescent="0.25">
      <c r="A26" s="17"/>
      <c r="B26" s="55">
        <v>20</v>
      </c>
      <c r="C26" s="19" t="s">
        <v>268</v>
      </c>
      <c r="D26" s="20">
        <v>0.39255600000000002</v>
      </c>
      <c r="E26" s="21">
        <v>0.39828799999999998</v>
      </c>
      <c r="F26" s="21">
        <f t="shared" si="0"/>
        <v>0.24798698880303224</v>
      </c>
      <c r="G26" s="21">
        <v>0.20855140880303225</v>
      </c>
      <c r="H26" s="21">
        <v>2.1744360000000001E-2</v>
      </c>
      <c r="I26" s="21">
        <v>1.7691220000000001E-2</v>
      </c>
      <c r="J26" s="22">
        <f t="shared" si="1"/>
        <v>0.52361961395530932</v>
      </c>
      <c r="K26" s="22">
        <f t="shared" si="2"/>
        <v>0.57821417869238401</v>
      </c>
      <c r="L26" s="23">
        <f t="shared" si="3"/>
        <v>0.62263233841600119</v>
      </c>
      <c r="M26" s="4"/>
      <c r="N26" t="s">
        <v>258</v>
      </c>
      <c r="O26" s="5">
        <v>6.8639058935208996E-2</v>
      </c>
      <c r="P26" s="71">
        <v>0.47643845526879147</v>
      </c>
    </row>
    <row r="27" spans="1:16" x14ac:dyDescent="0.25">
      <c r="A27" s="17"/>
      <c r="B27" s="55">
        <v>21</v>
      </c>
      <c r="C27" s="19" t="s">
        <v>269</v>
      </c>
      <c r="D27" s="20">
        <v>1.654191</v>
      </c>
      <c r="E27" s="21">
        <v>1.8047600000000004</v>
      </c>
      <c r="F27" s="21">
        <f t="shared" si="0"/>
        <v>0.85520458603739513</v>
      </c>
      <c r="G27" s="21">
        <v>0.80699618603739509</v>
      </c>
      <c r="H27" s="21">
        <v>1.3084910000000002E-2</v>
      </c>
      <c r="I27" s="21">
        <v>3.5123490000000007E-2</v>
      </c>
      <c r="J27" s="22">
        <f t="shared" si="1"/>
        <v>0.44714875442573798</v>
      </c>
      <c r="K27" s="22">
        <f t="shared" si="2"/>
        <v>0.45439897606185581</v>
      </c>
      <c r="L27" s="23">
        <f t="shared" si="3"/>
        <v>0.4738605609817344</v>
      </c>
      <c r="M27" s="4"/>
      <c r="N27" t="s">
        <v>269</v>
      </c>
      <c r="O27" s="5">
        <v>0.85520458603739513</v>
      </c>
      <c r="P27" s="71">
        <v>0.4738605609817344</v>
      </c>
    </row>
    <row r="28" spans="1:16" x14ac:dyDescent="0.25">
      <c r="A28" s="17"/>
      <c r="B28" s="55">
        <v>22</v>
      </c>
      <c r="C28" s="19" t="s">
        <v>270</v>
      </c>
      <c r="D28" s="20">
        <v>1.806446</v>
      </c>
      <c r="E28" s="21">
        <v>2.3876900000000001</v>
      </c>
      <c r="F28" s="21">
        <f t="shared" si="0"/>
        <v>1.5176351178729699</v>
      </c>
      <c r="G28" s="21">
        <v>1.2047489278729699</v>
      </c>
      <c r="H28" s="21">
        <v>0.17013882</v>
      </c>
      <c r="I28" s="21">
        <v>0.14274737000000001</v>
      </c>
      <c r="J28" s="22">
        <f t="shared" si="1"/>
        <v>0.50456672678319625</v>
      </c>
      <c r="K28" s="22">
        <f t="shared" si="2"/>
        <v>0.57582338908022812</v>
      </c>
      <c r="L28" s="23">
        <f t="shared" si="3"/>
        <v>0.63560810568916815</v>
      </c>
      <c r="M28" s="4"/>
      <c r="N28" t="s">
        <v>272</v>
      </c>
      <c r="O28" s="5">
        <v>4.4695209417261621E-2</v>
      </c>
      <c r="P28" s="71">
        <v>0.40972452392847497</v>
      </c>
    </row>
    <row r="29" spans="1:16" x14ac:dyDescent="0.25">
      <c r="A29" s="17"/>
      <c r="B29" s="55">
        <v>23</v>
      </c>
      <c r="C29" s="19" t="s">
        <v>271</v>
      </c>
      <c r="D29" s="20">
        <v>0.74412299999999998</v>
      </c>
      <c r="E29" s="21">
        <v>0.94239799999999996</v>
      </c>
      <c r="F29" s="21">
        <f t="shared" si="0"/>
        <v>0.58279842262903603</v>
      </c>
      <c r="G29" s="21">
        <v>0.43904379262903603</v>
      </c>
      <c r="H29" s="21">
        <v>6.7084690000000002E-2</v>
      </c>
      <c r="I29" s="21">
        <v>7.6669940000000006E-2</v>
      </c>
      <c r="J29" s="22">
        <f t="shared" si="1"/>
        <v>0.46587937647261141</v>
      </c>
      <c r="K29" s="22">
        <f t="shared" si="2"/>
        <v>0.53706447024403281</v>
      </c>
      <c r="L29" s="23">
        <f t="shared" si="3"/>
        <v>0.61842069128864452</v>
      </c>
      <c r="M29" s="4"/>
      <c r="N29" t="s">
        <v>267</v>
      </c>
      <c r="O29" s="5">
        <v>1.383457576231053</v>
      </c>
      <c r="P29" s="71">
        <v>0.3616024160097559</v>
      </c>
    </row>
    <row r="30" spans="1:16" x14ac:dyDescent="0.25">
      <c r="A30" s="17"/>
      <c r="B30" s="55">
        <v>24</v>
      </c>
      <c r="C30" s="19" t="s">
        <v>272</v>
      </c>
      <c r="D30" s="20">
        <v>9.5994999999999997E-2</v>
      </c>
      <c r="E30" s="21">
        <v>0.109086</v>
      </c>
      <c r="F30" s="21">
        <f t="shared" si="0"/>
        <v>4.4695209417261621E-2</v>
      </c>
      <c r="G30" s="21">
        <v>3.8745089417261624E-2</v>
      </c>
      <c r="H30" s="21">
        <v>8.4648999999999998E-4</v>
      </c>
      <c r="I30" s="21">
        <v>5.1036299999999996E-3</v>
      </c>
      <c r="J30" s="22">
        <f t="shared" si="1"/>
        <v>0.35517930272685427</v>
      </c>
      <c r="K30" s="22">
        <f t="shared" si="2"/>
        <v>0.36293914358635959</v>
      </c>
      <c r="L30" s="23">
        <f t="shared" si="3"/>
        <v>0.40972452392847497</v>
      </c>
      <c r="M30" s="4"/>
      <c r="N30" t="s">
        <v>265</v>
      </c>
      <c r="O30" s="5">
        <v>5.5732009300004146E-2</v>
      </c>
      <c r="P30" s="71">
        <v>0.34308233125060267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0.18129899999999999</v>
      </c>
      <c r="E31" s="28">
        <v>0.25856800000000002</v>
      </c>
      <c r="F31" s="28">
        <f t="shared" si="0"/>
        <v>0.15181630738753282</v>
      </c>
      <c r="G31" s="28">
        <v>0.12929053738753282</v>
      </c>
      <c r="H31" s="28">
        <v>1.8935840000000002E-2</v>
      </c>
      <c r="I31" s="28">
        <v>3.5899299999999999E-3</v>
      </c>
      <c r="J31" s="29">
        <f t="shared" si="1"/>
        <v>0.50002528304946015</v>
      </c>
      <c r="K31" s="29">
        <f t="shared" si="2"/>
        <v>0.57325878448815326</v>
      </c>
      <c r="L31" s="30">
        <f t="shared" si="3"/>
        <v>0.58714267576626966</v>
      </c>
      <c r="M31" s="4"/>
      <c r="N31" t="s">
        <v>266</v>
      </c>
      <c r="O31" s="5">
        <v>0.10857067901270256</v>
      </c>
      <c r="P31" s="71">
        <v>0.23224121750515528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7"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35.326035000000005</v>
      </c>
      <c r="E6" s="14">
        <v>41.364539000000001</v>
      </c>
      <c r="F6" s="14">
        <v>23.31641239071838</v>
      </c>
      <c r="G6" s="14">
        <v>17.72262490071838</v>
      </c>
      <c r="H6" s="14">
        <v>2.68462486</v>
      </c>
      <c r="I6" s="14">
        <v>2.9091626299999995</v>
      </c>
      <c r="J6" s="15">
        <v>0.42844971391361036</v>
      </c>
      <c r="K6" s="15">
        <v>0.49335131622567774</v>
      </c>
      <c r="L6" s="16">
        <v>0.56368118573056936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15.884029000000002</v>
      </c>
      <c r="E7" s="38">
        <f ca="1">SUM(E8:OFFSET(E6,MATCH("PROYECTOS",$A$8:$A$50,0),0))</f>
        <v>18.564705999999994</v>
      </c>
      <c r="F7" s="38">
        <f ca="1">SUM(F8:OFFSET(F6,MATCH("PROYECTOS",$A$8:$A$50,0),0))</f>
        <v>11.244298695044336</v>
      </c>
      <c r="G7" s="38">
        <f ca="1">SUM(G8:OFFSET(G6,MATCH("PROYECTOS",$A$8:$A$50,0),0))</f>
        <v>9.4276871250443346</v>
      </c>
      <c r="H7" s="38">
        <f ca="1">SUM(H8:OFFSET(H6,MATCH("PROYECTOS",$A$8:$A$50,0),0))</f>
        <v>0.89888874999999979</v>
      </c>
      <c r="I7" s="38">
        <f ca="1">SUM(I8:OFFSET(I6,MATCH("PROYECTOS",$A$8:$A$50,0),0))</f>
        <v>0.91772282000000016</v>
      </c>
      <c r="J7" s="39">
        <f ca="1">IFERROR(G7/E7,0)</f>
        <v>0.50782851745911506</v>
      </c>
      <c r="K7" s="39">
        <f ca="1">IFERROR(SUM(G7,H7)/E7,0)</f>
        <v>0.55624774639815666</v>
      </c>
      <c r="L7" s="40">
        <f ca="1">IFERROR(SUM(G7,H7,I7)/E7,0)</f>
        <v>0.60568148480478701</v>
      </c>
      <c r="M7" s="4"/>
    </row>
    <row r="8" spans="1:13" ht="51" x14ac:dyDescent="0.25">
      <c r="A8" s="17"/>
      <c r="B8" s="19">
        <v>3000065</v>
      </c>
      <c r="C8" s="19" t="s">
        <v>745</v>
      </c>
      <c r="D8" s="20">
        <v>15.241845000000001</v>
      </c>
      <c r="E8" s="21">
        <v>17.807340999999994</v>
      </c>
      <c r="F8" s="21">
        <f t="shared" ref="F8:F9" si="0">SUM(G8,H8,I8)</f>
        <v>11.00846800764662</v>
      </c>
      <c r="G8" s="21">
        <v>9.2255728976466198</v>
      </c>
      <c r="H8" s="21">
        <v>0.88238697999999982</v>
      </c>
      <c r="I8" s="21">
        <v>0.90050813000000018</v>
      </c>
      <c r="J8" s="22">
        <f t="shared" ref="J8:J10" si="1">IFERROR(G8/E8,0)</f>
        <v>0.51807694914398639</v>
      </c>
      <c r="K8" s="22">
        <f t="shared" ref="K8:K10" si="2">IFERROR(SUM(G8,H8)/E8,0)</f>
        <v>0.56762881542205668</v>
      </c>
      <c r="L8" s="23">
        <f t="shared" ref="L8:L10" si="3">IFERROR(SUM(G8,H8,I8)/E8,0)</f>
        <v>0.61819830415145216</v>
      </c>
      <c r="M8" s="4"/>
    </row>
    <row r="9" spans="1:13" ht="51" x14ac:dyDescent="0.25">
      <c r="A9" s="17"/>
      <c r="B9" s="19">
        <v>3000527</v>
      </c>
      <c r="C9" s="19" t="s">
        <v>746</v>
      </c>
      <c r="D9" s="20">
        <v>0.6421840000000002</v>
      </c>
      <c r="E9" s="21">
        <v>0.75736500000000018</v>
      </c>
      <c r="F9" s="21">
        <f t="shared" si="0"/>
        <v>0.23583068739771479</v>
      </c>
      <c r="G9" s="21">
        <v>0.20211422739771479</v>
      </c>
      <c r="H9" s="21">
        <v>1.6501770000000006E-2</v>
      </c>
      <c r="I9" s="21">
        <v>1.7214689999999998E-2</v>
      </c>
      <c r="J9" s="22">
        <f t="shared" si="1"/>
        <v>0.26686502201410778</v>
      </c>
      <c r="K9" s="22">
        <f t="shared" si="2"/>
        <v>0.28865341994641253</v>
      </c>
      <c r="L9" s="23">
        <f t="shared" si="3"/>
        <v>0.31138313415290481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19.442006000000003</v>
      </c>
      <c r="E10" s="45">
        <f t="shared" ref="E10:I10" ca="1" si="4">OFFSET(E10,-MATCH("PROYECTOS",$A$8:$A$50,0)-1,0)-(OFFSET(E10,-MATCH("PROYECTOS",$A$8:$A$50,0),0))</f>
        <v>22.799833000000007</v>
      </c>
      <c r="F10" s="45">
        <f t="shared" ca="1" si="4"/>
        <v>12.072113695674044</v>
      </c>
      <c r="G10" s="45">
        <f t="shared" ca="1" si="4"/>
        <v>8.294937775674045</v>
      </c>
      <c r="H10" s="45">
        <f t="shared" ca="1" si="4"/>
        <v>1.7857361100000002</v>
      </c>
      <c r="I10" s="45">
        <f t="shared" ca="1" si="4"/>
        <v>1.9914398099999993</v>
      </c>
      <c r="J10" s="46">
        <f t="shared" ca="1" si="1"/>
        <v>0.36381572512719906</v>
      </c>
      <c r="K10" s="46">
        <f t="shared" ca="1" si="2"/>
        <v>0.44213805801446188</v>
      </c>
      <c r="L10" s="47">
        <f t="shared" ca="1" si="3"/>
        <v>0.52948254909033943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758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</row>
    <row r="15" spans="1:13" ht="15.75" thickBot="1" x14ac:dyDescent="0.3">
      <c r="A15" s="83"/>
      <c r="B15" s="84"/>
      <c r="C15" s="84"/>
      <c r="D15" s="103"/>
    </row>
    <row r="16" spans="1:13" ht="51.75" thickBot="1" x14ac:dyDescent="0.3">
      <c r="A16" s="73"/>
      <c r="B16" s="74">
        <v>3000527</v>
      </c>
      <c r="C16" s="74" t="s">
        <v>746</v>
      </c>
      <c r="D16" s="75">
        <v>0.31138313415290481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15" sqref="A15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35.326035000000005</v>
      </c>
      <c r="I6" s="14">
        <v>41.364539000000001</v>
      </c>
      <c r="J6" s="14">
        <v>23.31641239071838</v>
      </c>
      <c r="K6" s="14">
        <v>17.72262490071838</v>
      </c>
      <c r="L6" s="14">
        <v>2.68462486</v>
      </c>
      <c r="M6" s="14">
        <v>2.9091626299999995</v>
      </c>
      <c r="N6" s="15">
        <v>0.42844971391361036</v>
      </c>
      <c r="O6" s="15">
        <v>0.49335131622567774</v>
      </c>
      <c r="P6" s="16">
        <v>0.56368118573056936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SUM(H8:OFFSET(H6,MATCH("PROYECTOS",$A$8:$A$34,0),0))</f>
        <v>15.884029</v>
      </c>
      <c r="I7" s="38">
        <f ca="1">SUM(I8:OFFSET(I6,MATCH("PROYECTOS",$A$8:$A$34,0),0))</f>
        <v>18.564705999999997</v>
      </c>
      <c r="J7" s="38">
        <f ca="1">SUM(J8:OFFSET(J6,MATCH("PROYECTOS",$A$8:$A$34,0),0))</f>
        <v>11.244298695044334</v>
      </c>
      <c r="K7" s="38">
        <f ca="1">SUM(K8:OFFSET(K6,MATCH("PROYECTOS",$A$8:$A$34,0),0))</f>
        <v>9.4276871250443346</v>
      </c>
      <c r="L7" s="38">
        <f ca="1">SUM(L8:OFFSET(L6,MATCH("PROYECTOS",$A$8:$A$34,0),0))</f>
        <v>0.89888875000000001</v>
      </c>
      <c r="M7" s="38">
        <f ca="1">SUM(M8:OFFSET(M6,MATCH("PROYECTOS",$A$8:$A$34,0),0))</f>
        <v>0.91772282000000005</v>
      </c>
      <c r="N7" s="39">
        <f ca="1">IFERROR(K7/I7,0)</f>
        <v>0.50782851745911495</v>
      </c>
      <c r="O7" s="39">
        <f ca="1">IFERROR(SUM(K7,L7)/I7,0)</f>
        <v>0.55624774639815655</v>
      </c>
      <c r="P7" s="40">
        <f ca="1">IFERROR(SUM(K7,L7,M7)/I7,0)</f>
        <v>0.6056814848047869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747</v>
      </c>
      <c r="D8" s="68">
        <v>3000065</v>
      </c>
      <c r="E8" s="19" t="s">
        <v>745</v>
      </c>
      <c r="F8" s="69">
        <v>103</v>
      </c>
      <c r="G8" s="19" t="s">
        <v>754</v>
      </c>
      <c r="H8" s="20">
        <v>4.2041760000000004</v>
      </c>
      <c r="I8" s="21">
        <v>5.1326509999999992</v>
      </c>
      <c r="J8" s="21">
        <f t="shared" ref="J8:J14" si="0">SUM(K8,L8,M8)</f>
        <v>2.5380989179109474</v>
      </c>
      <c r="K8" s="21">
        <v>2.1144660779109472</v>
      </c>
      <c r="L8" s="21">
        <v>0.17169645999999997</v>
      </c>
      <c r="M8" s="21">
        <v>0.25193637999999996</v>
      </c>
      <c r="N8" s="22">
        <f t="shared" ref="N8:N15" si="1">IFERROR(K8/I8,0)</f>
        <v>0.41196373529214192</v>
      </c>
      <c r="O8" s="22">
        <f t="shared" ref="O8:O15" si="2">IFERROR(SUM(K8,L8)/I8,0)</f>
        <v>0.44541554411374312</v>
      </c>
      <c r="P8" s="23">
        <f t="shared" ref="P8:P15" si="3">IFERROR(SUM(K8,L8,M8)/I8,0)</f>
        <v>0.4945005841836797</v>
      </c>
      <c r="Q8" s="70">
        <v>2037</v>
      </c>
      <c r="R8" s="21">
        <v>2461</v>
      </c>
      <c r="S8" s="23">
        <f>IFERROR(R8/Q8,0)</f>
        <v>1.2081492390770741</v>
      </c>
    </row>
    <row r="9" spans="1:19" ht="51" x14ac:dyDescent="0.25">
      <c r="A9" s="17"/>
      <c r="B9" s="19">
        <v>5000164</v>
      </c>
      <c r="C9" s="19" t="s">
        <v>748</v>
      </c>
      <c r="D9" s="68">
        <v>3000527</v>
      </c>
      <c r="E9" s="19" t="s">
        <v>746</v>
      </c>
      <c r="F9" s="69">
        <v>86</v>
      </c>
      <c r="G9" s="19" t="s">
        <v>500</v>
      </c>
      <c r="H9" s="20">
        <v>0.52507100000000007</v>
      </c>
      <c r="I9" s="21">
        <v>0.58947800000000017</v>
      </c>
      <c r="J9" s="21">
        <f t="shared" si="0"/>
        <v>0.15175306750348927</v>
      </c>
      <c r="K9" s="21">
        <v>0.12139906750348928</v>
      </c>
      <c r="L9" s="21">
        <v>1.514536E-2</v>
      </c>
      <c r="M9" s="21">
        <v>1.5208640000000001E-2</v>
      </c>
      <c r="N9" s="22">
        <f t="shared" si="1"/>
        <v>0.20594333885825974</v>
      </c>
      <c r="O9" s="22">
        <f t="shared" si="2"/>
        <v>0.23163617217858723</v>
      </c>
      <c r="P9" s="23">
        <f t="shared" si="3"/>
        <v>0.25743635471296505</v>
      </c>
      <c r="Q9" s="70">
        <v>1070</v>
      </c>
      <c r="R9" s="21">
        <v>1726</v>
      </c>
      <c r="S9" s="23">
        <f t="shared" ref="S9:S14" si="4">IFERROR(R9/Q9,0)</f>
        <v>1.6130841121495327</v>
      </c>
    </row>
    <row r="10" spans="1:19" ht="51" x14ac:dyDescent="0.25">
      <c r="A10" s="17"/>
      <c r="B10" s="19">
        <v>5000174</v>
      </c>
      <c r="C10" s="19" t="s">
        <v>749</v>
      </c>
      <c r="D10" s="68">
        <v>3000065</v>
      </c>
      <c r="E10" s="19" t="s">
        <v>745</v>
      </c>
      <c r="F10" s="69">
        <v>88</v>
      </c>
      <c r="G10" s="19" t="s">
        <v>755</v>
      </c>
      <c r="H10" s="20">
        <v>2.2042459999999999</v>
      </c>
      <c r="I10" s="21">
        <v>2.4492390000000004</v>
      </c>
      <c r="J10" s="21">
        <f t="shared" si="0"/>
        <v>1.1985365820346137</v>
      </c>
      <c r="K10" s="21">
        <v>0.95871798203461367</v>
      </c>
      <c r="L10" s="21">
        <v>0.10444902999999998</v>
      </c>
      <c r="M10" s="21">
        <v>0.13536956999999999</v>
      </c>
      <c r="N10" s="22">
        <f t="shared" si="1"/>
        <v>0.39143504657349221</v>
      </c>
      <c r="O10" s="22">
        <f t="shared" si="2"/>
        <v>0.43408054993188233</v>
      </c>
      <c r="P10" s="23">
        <f t="shared" si="3"/>
        <v>0.48935060320148971</v>
      </c>
      <c r="Q10" s="70">
        <v>12537</v>
      </c>
      <c r="R10" s="21">
        <v>14353</v>
      </c>
      <c r="S10" s="23">
        <f t="shared" si="4"/>
        <v>1.1448512403286273</v>
      </c>
    </row>
    <row r="11" spans="1:19" ht="51" x14ac:dyDescent="0.25">
      <c r="A11" s="17"/>
      <c r="B11" s="19">
        <v>5000294</v>
      </c>
      <c r="C11" s="19" t="s">
        <v>750</v>
      </c>
      <c r="D11" s="68">
        <v>3000065</v>
      </c>
      <c r="E11" s="19" t="s">
        <v>745</v>
      </c>
      <c r="F11" s="69">
        <v>80</v>
      </c>
      <c r="G11" s="19" t="s">
        <v>310</v>
      </c>
      <c r="H11" s="20">
        <v>1.42903</v>
      </c>
      <c r="I11" s="21">
        <v>4.2379929999999986</v>
      </c>
      <c r="J11" s="21">
        <f t="shared" si="0"/>
        <v>3.2832119845027661</v>
      </c>
      <c r="K11" s="21">
        <v>2.8231806145027663</v>
      </c>
      <c r="L11" s="21">
        <v>0.28030109000000003</v>
      </c>
      <c r="M11" s="21">
        <v>0.17973028000000002</v>
      </c>
      <c r="N11" s="22">
        <f t="shared" si="1"/>
        <v>0.6661598106704677</v>
      </c>
      <c r="O11" s="22">
        <f t="shared" si="2"/>
        <v>0.73229986564460281</v>
      </c>
      <c r="P11" s="23">
        <f t="shared" si="3"/>
        <v>0.7747091570238005</v>
      </c>
      <c r="Q11" s="70">
        <v>9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5000370</v>
      </c>
      <c r="C12" s="19" t="s">
        <v>751</v>
      </c>
      <c r="D12" s="68">
        <v>3000527</v>
      </c>
      <c r="E12" s="19" t="s">
        <v>746</v>
      </c>
      <c r="F12" s="69">
        <v>109</v>
      </c>
      <c r="G12" s="19" t="s">
        <v>661</v>
      </c>
      <c r="H12" s="20">
        <v>0.11711299999999997</v>
      </c>
      <c r="I12" s="21">
        <v>0.16788700000000001</v>
      </c>
      <c r="J12" s="21">
        <f t="shared" si="0"/>
        <v>8.4077619894225505E-2</v>
      </c>
      <c r="K12" s="21">
        <v>8.0715159894225508E-2</v>
      </c>
      <c r="L12" s="21">
        <v>1.3564099999999997E-3</v>
      </c>
      <c r="M12" s="21">
        <v>2.0060500000000001E-3</v>
      </c>
      <c r="N12" s="22">
        <f t="shared" si="1"/>
        <v>0.48077075589072116</v>
      </c>
      <c r="O12" s="22">
        <f t="shared" si="2"/>
        <v>0.48885005923165881</v>
      </c>
      <c r="P12" s="23">
        <f t="shared" si="3"/>
        <v>0.50079887003892798</v>
      </c>
      <c r="Q12" s="70">
        <v>47</v>
      </c>
      <c r="R12" s="21">
        <v>37</v>
      </c>
      <c r="S12" s="23">
        <f t="shared" si="4"/>
        <v>0.78723404255319152</v>
      </c>
    </row>
    <row r="13" spans="1:19" ht="51" x14ac:dyDescent="0.25">
      <c r="A13" s="17"/>
      <c r="B13" s="19">
        <v>5001311</v>
      </c>
      <c r="C13" s="19" t="s">
        <v>752</v>
      </c>
      <c r="D13" s="68">
        <v>3000065</v>
      </c>
      <c r="E13" s="19" t="s">
        <v>745</v>
      </c>
      <c r="F13" s="69">
        <v>109</v>
      </c>
      <c r="G13" s="19" t="s">
        <v>661</v>
      </c>
      <c r="H13" s="20">
        <v>2.3838170000000001</v>
      </c>
      <c r="I13" s="21">
        <v>2.9841569999999997</v>
      </c>
      <c r="J13" s="21">
        <f t="shared" si="0"/>
        <v>1.7068223655925099</v>
      </c>
      <c r="K13" s="21">
        <v>1.4244110855925101</v>
      </c>
      <c r="L13" s="21">
        <v>0.13105645999999999</v>
      </c>
      <c r="M13" s="21">
        <v>0.15135482</v>
      </c>
      <c r="N13" s="22">
        <f t="shared" si="1"/>
        <v>0.47732444559468895</v>
      </c>
      <c r="O13" s="22">
        <f t="shared" si="2"/>
        <v>0.5212418601275034</v>
      </c>
      <c r="P13" s="23">
        <f t="shared" si="3"/>
        <v>0.57196131624191016</v>
      </c>
      <c r="Q13" s="70">
        <v>2345</v>
      </c>
      <c r="R13" s="21">
        <v>3117</v>
      </c>
      <c r="S13" s="23">
        <f t="shared" si="4"/>
        <v>1.3292110874200427</v>
      </c>
    </row>
    <row r="14" spans="1:19" ht="51" x14ac:dyDescent="0.25">
      <c r="A14" s="17"/>
      <c r="B14" s="19">
        <v>5004171</v>
      </c>
      <c r="C14" s="19" t="s">
        <v>753</v>
      </c>
      <c r="D14" s="68">
        <v>3000065</v>
      </c>
      <c r="E14" s="19" t="s">
        <v>745</v>
      </c>
      <c r="F14" s="69">
        <v>4</v>
      </c>
      <c r="G14" s="19" t="s">
        <v>756</v>
      </c>
      <c r="H14" s="20">
        <v>5.0205760000000001</v>
      </c>
      <c r="I14" s="21">
        <v>3.0033009999999996</v>
      </c>
      <c r="J14" s="21">
        <f t="shared" si="0"/>
        <v>2.2817981576057829</v>
      </c>
      <c r="K14" s="21">
        <v>1.9047971376057831</v>
      </c>
      <c r="L14" s="21">
        <v>0.19488394000000001</v>
      </c>
      <c r="M14" s="21">
        <v>0.18211707999999999</v>
      </c>
      <c r="N14" s="22">
        <f t="shared" si="1"/>
        <v>0.63423450982961194</v>
      </c>
      <c r="O14" s="22">
        <f t="shared" si="2"/>
        <v>0.69912442262889507</v>
      </c>
      <c r="P14" s="23">
        <f t="shared" si="3"/>
        <v>0.75976339288195993</v>
      </c>
      <c r="Q14" s="70">
        <v>3867</v>
      </c>
      <c r="R14" s="21">
        <v>4138</v>
      </c>
      <c r="S14" s="23">
        <f t="shared" si="4"/>
        <v>1.0700801655029739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19.442006000000006</v>
      </c>
      <c r="I15" s="45">
        <f t="shared" ca="1" si="5"/>
        <v>22.799833000000003</v>
      </c>
      <c r="J15" s="45">
        <f t="shared" ca="1" si="5"/>
        <v>12.072113695674046</v>
      </c>
      <c r="K15" s="45">
        <f t="shared" ca="1" si="5"/>
        <v>8.294937775674045</v>
      </c>
      <c r="L15" s="45">
        <f t="shared" ca="1" si="5"/>
        <v>1.78573611</v>
      </c>
      <c r="M15" s="45">
        <f t="shared" ca="1" si="5"/>
        <v>1.9914398099999995</v>
      </c>
      <c r="N15" s="46">
        <f t="shared" ca="1" si="1"/>
        <v>0.36381572512719912</v>
      </c>
      <c r="O15" s="46">
        <f t="shared" ca="1" si="2"/>
        <v>0.44213805801446193</v>
      </c>
      <c r="P15" s="47">
        <f t="shared" ca="1" si="3"/>
        <v>0.52948254909033954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759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1173.7837239999999</v>
      </c>
      <c r="E6" s="14">
        <v>1938.7081129999999</v>
      </c>
      <c r="F6" s="14">
        <v>1041.2339585368063</v>
      </c>
      <c r="G6" s="14">
        <v>753.54143192680635</v>
      </c>
      <c r="H6" s="14">
        <v>170.73522169999998</v>
      </c>
      <c r="I6" s="14">
        <v>116.95730491000003</v>
      </c>
      <c r="J6" s="15">
        <v>0.38868225024382841</v>
      </c>
      <c r="K6" s="15">
        <v>0.47674874181888072</v>
      </c>
      <c r="L6" s="16">
        <v>0.53707618571089477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191.27702299999999</v>
      </c>
      <c r="E7" s="38">
        <f ca="1">SUM(E8:OFFSET(E6,MATCH("GOBIERNOS REGIONALES",$A$8:$A$50,0),0))</f>
        <v>676.18070699999976</v>
      </c>
      <c r="F7" s="38">
        <f ca="1">SUM(F8:OFFSET(F6,MATCH("GOBIERNOS REGIONALES",$A$8:$A$50,0),0))</f>
        <v>385.66029575239332</v>
      </c>
      <c r="G7" s="38">
        <f ca="1">SUM(G8:OFFSET(G6,MATCH("GOBIERNOS REGIONALES",$A$8:$A$50,0),0))</f>
        <v>272.53894933239337</v>
      </c>
      <c r="H7" s="38">
        <f ca="1">SUM(H8:OFFSET(H6,MATCH("GOBIERNOS REGIONALES",$A$8:$A$50,0),0))</f>
        <v>62.572713050000004</v>
      </c>
      <c r="I7" s="38">
        <f ca="1">SUM(I8:OFFSET(I6,MATCH("GOBIERNOS REGIONALES",$A$8:$A$50,0),0))</f>
        <v>50.54863336999999</v>
      </c>
      <c r="J7" s="39">
        <f ca="1">IFERROR(G7/E7,0)</f>
        <v>0.40305638198635185</v>
      </c>
      <c r="K7" s="39">
        <f ca="1">IFERROR(SUM(G7,H7)/E7,0)</f>
        <v>0.49559482977439268</v>
      </c>
      <c r="L7" s="40">
        <f ca="1">IFERROR(SUM(G7,H7,I7)/E7,0)</f>
        <v>0.57035093098625411</v>
      </c>
      <c r="M7" s="4"/>
    </row>
    <row r="8" spans="1:13" x14ac:dyDescent="0.25">
      <c r="A8" s="17"/>
      <c r="B8" s="18">
        <v>13</v>
      </c>
      <c r="C8" s="19" t="s">
        <v>114</v>
      </c>
      <c r="D8" s="20">
        <v>189.96588299999999</v>
      </c>
      <c r="E8" s="21">
        <v>674.10940099999971</v>
      </c>
      <c r="F8" s="21">
        <f t="shared" ref="F8:F36" si="0">SUM(G8,H8,I8)</f>
        <v>383.7081005622465</v>
      </c>
      <c r="G8" s="21">
        <v>271.22691317224655</v>
      </c>
      <c r="H8" s="21">
        <v>62.280116880000001</v>
      </c>
      <c r="I8" s="21">
        <v>50.201070509999994</v>
      </c>
      <c r="J8" s="22">
        <f t="shared" ref="J8:J36" si="1">IFERROR(G8/E8,0)</f>
        <v>0.40234851015265199</v>
      </c>
      <c r="K8" s="22">
        <f t="shared" ref="K8:K36" si="2">IFERROR(SUM(G8,H8)/E8,0)</f>
        <v>0.49473724822337356</v>
      </c>
      <c r="L8" s="23">
        <f t="shared" ref="L8:L36" si="3">IFERROR(SUM(G8,H8,I8)/E8,0)</f>
        <v>0.56920746097449348</v>
      </c>
      <c r="M8" s="4"/>
    </row>
    <row r="9" spans="1:13" x14ac:dyDescent="0.25">
      <c r="A9" s="17"/>
      <c r="B9" s="18">
        <v>164</v>
      </c>
      <c r="C9" s="19" t="s">
        <v>149</v>
      </c>
      <c r="D9" s="20">
        <v>1.31114</v>
      </c>
      <c r="E9" s="21">
        <v>2.0713060000000003</v>
      </c>
      <c r="F9" s="21">
        <f t="shared" si="0"/>
        <v>1.9521951901468175</v>
      </c>
      <c r="G9" s="21">
        <v>1.3120361601468176</v>
      </c>
      <c r="H9" s="21">
        <v>0.29259617000000004</v>
      </c>
      <c r="I9" s="21">
        <v>0.34756286000000003</v>
      </c>
      <c r="J9" s="22">
        <f t="shared" si="1"/>
        <v>0.63343424880090982</v>
      </c>
      <c r="K9" s="22">
        <f t="shared" si="2"/>
        <v>0.77469593104390044</v>
      </c>
      <c r="L9" s="23">
        <f t="shared" si="3"/>
        <v>0.94249482700615805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707.80321000000015</v>
      </c>
      <c r="E10" s="38">
        <f ca="1">SUM(E11:OFFSET(E9,(MATCH("GOBIERNOS LOCALES",$A$8:$A$50,0)-MATCH("GOBIERNOS REGIONALES",$A$8:$A$50,0)),0))</f>
        <v>913.64226699999983</v>
      </c>
      <c r="F10" s="38">
        <f ca="1">SUM(F11:OFFSET(F9,(MATCH("GOBIERNOS LOCALES",$A$8:$A$50,0)-MATCH("GOBIERNOS REGIONALES",$A$8:$A$50,0)),0))</f>
        <v>529.67809139846258</v>
      </c>
      <c r="G10" s="38">
        <f ca="1">SUM(G11:OFFSET(G9,(MATCH("GOBIERNOS LOCALES",$A$8:$A$50,0)-MATCH("GOBIERNOS REGIONALES",$A$8:$A$50,0)),0))</f>
        <v>376.34956233846248</v>
      </c>
      <c r="H10" s="38">
        <f ca="1">SUM(H11:OFFSET(H9,(MATCH("GOBIERNOS LOCALES",$A$8:$A$50,0)-MATCH("GOBIERNOS REGIONALES",$A$8:$A$50,0)),0))</f>
        <v>99.452161869999969</v>
      </c>
      <c r="I10" s="38">
        <f ca="1">SUM(I11:OFFSET(I9,(MATCH("GOBIERNOS LOCALES",$A$8:$A$50,0)-MATCH("GOBIERNOS REGIONALES",$A$8:$A$50,0)),0))</f>
        <v>53.876367190000011</v>
      </c>
      <c r="J10" s="39">
        <f t="shared" ca="1" si="1"/>
        <v>0.41192223251035576</v>
      </c>
      <c r="K10" s="39">
        <f t="shared" ca="1" si="2"/>
        <v>0.52077464166668486</v>
      </c>
      <c r="L10" s="40">
        <f t="shared" ca="1" si="3"/>
        <v>0.57974341876464719</v>
      </c>
      <c r="M10" s="4"/>
    </row>
    <row r="11" spans="1:13" x14ac:dyDescent="0.25">
      <c r="A11" s="17"/>
      <c r="B11" s="18">
        <v>440</v>
      </c>
      <c r="C11" s="19" t="s">
        <v>206</v>
      </c>
      <c r="D11" s="20">
        <v>0.204933</v>
      </c>
      <c r="E11" s="21">
        <v>11.638309000000001</v>
      </c>
      <c r="F11" s="21">
        <f t="shared" si="0"/>
        <v>0.26763401204516407</v>
      </c>
      <c r="G11" s="21">
        <v>0.22430999204516411</v>
      </c>
      <c r="H11" s="21">
        <v>2.9632760000000001E-2</v>
      </c>
      <c r="I11" s="21">
        <v>1.369126E-2</v>
      </c>
      <c r="J11" s="22">
        <f t="shared" si="1"/>
        <v>1.9273417817413516E-2</v>
      </c>
      <c r="K11" s="22">
        <f t="shared" si="2"/>
        <v>2.181955746708255E-2</v>
      </c>
      <c r="L11" s="23">
        <f t="shared" si="3"/>
        <v>2.299595345381911E-2</v>
      </c>
      <c r="M11" s="4"/>
    </row>
    <row r="12" spans="1:13" x14ac:dyDescent="0.25">
      <c r="A12" s="17"/>
      <c r="B12" s="18">
        <v>441</v>
      </c>
      <c r="C12" s="19" t="s">
        <v>207</v>
      </c>
      <c r="D12" s="20">
        <v>8.6148009999999999</v>
      </c>
      <c r="E12" s="21">
        <v>10.790308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208</v>
      </c>
      <c r="D13" s="20">
        <v>82.04006600000001</v>
      </c>
      <c r="E13" s="21">
        <v>81.268185000000003</v>
      </c>
      <c r="F13" s="21">
        <f t="shared" si="0"/>
        <v>29.176500788811751</v>
      </c>
      <c r="G13" s="21">
        <v>20.290626038811752</v>
      </c>
      <c r="H13" s="21">
        <v>5.4183948899999992</v>
      </c>
      <c r="I13" s="21">
        <v>3.4674798599999996</v>
      </c>
      <c r="J13" s="22">
        <f t="shared" si="1"/>
        <v>0.24967490093216368</v>
      </c>
      <c r="K13" s="22">
        <f t="shared" si="2"/>
        <v>0.31634791559343611</v>
      </c>
      <c r="L13" s="23">
        <f t="shared" si="3"/>
        <v>0.35901504123430034</v>
      </c>
      <c r="M13" s="4"/>
    </row>
    <row r="14" spans="1:13" x14ac:dyDescent="0.25">
      <c r="A14" s="17"/>
      <c r="B14" s="18">
        <v>443</v>
      </c>
      <c r="C14" s="19" t="s">
        <v>209</v>
      </c>
      <c r="D14" s="20">
        <v>112.531706</v>
      </c>
      <c r="E14" s="21">
        <v>115.73170099999999</v>
      </c>
      <c r="F14" s="21">
        <f t="shared" si="0"/>
        <v>84.16855626178517</v>
      </c>
      <c r="G14" s="21">
        <v>44.150304771785159</v>
      </c>
      <c r="H14" s="21">
        <v>0.22825691999999997</v>
      </c>
      <c r="I14" s="21">
        <v>39.789994570000012</v>
      </c>
      <c r="J14" s="22">
        <f t="shared" si="1"/>
        <v>0.38148842875631078</v>
      </c>
      <c r="K14" s="22">
        <f t="shared" si="2"/>
        <v>0.38346072258788594</v>
      </c>
      <c r="L14" s="23">
        <f t="shared" si="3"/>
        <v>0.72727312857680348</v>
      </c>
      <c r="M14" s="4"/>
    </row>
    <row r="15" spans="1:13" x14ac:dyDescent="0.25">
      <c r="A15" s="17"/>
      <c r="B15" s="18">
        <v>444</v>
      </c>
      <c r="C15" s="19" t="s">
        <v>210</v>
      </c>
      <c r="D15" s="20">
        <v>25.223832999999999</v>
      </c>
      <c r="E15" s="21">
        <v>32.392341999999999</v>
      </c>
      <c r="F15" s="21">
        <f t="shared" si="0"/>
        <v>13.228737701914932</v>
      </c>
      <c r="G15" s="21">
        <v>10.246537051914931</v>
      </c>
      <c r="H15" s="21">
        <v>2.6925959399999995</v>
      </c>
      <c r="I15" s="21">
        <v>0.28960470999999999</v>
      </c>
      <c r="J15" s="22">
        <f t="shared" si="1"/>
        <v>0.31632590974480729</v>
      </c>
      <c r="K15" s="22">
        <f t="shared" si="2"/>
        <v>0.39945036984096216</v>
      </c>
      <c r="L15" s="23">
        <f t="shared" si="3"/>
        <v>0.4083908999823147</v>
      </c>
      <c r="M15" s="4"/>
    </row>
    <row r="16" spans="1:13" x14ac:dyDescent="0.25">
      <c r="A16" s="17"/>
      <c r="B16" s="18">
        <v>445</v>
      </c>
      <c r="C16" s="19" t="s">
        <v>211</v>
      </c>
      <c r="D16" s="20">
        <v>6.1649010000000004</v>
      </c>
      <c r="E16" s="21">
        <v>6.0454380000000008</v>
      </c>
      <c r="F16" s="21">
        <f t="shared" si="0"/>
        <v>2.3802716373487942</v>
      </c>
      <c r="G16" s="21">
        <v>1.7446088573487941</v>
      </c>
      <c r="H16" s="21">
        <v>0.27339379000000003</v>
      </c>
      <c r="I16" s="21">
        <v>0.36226899000000001</v>
      </c>
      <c r="J16" s="22">
        <f t="shared" si="1"/>
        <v>0.28858270605848474</v>
      </c>
      <c r="K16" s="22">
        <f t="shared" si="2"/>
        <v>0.33380586275945495</v>
      </c>
      <c r="L16" s="23">
        <f t="shared" si="3"/>
        <v>0.39373022059754709</v>
      </c>
      <c r="M16" s="4"/>
    </row>
    <row r="17" spans="1:13" x14ac:dyDescent="0.25">
      <c r="A17" s="17"/>
      <c r="B17" s="18">
        <v>446</v>
      </c>
      <c r="C17" s="19" t="s">
        <v>212</v>
      </c>
      <c r="D17" s="20">
        <v>30.933619</v>
      </c>
      <c r="E17" s="21">
        <v>31.15786499999999</v>
      </c>
      <c r="F17" s="21">
        <f t="shared" si="0"/>
        <v>16.136444774757951</v>
      </c>
      <c r="G17" s="21">
        <v>10.878769734757952</v>
      </c>
      <c r="H17" s="21">
        <v>2.9900118699999996</v>
      </c>
      <c r="I17" s="21">
        <v>2.2676631699999996</v>
      </c>
      <c r="J17" s="22">
        <f t="shared" si="1"/>
        <v>0.34915003755096685</v>
      </c>
      <c r="K17" s="22">
        <f t="shared" si="2"/>
        <v>0.44511334793824792</v>
      </c>
      <c r="L17" s="23">
        <f t="shared" si="3"/>
        <v>0.51789314751694171</v>
      </c>
      <c r="M17" s="4"/>
    </row>
    <row r="18" spans="1:13" x14ac:dyDescent="0.25">
      <c r="A18" s="17"/>
      <c r="B18" s="18">
        <v>447</v>
      </c>
      <c r="C18" s="19" t="s">
        <v>213</v>
      </c>
      <c r="D18" s="20">
        <v>0.10836999999999999</v>
      </c>
      <c r="E18" s="21">
        <v>1.9484460000000001</v>
      </c>
      <c r="F18" s="21">
        <f t="shared" si="0"/>
        <v>0.91943489883181151</v>
      </c>
      <c r="G18" s="21">
        <v>0.37024469883181155</v>
      </c>
      <c r="H18" s="21">
        <v>0.27289103999999997</v>
      </c>
      <c r="I18" s="21">
        <v>0.27629915999999999</v>
      </c>
      <c r="J18" s="22">
        <f t="shared" si="1"/>
        <v>0.19002050805196116</v>
      </c>
      <c r="K18" s="22">
        <f t="shared" si="2"/>
        <v>0.33007624477753628</v>
      </c>
      <c r="L18" s="23">
        <f t="shared" si="3"/>
        <v>0.47188112928549802</v>
      </c>
      <c r="M18" s="4"/>
    </row>
    <row r="19" spans="1:13" x14ac:dyDescent="0.25">
      <c r="A19" s="17"/>
      <c r="B19" s="18">
        <v>448</v>
      </c>
      <c r="C19" s="19" t="s">
        <v>214</v>
      </c>
      <c r="D19" s="20">
        <v>1.7152750000000001</v>
      </c>
      <c r="E19" s="21">
        <v>1.896547</v>
      </c>
      <c r="F19" s="21">
        <f t="shared" si="0"/>
        <v>1.0961031139083264</v>
      </c>
      <c r="G19" s="21">
        <v>0.77801144390832633</v>
      </c>
      <c r="H19" s="21">
        <v>1.733821E-2</v>
      </c>
      <c r="I19" s="21">
        <v>0.30075345999999997</v>
      </c>
      <c r="J19" s="22">
        <f t="shared" si="1"/>
        <v>0.41022523771270963</v>
      </c>
      <c r="K19" s="22">
        <f t="shared" si="2"/>
        <v>0.41936722575729807</v>
      </c>
      <c r="L19" s="23">
        <f t="shared" si="3"/>
        <v>0.57794671785530571</v>
      </c>
      <c r="M19" s="4"/>
    </row>
    <row r="20" spans="1:13" x14ac:dyDescent="0.25">
      <c r="A20" s="17"/>
      <c r="B20" s="18">
        <v>449</v>
      </c>
      <c r="C20" s="19" t="s">
        <v>215</v>
      </c>
      <c r="D20" s="20">
        <v>16.511958999999997</v>
      </c>
      <c r="E20" s="21">
        <v>17.152874000000001</v>
      </c>
      <c r="F20" s="21">
        <f t="shared" si="0"/>
        <v>8.682759363362976</v>
      </c>
      <c r="G20" s="21">
        <v>5.2311976433629752</v>
      </c>
      <c r="H20" s="21">
        <v>1.79305154</v>
      </c>
      <c r="I20" s="21">
        <v>1.6585101799999999</v>
      </c>
      <c r="J20" s="22">
        <f t="shared" si="1"/>
        <v>0.30497499389099314</v>
      </c>
      <c r="K20" s="22">
        <f t="shared" si="2"/>
        <v>0.40950858633736686</v>
      </c>
      <c r="L20" s="23">
        <f t="shared" si="3"/>
        <v>0.50619851596665233</v>
      </c>
      <c r="M20" s="4"/>
    </row>
    <row r="21" spans="1:13" x14ac:dyDescent="0.25">
      <c r="A21" s="17"/>
      <c r="B21" s="18">
        <v>450</v>
      </c>
      <c r="C21" s="19" t="s">
        <v>216</v>
      </c>
      <c r="D21" s="20">
        <v>0</v>
      </c>
      <c r="E21" s="21">
        <v>4.9099720000000007</v>
      </c>
      <c r="F21" s="21">
        <f t="shared" si="0"/>
        <v>1.7578860206944649</v>
      </c>
      <c r="G21" s="21">
        <v>0.71512759069446474</v>
      </c>
      <c r="H21" s="21">
        <v>0.39966537000000002</v>
      </c>
      <c r="I21" s="21">
        <v>0.64309305999999999</v>
      </c>
      <c r="J21" s="22">
        <f t="shared" si="1"/>
        <v>0.1456479977267619</v>
      </c>
      <c r="K21" s="22">
        <f t="shared" si="2"/>
        <v>0.22704670427743065</v>
      </c>
      <c r="L21" s="23">
        <f t="shared" si="3"/>
        <v>0.35802363449210395</v>
      </c>
      <c r="M21" s="4"/>
    </row>
    <row r="22" spans="1:13" x14ac:dyDescent="0.25">
      <c r="A22" s="17"/>
      <c r="B22" s="18">
        <v>451</v>
      </c>
      <c r="C22" s="19" t="s">
        <v>217</v>
      </c>
      <c r="D22" s="20">
        <v>287.152264</v>
      </c>
      <c r="E22" s="21">
        <v>315.87878899999993</v>
      </c>
      <c r="F22" s="21">
        <f t="shared" si="0"/>
        <v>213.10960974494731</v>
      </c>
      <c r="G22" s="21">
        <v>134.57859279494733</v>
      </c>
      <c r="H22" s="21">
        <v>76.868561379999989</v>
      </c>
      <c r="I22" s="21">
        <v>1.6624555699999999</v>
      </c>
      <c r="J22" s="22">
        <f t="shared" si="1"/>
        <v>0.42604504474957755</v>
      </c>
      <c r="K22" s="22">
        <f t="shared" si="2"/>
        <v>0.66939332914483018</v>
      </c>
      <c r="L22" s="23">
        <f t="shared" si="3"/>
        <v>0.6746562832522045</v>
      </c>
      <c r="M22" s="4"/>
    </row>
    <row r="23" spans="1:13" x14ac:dyDescent="0.25">
      <c r="A23" s="17"/>
      <c r="B23" s="18">
        <v>452</v>
      </c>
      <c r="C23" s="19" t="s">
        <v>218</v>
      </c>
      <c r="D23" s="20">
        <v>5.0978899999999996</v>
      </c>
      <c r="E23" s="21">
        <v>127.53525100000002</v>
      </c>
      <c r="F23" s="21">
        <f t="shared" si="0"/>
        <v>120.56872364098318</v>
      </c>
      <c r="G23" s="21">
        <v>119.15872287098318</v>
      </c>
      <c r="H23" s="21">
        <v>0.84393765999999992</v>
      </c>
      <c r="I23" s="21">
        <v>0.56606310999999998</v>
      </c>
      <c r="J23" s="22">
        <f t="shared" si="1"/>
        <v>0.93431989929578896</v>
      </c>
      <c r="K23" s="22">
        <f t="shared" si="2"/>
        <v>0.94093718865996634</v>
      </c>
      <c r="L23" s="23">
        <f t="shared" si="3"/>
        <v>0.94537567218167129</v>
      </c>
      <c r="M23" s="4"/>
    </row>
    <row r="24" spans="1:13" x14ac:dyDescent="0.25">
      <c r="A24" s="17"/>
      <c r="B24" s="18">
        <v>453</v>
      </c>
      <c r="C24" s="19" t="s">
        <v>219</v>
      </c>
      <c r="D24" s="20">
        <v>3.682191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220</v>
      </c>
      <c r="D25" s="20">
        <v>3.3915540000000002</v>
      </c>
      <c r="E25" s="21">
        <v>3.1071299999999997</v>
      </c>
      <c r="F25" s="21">
        <f t="shared" si="0"/>
        <v>1.3935804498705557</v>
      </c>
      <c r="G25" s="21">
        <v>0.9303982398705557</v>
      </c>
      <c r="H25" s="21">
        <v>0.34787035999999999</v>
      </c>
      <c r="I25" s="21">
        <v>0.11531185000000001</v>
      </c>
      <c r="J25" s="22">
        <f t="shared" si="1"/>
        <v>0.29943975304237536</v>
      </c>
      <c r="K25" s="22">
        <f t="shared" si="2"/>
        <v>0.41139849310152965</v>
      </c>
      <c r="L25" s="23">
        <f t="shared" si="3"/>
        <v>0.44851050643859636</v>
      </c>
      <c r="M25" s="4"/>
    </row>
    <row r="26" spans="1:13" x14ac:dyDescent="0.25">
      <c r="A26" s="17"/>
      <c r="B26" s="18">
        <v>455</v>
      </c>
      <c r="C26" s="19" t="s">
        <v>221</v>
      </c>
      <c r="D26" s="20">
        <v>10.038427</v>
      </c>
      <c r="E26" s="21">
        <v>18.892546000000003</v>
      </c>
      <c r="F26" s="21">
        <f t="shared" si="0"/>
        <v>15.92030696804159</v>
      </c>
      <c r="G26" s="21">
        <v>10.688282288041592</v>
      </c>
      <c r="H26" s="21">
        <v>5.4299403099999992</v>
      </c>
      <c r="I26" s="21">
        <v>-0.19791562999999998</v>
      </c>
      <c r="J26" s="22">
        <f t="shared" si="1"/>
        <v>0.56574070472246518</v>
      </c>
      <c r="K26" s="22">
        <f t="shared" si="2"/>
        <v>0.85315248659664966</v>
      </c>
      <c r="L26" s="23">
        <f t="shared" si="3"/>
        <v>0.84267662855189485</v>
      </c>
      <c r="M26" s="4"/>
    </row>
    <row r="27" spans="1:13" x14ac:dyDescent="0.25">
      <c r="A27" s="17"/>
      <c r="B27" s="18">
        <v>456</v>
      </c>
      <c r="C27" s="19" t="s">
        <v>222</v>
      </c>
      <c r="D27" s="20">
        <v>0.36027399999999998</v>
      </c>
      <c r="E27" s="21">
        <v>6.4308499999999995</v>
      </c>
      <c r="F27" s="21">
        <f t="shared" si="0"/>
        <v>6.5253519444473274E-2</v>
      </c>
      <c r="G27" s="21">
        <v>2.1884219444473274E-2</v>
      </c>
      <c r="H27" s="21">
        <v>1.1418949999999999E-2</v>
      </c>
      <c r="I27" s="21">
        <v>3.1950350000000002E-2</v>
      </c>
      <c r="J27" s="22">
        <f t="shared" si="1"/>
        <v>3.4030057371068016E-3</v>
      </c>
      <c r="K27" s="22">
        <f t="shared" si="2"/>
        <v>5.1786574783229703E-3</v>
      </c>
      <c r="L27" s="23">
        <f t="shared" si="3"/>
        <v>1.0146950938751996E-2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90.351302999999987</v>
      </c>
      <c r="E28" s="21">
        <v>85.840701999999993</v>
      </c>
      <c r="F28" s="21">
        <f t="shared" si="0"/>
        <v>2.9806659556501991</v>
      </c>
      <c r="G28" s="21">
        <v>2.8866774356501992</v>
      </c>
      <c r="H28" s="21">
        <v>2.8622049999999996E-2</v>
      </c>
      <c r="I28" s="21">
        <v>6.536647000000001E-2</v>
      </c>
      <c r="J28" s="22">
        <f t="shared" si="1"/>
        <v>3.3628306483912483E-2</v>
      </c>
      <c r="K28" s="22">
        <f t="shared" si="2"/>
        <v>3.3961738635946842E-2</v>
      </c>
      <c r="L28" s="23">
        <f t="shared" si="3"/>
        <v>3.4723224370301627E-2</v>
      </c>
      <c r="M28" s="4"/>
    </row>
    <row r="29" spans="1:13" x14ac:dyDescent="0.25">
      <c r="A29" s="17"/>
      <c r="B29" s="18">
        <v>458</v>
      </c>
      <c r="C29" s="19" t="s">
        <v>224</v>
      </c>
      <c r="D29" s="20">
        <v>0.66701500000000002</v>
      </c>
      <c r="E29" s="21">
        <v>11.553168999999999</v>
      </c>
      <c r="F29" s="21">
        <f t="shared" si="0"/>
        <v>6.030342874843015</v>
      </c>
      <c r="G29" s="21">
        <v>4.2008048748430156</v>
      </c>
      <c r="H29" s="21">
        <v>1.11105656</v>
      </c>
      <c r="I29" s="21">
        <v>0.7184814399999998</v>
      </c>
      <c r="J29" s="22">
        <f t="shared" si="1"/>
        <v>0.36360628627894354</v>
      </c>
      <c r="K29" s="22">
        <f t="shared" si="2"/>
        <v>0.45977527333349111</v>
      </c>
      <c r="L29" s="23">
        <f t="shared" si="3"/>
        <v>0.52196439564270336</v>
      </c>
      <c r="M29" s="4"/>
    </row>
    <row r="30" spans="1:13" x14ac:dyDescent="0.25">
      <c r="A30" s="17"/>
      <c r="B30" s="18">
        <v>459</v>
      </c>
      <c r="C30" s="19" t="s">
        <v>225</v>
      </c>
      <c r="D30" s="20">
        <v>6.665432</v>
      </c>
      <c r="E30" s="21">
        <v>6.003501</v>
      </c>
      <c r="F30" s="21">
        <f t="shared" si="0"/>
        <v>2.6088243949798402</v>
      </c>
      <c r="G30" s="21">
        <v>2.5809408149798401</v>
      </c>
      <c r="H30" s="21">
        <v>1.43613E-2</v>
      </c>
      <c r="I30" s="21">
        <v>1.3522279999999999E-2</v>
      </c>
      <c r="J30" s="22">
        <f t="shared" si="1"/>
        <v>0.4299059523734301</v>
      </c>
      <c r="K30" s="22">
        <f t="shared" si="2"/>
        <v>0.43229810655146722</v>
      </c>
      <c r="L30" s="23">
        <f t="shared" si="3"/>
        <v>0.43455050560994996</v>
      </c>
      <c r="M30" s="4"/>
    </row>
    <row r="31" spans="1:13" x14ac:dyDescent="0.25">
      <c r="A31" s="17"/>
      <c r="B31" s="18">
        <v>460</v>
      </c>
      <c r="C31" s="19" t="s">
        <v>226</v>
      </c>
      <c r="D31" s="20">
        <v>6.5169999999999995</v>
      </c>
      <c r="E31" s="21">
        <v>3.8329710000000006</v>
      </c>
      <c r="F31" s="21">
        <f t="shared" si="0"/>
        <v>0.82965613437906804</v>
      </c>
      <c r="G31" s="21">
        <v>0.29189573437906802</v>
      </c>
      <c r="H31" s="21">
        <v>0.20395235</v>
      </c>
      <c r="I31" s="21">
        <v>0.33380804999999997</v>
      </c>
      <c r="J31" s="22">
        <f t="shared" si="1"/>
        <v>7.6153911516436718E-2</v>
      </c>
      <c r="K31" s="22">
        <f t="shared" si="2"/>
        <v>0.12936390188683086</v>
      </c>
      <c r="L31" s="23">
        <f t="shared" si="3"/>
        <v>0.21645249452163032</v>
      </c>
      <c r="M31" s="4"/>
    </row>
    <row r="32" spans="1:13" x14ac:dyDescent="0.25">
      <c r="A32" s="17"/>
      <c r="B32" s="18">
        <v>461</v>
      </c>
      <c r="C32" s="19" t="s">
        <v>227</v>
      </c>
      <c r="D32" s="20">
        <v>7.3724150000000002</v>
      </c>
      <c r="E32" s="21">
        <v>0.155752</v>
      </c>
      <c r="F32" s="21">
        <f t="shared" si="0"/>
        <v>0.14627933561754225</v>
      </c>
      <c r="G32" s="21">
        <v>9.7617335617542267E-2</v>
      </c>
      <c r="H32" s="21">
        <v>4.8661999999999997E-2</v>
      </c>
      <c r="I32" s="21">
        <v>0</v>
      </c>
      <c r="J32" s="22">
        <f t="shared" si="1"/>
        <v>0.62674852083788501</v>
      </c>
      <c r="K32" s="22">
        <f t="shared" si="2"/>
        <v>0.93918110597322824</v>
      </c>
      <c r="L32" s="23">
        <f t="shared" si="3"/>
        <v>0.93918110597322824</v>
      </c>
      <c r="M32" s="4"/>
    </row>
    <row r="33" spans="1:13" x14ac:dyDescent="0.25">
      <c r="A33" s="17"/>
      <c r="B33" s="18">
        <v>462</v>
      </c>
      <c r="C33" s="19" t="s">
        <v>228</v>
      </c>
      <c r="D33" s="20">
        <v>0</v>
      </c>
      <c r="E33" s="21">
        <v>0.347028</v>
      </c>
      <c r="F33" s="21">
        <f t="shared" si="0"/>
        <v>0.29197116763567865</v>
      </c>
      <c r="G33" s="21">
        <v>0.22891527763567865</v>
      </c>
      <c r="H33" s="21">
        <v>4.0911610000000001E-2</v>
      </c>
      <c r="I33" s="21">
        <v>2.2144279999999995E-2</v>
      </c>
      <c r="J33" s="22">
        <f t="shared" si="1"/>
        <v>0.65964497860598759</v>
      </c>
      <c r="K33" s="22">
        <f t="shared" si="2"/>
        <v>0.77753635912859664</v>
      </c>
      <c r="L33" s="23">
        <f t="shared" si="3"/>
        <v>0.84134757897252854</v>
      </c>
      <c r="M33" s="4"/>
    </row>
    <row r="34" spans="1:13" x14ac:dyDescent="0.25">
      <c r="A34" s="17"/>
      <c r="B34" s="18">
        <v>463</v>
      </c>
      <c r="C34" s="19" t="s">
        <v>229</v>
      </c>
      <c r="D34" s="20">
        <v>2.4579819999999999</v>
      </c>
      <c r="E34" s="21">
        <v>19.083544000000003</v>
      </c>
      <c r="F34" s="21">
        <f t="shared" si="0"/>
        <v>7.9185486386086907</v>
      </c>
      <c r="G34" s="21">
        <v>6.0550926286086906</v>
      </c>
      <c r="H34" s="21">
        <v>0.38763501</v>
      </c>
      <c r="I34" s="21">
        <v>1.475821</v>
      </c>
      <c r="J34" s="22">
        <f t="shared" si="1"/>
        <v>0.31729392761683517</v>
      </c>
      <c r="K34" s="22">
        <f t="shared" si="2"/>
        <v>0.33760645499644559</v>
      </c>
      <c r="L34" s="23">
        <f t="shared" si="3"/>
        <v>0.4149411995281741</v>
      </c>
      <c r="M34" s="4"/>
    </row>
    <row r="35" spans="1:13" x14ac:dyDescent="0.25">
      <c r="A35" s="17"/>
      <c r="B35" s="18">
        <v>465</v>
      </c>
      <c r="C35" s="19" t="s">
        <v>231</v>
      </c>
      <c r="D35" s="20">
        <v>0</v>
      </c>
      <c r="E35" s="21">
        <v>4.9046999999999993E-2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 x14ac:dyDescent="0.3">
      <c r="A36" s="41" t="s">
        <v>232</v>
      </c>
      <c r="B36" s="58"/>
      <c r="C36" s="43"/>
      <c r="D36" s="44">
        <v>274.7034909999997</v>
      </c>
      <c r="E36" s="45">
        <v>348.88513899999992</v>
      </c>
      <c r="F36" s="45">
        <f t="shared" si="0"/>
        <v>125.89557138595055</v>
      </c>
      <c r="G36" s="45">
        <v>104.65292025595055</v>
      </c>
      <c r="H36" s="45">
        <v>8.7103467800000089</v>
      </c>
      <c r="I36" s="45">
        <v>12.532304349999995</v>
      </c>
      <c r="J36" s="46">
        <f t="shared" si="1"/>
        <v>0.29996382349765427</v>
      </c>
      <c r="K36" s="46">
        <f t="shared" si="2"/>
        <v>0.32493005394520569</v>
      </c>
      <c r="L36" s="47">
        <f t="shared" si="3"/>
        <v>0.36085105759105024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760</v>
      </c>
      <c r="N2" s="72" t="s">
        <v>775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1173.7837239999999</v>
      </c>
      <c r="E6" s="14">
        <f ca="1">SUM(E7:OFFSET(E7,50,0))</f>
        <v>1938.7081129999999</v>
      </c>
      <c r="F6" s="14">
        <f ca="1">SUM(F7:OFFSET(F7,50,0))</f>
        <v>1041.2339585368063</v>
      </c>
      <c r="G6" s="14">
        <f ca="1">SUM(G7:OFFSET(G7,50,0))</f>
        <v>753.54143192680635</v>
      </c>
      <c r="H6" s="14">
        <f ca="1">SUM(H7:OFFSET(H7,50,0))</f>
        <v>170.73522169999998</v>
      </c>
      <c r="I6" s="14">
        <f ca="1">SUM(I7:OFFSET(I7,50,0))</f>
        <v>116.95730491000003</v>
      </c>
      <c r="J6" s="15">
        <f ca="1">IFERROR(G6/E6,0)</f>
        <v>0.38868225024382841</v>
      </c>
      <c r="K6" s="15">
        <f ca="1">IFERROR(SUM(G6,H6)/E6,0)</f>
        <v>0.47674874181888072</v>
      </c>
      <c r="L6" s="16">
        <f ca="1">IFERROR(SUM(G6,H6,I6)/E6,0)</f>
        <v>0.53707618571089477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9.1942730000000008</v>
      </c>
      <c r="E7" s="21">
        <v>33.175771999999995</v>
      </c>
      <c r="F7" s="21">
        <f t="shared" ref="F7:F30" si="0">SUM(G7,H7,I7)</f>
        <v>14.033681354482976</v>
      </c>
      <c r="G7" s="21">
        <v>10.450760744482977</v>
      </c>
      <c r="H7" s="21">
        <v>2.5613434100000001</v>
      </c>
      <c r="I7" s="21">
        <v>1.0215772000000001</v>
      </c>
      <c r="J7" s="22">
        <f t="shared" ref="J7:J30" si="1">IFERROR(G7/E7,0)</f>
        <v>0.31501183286655632</v>
      </c>
      <c r="K7" s="22">
        <f t="shared" ref="K7:K30" si="2">IFERROR(SUM(G7,H7)/E7,0)</f>
        <v>0.39221707197900257</v>
      </c>
      <c r="L7" s="23">
        <f t="shared" ref="L7:L30" si="3">IFERROR(SUM(G7,H7,I7)/E7,0)</f>
        <v>0.42300994094373984</v>
      </c>
      <c r="M7" s="4"/>
      <c r="N7" t="s">
        <v>262</v>
      </c>
      <c r="O7" s="5">
        <v>126.16049708944836</v>
      </c>
      <c r="P7" s="71">
        <v>0.90043395870696064</v>
      </c>
    </row>
    <row r="8" spans="1:16" x14ac:dyDescent="0.25">
      <c r="A8" s="17"/>
      <c r="B8" s="55">
        <v>2</v>
      </c>
      <c r="C8" s="19" t="s">
        <v>250</v>
      </c>
      <c r="D8" s="20">
        <v>26.247761000000011</v>
      </c>
      <c r="E8" s="21">
        <v>140.849817</v>
      </c>
      <c r="F8" s="21">
        <f t="shared" si="0"/>
        <v>74.29140134352221</v>
      </c>
      <c r="G8" s="21">
        <v>44.961788593522215</v>
      </c>
      <c r="H8" s="21">
        <v>20.683929890000005</v>
      </c>
      <c r="I8" s="21">
        <v>8.6456828599999973</v>
      </c>
      <c r="J8" s="22">
        <f t="shared" si="1"/>
        <v>0.31921794114593854</v>
      </c>
      <c r="K8" s="22">
        <f t="shared" si="2"/>
        <v>0.46606889438501875</v>
      </c>
      <c r="L8" s="23">
        <f t="shared" si="3"/>
        <v>0.5274511740652259</v>
      </c>
      <c r="M8" s="4"/>
      <c r="N8" t="s">
        <v>273</v>
      </c>
      <c r="O8" s="5">
        <v>0.94817947452597562</v>
      </c>
      <c r="P8" s="71">
        <v>0.72715659246367814</v>
      </c>
    </row>
    <row r="9" spans="1:16" x14ac:dyDescent="0.25">
      <c r="A9" s="17"/>
      <c r="B9" s="55">
        <v>3</v>
      </c>
      <c r="C9" s="19" t="s">
        <v>251</v>
      </c>
      <c r="D9" s="20">
        <v>86.542743000000044</v>
      </c>
      <c r="E9" s="21">
        <v>122.73761400000002</v>
      </c>
      <c r="F9" s="21">
        <f t="shared" si="0"/>
        <v>55.283855454288926</v>
      </c>
      <c r="G9" s="21">
        <v>41.18392032428892</v>
      </c>
      <c r="H9" s="21">
        <v>9.0705535000000008</v>
      </c>
      <c r="I9" s="21">
        <v>5.0293816300000014</v>
      </c>
      <c r="J9" s="22">
        <f t="shared" si="1"/>
        <v>0.33554441040616051</v>
      </c>
      <c r="K9" s="22">
        <f t="shared" si="2"/>
        <v>0.40944639696425023</v>
      </c>
      <c r="L9" s="23">
        <f t="shared" si="3"/>
        <v>0.45042309079178383</v>
      </c>
      <c r="M9" s="4"/>
      <c r="N9" t="s">
        <v>261</v>
      </c>
      <c r="O9" s="5">
        <v>231.9173960405214</v>
      </c>
      <c r="P9" s="71">
        <v>0.6557279692509026</v>
      </c>
    </row>
    <row r="10" spans="1:16" x14ac:dyDescent="0.25">
      <c r="A10" s="17"/>
      <c r="B10" s="55">
        <v>4</v>
      </c>
      <c r="C10" s="19" t="s">
        <v>252</v>
      </c>
      <c r="D10" s="20">
        <v>118.48829899999998</v>
      </c>
      <c r="E10" s="21">
        <v>181.82950999999986</v>
      </c>
      <c r="F10" s="21">
        <f t="shared" si="0"/>
        <v>106.1694370636536</v>
      </c>
      <c r="G10" s="21">
        <v>55.169136803653601</v>
      </c>
      <c r="H10" s="21">
        <v>5.259102369999999</v>
      </c>
      <c r="I10" s="21">
        <v>45.741197890000002</v>
      </c>
      <c r="J10" s="22">
        <f t="shared" si="1"/>
        <v>0.30341134837603445</v>
      </c>
      <c r="K10" s="22">
        <f t="shared" si="2"/>
        <v>0.33233460934725967</v>
      </c>
      <c r="L10" s="23">
        <f t="shared" si="3"/>
        <v>0.58389552423945756</v>
      </c>
      <c r="M10" s="4"/>
      <c r="N10" t="s">
        <v>269</v>
      </c>
      <c r="O10" s="5">
        <v>46.983530084256287</v>
      </c>
      <c r="P10" s="71">
        <v>0.59959863198483976</v>
      </c>
    </row>
    <row r="11" spans="1:16" x14ac:dyDescent="0.25">
      <c r="A11" s="17"/>
      <c r="B11" s="55">
        <v>5</v>
      </c>
      <c r="C11" s="19" t="s">
        <v>253</v>
      </c>
      <c r="D11" s="20">
        <v>43.751005000000021</v>
      </c>
      <c r="E11" s="21">
        <v>164.980367</v>
      </c>
      <c r="F11" s="21">
        <f t="shared" si="0"/>
        <v>69.253068433893901</v>
      </c>
      <c r="G11" s="21">
        <v>57.8285375238939</v>
      </c>
      <c r="H11" s="21">
        <v>10.052452479999996</v>
      </c>
      <c r="I11" s="21">
        <v>1.37207843</v>
      </c>
      <c r="J11" s="22">
        <f t="shared" si="1"/>
        <v>0.3505176923499867</v>
      </c>
      <c r="K11" s="22">
        <f t="shared" si="2"/>
        <v>0.41144889684900443</v>
      </c>
      <c r="L11" s="23">
        <f t="shared" si="3"/>
        <v>0.41976551327403644</v>
      </c>
      <c r="M11" s="4"/>
      <c r="N11" t="s">
        <v>258</v>
      </c>
      <c r="O11" s="5">
        <v>15.668254266447484</v>
      </c>
      <c r="P11" s="71">
        <v>0.59787306204097235</v>
      </c>
    </row>
    <row r="12" spans="1:16" x14ac:dyDescent="0.25">
      <c r="A12" s="17"/>
      <c r="B12" s="55">
        <v>6</v>
      </c>
      <c r="C12" s="19" t="s">
        <v>254</v>
      </c>
      <c r="D12" s="20">
        <v>42.036808000000015</v>
      </c>
      <c r="E12" s="21">
        <v>74.74957299999997</v>
      </c>
      <c r="F12" s="21">
        <f t="shared" si="0"/>
        <v>30.471258076945151</v>
      </c>
      <c r="G12" s="21">
        <v>21.268480526945154</v>
      </c>
      <c r="H12" s="21">
        <v>3.6404309399999994</v>
      </c>
      <c r="I12" s="21">
        <v>5.5623466099999987</v>
      </c>
      <c r="J12" s="22">
        <f t="shared" si="1"/>
        <v>0.28452979292530761</v>
      </c>
      <c r="K12" s="22">
        <f t="shared" si="2"/>
        <v>0.33323148838515992</v>
      </c>
      <c r="L12" s="23">
        <f t="shared" si="3"/>
        <v>0.40764457713952645</v>
      </c>
      <c r="M12" s="4"/>
      <c r="N12" t="s">
        <v>266</v>
      </c>
      <c r="O12" s="5">
        <v>26.948032019551057</v>
      </c>
      <c r="P12" s="71">
        <v>0.59428626717725308</v>
      </c>
    </row>
    <row r="13" spans="1:16" x14ac:dyDescent="0.25">
      <c r="A13" s="17"/>
      <c r="B13" s="55">
        <v>8</v>
      </c>
      <c r="C13" s="19" t="s">
        <v>256</v>
      </c>
      <c r="D13" s="20">
        <v>158.27391100000003</v>
      </c>
      <c r="E13" s="21">
        <v>133.59057100000004</v>
      </c>
      <c r="F13" s="21">
        <f t="shared" si="0"/>
        <v>74.230288758338475</v>
      </c>
      <c r="G13" s="21">
        <v>57.900229498338476</v>
      </c>
      <c r="H13" s="21">
        <v>7.5357034300000025</v>
      </c>
      <c r="I13" s="21">
        <v>8.7943558299999971</v>
      </c>
      <c r="J13" s="22">
        <f t="shared" si="1"/>
        <v>0.43341554022056283</v>
      </c>
      <c r="K13" s="22">
        <f t="shared" si="2"/>
        <v>0.48982448715140575</v>
      </c>
      <c r="L13" s="23">
        <f t="shared" si="3"/>
        <v>0.55565514993074216</v>
      </c>
      <c r="M13" s="4"/>
      <c r="N13" t="s">
        <v>252</v>
      </c>
      <c r="O13" s="5">
        <v>106.1694370636536</v>
      </c>
      <c r="P13" s="71">
        <v>0.58389552423945756</v>
      </c>
    </row>
    <row r="14" spans="1:16" x14ac:dyDescent="0.25">
      <c r="A14" s="17"/>
      <c r="B14" s="55">
        <v>9</v>
      </c>
      <c r="C14" s="19" t="s">
        <v>257</v>
      </c>
      <c r="D14" s="20">
        <v>18.737484999999996</v>
      </c>
      <c r="E14" s="21">
        <v>78.607881000000006</v>
      </c>
      <c r="F14" s="21">
        <f t="shared" si="0"/>
        <v>38.541700327775352</v>
      </c>
      <c r="G14" s="21">
        <v>30.494862497775348</v>
      </c>
      <c r="H14" s="21">
        <v>1.9582838300000009</v>
      </c>
      <c r="I14" s="21">
        <v>6.0885539999999994</v>
      </c>
      <c r="J14" s="22">
        <f t="shared" si="1"/>
        <v>0.38793645255207104</v>
      </c>
      <c r="K14" s="22">
        <f t="shared" si="2"/>
        <v>0.41284850723523953</v>
      </c>
      <c r="L14" s="23">
        <f t="shared" si="3"/>
        <v>0.49030326014989961</v>
      </c>
      <c r="M14" s="4"/>
      <c r="N14" t="s">
        <v>270</v>
      </c>
      <c r="O14" s="5">
        <v>13.312659789912829</v>
      </c>
      <c r="P14" s="71">
        <v>0.55609633164259076</v>
      </c>
    </row>
    <row r="15" spans="1:16" x14ac:dyDescent="0.25">
      <c r="A15" s="17"/>
      <c r="B15" s="55">
        <v>10</v>
      </c>
      <c r="C15" s="19" t="s">
        <v>258</v>
      </c>
      <c r="D15" s="20">
        <v>9.6268969999999978</v>
      </c>
      <c r="E15" s="21">
        <v>26.206657000000003</v>
      </c>
      <c r="F15" s="21">
        <f t="shared" si="0"/>
        <v>15.668254266447484</v>
      </c>
      <c r="G15" s="21">
        <v>14.279225536447484</v>
      </c>
      <c r="H15" s="21">
        <v>0.59108085999999993</v>
      </c>
      <c r="I15" s="21">
        <v>0.79794786999999978</v>
      </c>
      <c r="J15" s="22">
        <f t="shared" si="1"/>
        <v>0.54487016548686396</v>
      </c>
      <c r="K15" s="22">
        <f t="shared" si="2"/>
        <v>0.56742477289062399</v>
      </c>
      <c r="L15" s="23">
        <f t="shared" si="3"/>
        <v>0.59787306204097235</v>
      </c>
      <c r="M15" s="4"/>
      <c r="N15" t="s">
        <v>256</v>
      </c>
      <c r="O15" s="5">
        <v>74.230288758338475</v>
      </c>
      <c r="P15" s="71">
        <v>0.55565514993074216</v>
      </c>
    </row>
    <row r="16" spans="1:16" x14ac:dyDescent="0.25">
      <c r="A16" s="17"/>
      <c r="B16" s="55">
        <v>11</v>
      </c>
      <c r="C16" s="19" t="s">
        <v>259</v>
      </c>
      <c r="D16" s="20">
        <v>19.31334</v>
      </c>
      <c r="E16" s="21">
        <v>26.286379999999987</v>
      </c>
      <c r="F16" s="21">
        <f t="shared" si="0"/>
        <v>13.448832915647024</v>
      </c>
      <c r="G16" s="21">
        <v>9.2519342156470223</v>
      </c>
      <c r="H16" s="21">
        <v>1.8353297000000002</v>
      </c>
      <c r="I16" s="21">
        <v>2.3615690000000003</v>
      </c>
      <c r="J16" s="22">
        <f t="shared" si="1"/>
        <v>0.3519668442610594</v>
      </c>
      <c r="K16" s="22">
        <f t="shared" si="2"/>
        <v>0.42178740152303318</v>
      </c>
      <c r="L16" s="23">
        <f t="shared" si="3"/>
        <v>0.5116274251398264</v>
      </c>
      <c r="M16" s="4"/>
      <c r="N16" t="s">
        <v>271</v>
      </c>
      <c r="O16" s="5">
        <v>18.588676105168407</v>
      </c>
      <c r="P16" s="71">
        <v>0.54333371940840047</v>
      </c>
    </row>
    <row r="17" spans="1:16" x14ac:dyDescent="0.25">
      <c r="A17" s="17"/>
      <c r="B17" s="55">
        <v>12</v>
      </c>
      <c r="C17" s="19" t="s">
        <v>260</v>
      </c>
      <c r="D17" s="20">
        <v>15.350527999999995</v>
      </c>
      <c r="E17" s="21">
        <v>45.64575099999999</v>
      </c>
      <c r="F17" s="21">
        <f t="shared" si="0"/>
        <v>23.439300362894276</v>
      </c>
      <c r="G17" s="21">
        <v>19.079635312894279</v>
      </c>
      <c r="H17" s="21">
        <v>1.6578692299999995</v>
      </c>
      <c r="I17" s="21">
        <v>2.7017958199999987</v>
      </c>
      <c r="J17" s="22">
        <f t="shared" si="1"/>
        <v>0.41799367728431686</v>
      </c>
      <c r="K17" s="22">
        <f t="shared" si="2"/>
        <v>0.45431401803191457</v>
      </c>
      <c r="L17" s="23">
        <f t="shared" si="3"/>
        <v>0.51350453983973843</v>
      </c>
      <c r="M17" s="4"/>
      <c r="N17" t="s">
        <v>272</v>
      </c>
      <c r="O17" s="5">
        <v>0.590935408506301</v>
      </c>
      <c r="P17" s="71">
        <v>0.52879984081143505</v>
      </c>
    </row>
    <row r="18" spans="1:16" x14ac:dyDescent="0.25">
      <c r="A18" s="17"/>
      <c r="B18" s="55">
        <v>13</v>
      </c>
      <c r="C18" s="19" t="s">
        <v>261</v>
      </c>
      <c r="D18" s="20">
        <v>309.76101399999993</v>
      </c>
      <c r="E18" s="21">
        <v>353.67928000000006</v>
      </c>
      <c r="F18" s="21">
        <f t="shared" si="0"/>
        <v>231.9173960405214</v>
      </c>
      <c r="G18" s="21">
        <v>148.88812192052137</v>
      </c>
      <c r="H18" s="21">
        <v>81.015529440000009</v>
      </c>
      <c r="I18" s="21">
        <v>2.0137446800000003</v>
      </c>
      <c r="J18" s="22">
        <f t="shared" si="1"/>
        <v>0.42096930846647657</v>
      </c>
      <c r="K18" s="22">
        <f t="shared" si="2"/>
        <v>0.65003426652678487</v>
      </c>
      <c r="L18" s="23">
        <f t="shared" si="3"/>
        <v>0.6557279692509026</v>
      </c>
      <c r="M18" s="4"/>
      <c r="N18" t="s">
        <v>250</v>
      </c>
      <c r="O18" s="5">
        <v>74.29140134352221</v>
      </c>
      <c r="P18" s="71">
        <v>0.5274511740652259</v>
      </c>
    </row>
    <row r="19" spans="1:16" x14ac:dyDescent="0.25">
      <c r="A19" s="17"/>
      <c r="B19" s="55">
        <v>14</v>
      </c>
      <c r="C19" s="19" t="s">
        <v>262</v>
      </c>
      <c r="D19" s="20">
        <v>3.73061</v>
      </c>
      <c r="E19" s="21">
        <v>140.11077199999997</v>
      </c>
      <c r="F19" s="21">
        <f t="shared" si="0"/>
        <v>126.16049708944836</v>
      </c>
      <c r="G19" s="21">
        <v>120.83817210944835</v>
      </c>
      <c r="H19" s="21">
        <v>2.8293354500000003</v>
      </c>
      <c r="I19" s="21">
        <v>2.4929895299999996</v>
      </c>
      <c r="J19" s="22">
        <f t="shared" si="1"/>
        <v>0.86244740775140671</v>
      </c>
      <c r="K19" s="22">
        <f t="shared" si="2"/>
        <v>0.88264096895739308</v>
      </c>
      <c r="L19" s="23">
        <f t="shared" si="3"/>
        <v>0.90043395870696064</v>
      </c>
      <c r="M19" s="4"/>
      <c r="N19" t="s">
        <v>260</v>
      </c>
      <c r="O19" s="5">
        <v>23.439300362894276</v>
      </c>
      <c r="P19" s="71">
        <v>0.51350453983973843</v>
      </c>
    </row>
    <row r="20" spans="1:16" x14ac:dyDescent="0.25">
      <c r="A20" s="17"/>
      <c r="B20" s="55">
        <v>15</v>
      </c>
      <c r="C20" s="19" t="s">
        <v>263</v>
      </c>
      <c r="D20" s="20">
        <v>101.85536800000001</v>
      </c>
      <c r="E20" s="21">
        <v>103.47070600000001</v>
      </c>
      <c r="F20" s="21">
        <f t="shared" si="0"/>
        <v>38.299590289065186</v>
      </c>
      <c r="G20" s="21">
        <v>27.505517119065189</v>
      </c>
      <c r="H20" s="21">
        <v>3.4998358199999986</v>
      </c>
      <c r="I20" s="21">
        <v>7.2942373499999986</v>
      </c>
      <c r="J20" s="22">
        <f t="shared" si="1"/>
        <v>0.26582902719408513</v>
      </c>
      <c r="K20" s="22">
        <f t="shared" si="2"/>
        <v>0.29965343948716444</v>
      </c>
      <c r="L20" s="23">
        <f t="shared" si="3"/>
        <v>0.37014911533574713</v>
      </c>
      <c r="M20" s="4"/>
      <c r="N20" t="s">
        <v>259</v>
      </c>
      <c r="O20" s="5">
        <v>13.448832915647024</v>
      </c>
      <c r="P20" s="71">
        <v>0.5116274251398264</v>
      </c>
    </row>
    <row r="21" spans="1:16" x14ac:dyDescent="0.25">
      <c r="A21" s="17"/>
      <c r="B21" s="55">
        <v>16</v>
      </c>
      <c r="C21" s="19" t="s">
        <v>264</v>
      </c>
      <c r="D21" s="20">
        <v>3.682191</v>
      </c>
      <c r="E21" s="21">
        <v>0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257</v>
      </c>
      <c r="O21" s="5">
        <v>38.541700327775352</v>
      </c>
      <c r="P21" s="71">
        <v>0.49030326014989961</v>
      </c>
    </row>
    <row r="22" spans="1:16" x14ac:dyDescent="0.25">
      <c r="A22" s="17"/>
      <c r="B22" s="55">
        <v>17</v>
      </c>
      <c r="C22" s="19" t="s">
        <v>265</v>
      </c>
      <c r="D22" s="20">
        <v>3.3915540000000002</v>
      </c>
      <c r="E22" s="21">
        <v>3.1071299999999997</v>
      </c>
      <c r="F22" s="21">
        <f t="shared" si="0"/>
        <v>1.3935804498705557</v>
      </c>
      <c r="G22" s="21">
        <v>0.9303982398705557</v>
      </c>
      <c r="H22" s="21">
        <v>0.34787035999999999</v>
      </c>
      <c r="I22" s="21">
        <v>0.11531185000000001</v>
      </c>
      <c r="J22" s="22">
        <f t="shared" si="1"/>
        <v>0.29943975304237536</v>
      </c>
      <c r="K22" s="22">
        <f t="shared" si="2"/>
        <v>0.41139849310152965</v>
      </c>
      <c r="L22" s="23">
        <f t="shared" si="3"/>
        <v>0.44851050643859636</v>
      </c>
      <c r="M22" s="4"/>
      <c r="N22" t="s">
        <v>251</v>
      </c>
      <c r="O22" s="5">
        <v>55.283855454288926</v>
      </c>
      <c r="P22" s="71">
        <v>0.45042309079178383</v>
      </c>
    </row>
    <row r="23" spans="1:16" x14ac:dyDescent="0.25">
      <c r="A23" s="17"/>
      <c r="B23" s="55">
        <v>18</v>
      </c>
      <c r="C23" s="19" t="s">
        <v>266</v>
      </c>
      <c r="D23" s="20">
        <v>23.850686000000003</v>
      </c>
      <c r="E23" s="21">
        <v>45.345204000000017</v>
      </c>
      <c r="F23" s="21">
        <f t="shared" si="0"/>
        <v>26.948032019551057</v>
      </c>
      <c r="G23" s="21">
        <v>16.720953999551057</v>
      </c>
      <c r="H23" s="21">
        <v>8.1859294299999998</v>
      </c>
      <c r="I23" s="21">
        <v>2.0411485899999997</v>
      </c>
      <c r="J23" s="22">
        <f t="shared" si="1"/>
        <v>0.36874801576702687</v>
      </c>
      <c r="K23" s="22">
        <f t="shared" si="2"/>
        <v>0.54927271756349472</v>
      </c>
      <c r="L23" s="23">
        <f t="shared" si="3"/>
        <v>0.59428626717725308</v>
      </c>
      <c r="M23" s="4"/>
      <c r="N23" t="s">
        <v>265</v>
      </c>
      <c r="O23" s="5">
        <v>1.3935804498705557</v>
      </c>
      <c r="P23" s="71">
        <v>0.44851050643859636</v>
      </c>
    </row>
    <row r="24" spans="1:16" x14ac:dyDescent="0.25">
      <c r="A24" s="17"/>
      <c r="B24" s="55">
        <v>19</v>
      </c>
      <c r="C24" s="19" t="s">
        <v>267</v>
      </c>
      <c r="D24" s="20">
        <v>3.771274</v>
      </c>
      <c r="E24" s="21">
        <v>8.4551459999999992</v>
      </c>
      <c r="F24" s="21">
        <f t="shared" si="0"/>
        <v>1.6249032694444732</v>
      </c>
      <c r="G24" s="21">
        <v>2.1884219444473274E-2</v>
      </c>
      <c r="H24" s="21">
        <v>1.1418950000000001E-2</v>
      </c>
      <c r="I24" s="21">
        <v>1.5916001</v>
      </c>
      <c r="J24" s="22">
        <f t="shared" si="1"/>
        <v>2.5882722125050561E-3</v>
      </c>
      <c r="K24" s="22">
        <f t="shared" si="2"/>
        <v>3.9388047757511549E-3</v>
      </c>
      <c r="L24" s="23">
        <f t="shared" si="3"/>
        <v>0.19217920890360418</v>
      </c>
      <c r="M24" s="4"/>
      <c r="N24" t="s">
        <v>249</v>
      </c>
      <c r="O24" s="5">
        <v>14.033681354482976</v>
      </c>
      <c r="P24" s="71">
        <v>0.42300994094373984</v>
      </c>
    </row>
    <row r="25" spans="1:16" x14ac:dyDescent="0.25">
      <c r="A25" s="17"/>
      <c r="B25" s="55">
        <v>20</v>
      </c>
      <c r="C25" s="19" t="s">
        <v>268</v>
      </c>
      <c r="D25" s="20">
        <v>129.14844399999996</v>
      </c>
      <c r="E25" s="21">
        <v>116.94847499999997</v>
      </c>
      <c r="F25" s="21">
        <f t="shared" si="0"/>
        <v>19.63490015864625</v>
      </c>
      <c r="G25" s="21">
        <v>9.8842241586462478</v>
      </c>
      <c r="H25" s="21">
        <v>3.9529843799999997</v>
      </c>
      <c r="I25" s="21">
        <v>5.797691620000001</v>
      </c>
      <c r="J25" s="22">
        <f t="shared" si="1"/>
        <v>8.4517768689555378E-2</v>
      </c>
      <c r="K25" s="22">
        <f t="shared" si="2"/>
        <v>0.11831884544579355</v>
      </c>
      <c r="L25" s="23">
        <f t="shared" si="3"/>
        <v>0.16789359723285194</v>
      </c>
      <c r="M25" s="4"/>
      <c r="N25" t="s">
        <v>253</v>
      </c>
      <c r="O25" s="5">
        <v>69.253068433893901</v>
      </c>
      <c r="P25" s="71">
        <v>0.41976551327403644</v>
      </c>
    </row>
    <row r="26" spans="1:16" x14ac:dyDescent="0.25">
      <c r="A26" s="17"/>
      <c r="B26" s="55">
        <v>21</v>
      </c>
      <c r="C26" s="19" t="s">
        <v>269</v>
      </c>
      <c r="D26" s="20">
        <v>5.899935000000001</v>
      </c>
      <c r="E26" s="21">
        <v>78.358300999999983</v>
      </c>
      <c r="F26" s="21">
        <f t="shared" si="0"/>
        <v>46.983530084256287</v>
      </c>
      <c r="G26" s="21">
        <v>39.968628434256289</v>
      </c>
      <c r="H26" s="21">
        <v>3.2780867400000004</v>
      </c>
      <c r="I26" s="21">
        <v>3.7368149099999997</v>
      </c>
      <c r="J26" s="22">
        <f t="shared" si="1"/>
        <v>0.51007523037356695</v>
      </c>
      <c r="K26" s="22">
        <f t="shared" si="2"/>
        <v>0.55190981200902123</v>
      </c>
      <c r="L26" s="23">
        <f t="shared" si="3"/>
        <v>0.59959863198483976</v>
      </c>
      <c r="M26" s="4"/>
      <c r="N26" t="s">
        <v>254</v>
      </c>
      <c r="O26" s="5">
        <v>30.471258076945151</v>
      </c>
      <c r="P26" s="71">
        <v>0.40764457713952645</v>
      </c>
    </row>
    <row r="27" spans="1:16" x14ac:dyDescent="0.25">
      <c r="A27" s="17"/>
      <c r="B27" s="55">
        <v>22</v>
      </c>
      <c r="C27" s="19" t="s">
        <v>270</v>
      </c>
      <c r="D27" s="20">
        <v>12.768807000000001</v>
      </c>
      <c r="E27" s="21">
        <v>23.939485000000001</v>
      </c>
      <c r="F27" s="21">
        <f t="shared" si="0"/>
        <v>13.312659789912829</v>
      </c>
      <c r="G27" s="21">
        <v>12.156712499912828</v>
      </c>
      <c r="H27" s="21">
        <v>0.57786508000000003</v>
      </c>
      <c r="I27" s="21">
        <v>0.57808221000000004</v>
      </c>
      <c r="J27" s="22">
        <f t="shared" si="1"/>
        <v>0.50781010952879013</v>
      </c>
      <c r="K27" s="22">
        <f t="shared" si="2"/>
        <v>0.53194868560926967</v>
      </c>
      <c r="L27" s="23">
        <f t="shared" si="3"/>
        <v>0.55609633164259076</v>
      </c>
      <c r="M27" s="4"/>
      <c r="N27" t="s">
        <v>263</v>
      </c>
      <c r="O27" s="5">
        <v>38.299590289065186</v>
      </c>
      <c r="P27" s="71">
        <v>0.37014911533574713</v>
      </c>
    </row>
    <row r="28" spans="1:16" x14ac:dyDescent="0.25">
      <c r="A28" s="17"/>
      <c r="B28" s="55">
        <v>23</v>
      </c>
      <c r="C28" s="19" t="s">
        <v>271</v>
      </c>
      <c r="D28" s="20">
        <v>18.479875999999997</v>
      </c>
      <c r="E28" s="21">
        <v>34.212263000000007</v>
      </c>
      <c r="F28" s="21">
        <f t="shared" si="0"/>
        <v>18.588676105168407</v>
      </c>
      <c r="G28" s="21">
        <v>13.546481155168406</v>
      </c>
      <c r="H28" s="21">
        <v>2.0491808000000002</v>
      </c>
      <c r="I28" s="21">
        <v>2.9930141500000005</v>
      </c>
      <c r="J28" s="22">
        <f t="shared" si="1"/>
        <v>0.395953964084995</v>
      </c>
      <c r="K28" s="22">
        <f t="shared" si="2"/>
        <v>0.45585005455992206</v>
      </c>
      <c r="L28" s="23">
        <f t="shared" si="3"/>
        <v>0.54333371940840047</v>
      </c>
      <c r="M28" s="4"/>
      <c r="N28" t="s">
        <v>267</v>
      </c>
      <c r="O28" s="5">
        <v>1.6249032694444732</v>
      </c>
      <c r="P28" s="71">
        <v>0.19217920890360418</v>
      </c>
    </row>
    <row r="29" spans="1:16" x14ac:dyDescent="0.25">
      <c r="A29" s="17"/>
      <c r="B29" s="55">
        <v>24</v>
      </c>
      <c r="C29" s="19" t="s">
        <v>272</v>
      </c>
      <c r="D29" s="20">
        <v>9.8809149999999999</v>
      </c>
      <c r="E29" s="21">
        <v>1.1175029999999999</v>
      </c>
      <c r="F29" s="21">
        <f t="shared" si="0"/>
        <v>0.590935408506301</v>
      </c>
      <c r="G29" s="21">
        <v>0.47326120850630105</v>
      </c>
      <c r="H29" s="21">
        <v>7.7093999999999996E-2</v>
      </c>
      <c r="I29" s="21">
        <v>4.0580200000000004E-2</v>
      </c>
      <c r="J29" s="22">
        <f t="shared" si="1"/>
        <v>0.42349882595957333</v>
      </c>
      <c r="K29" s="22">
        <f t="shared" si="2"/>
        <v>0.49248656022068943</v>
      </c>
      <c r="L29" s="23">
        <f t="shared" si="3"/>
        <v>0.52879984081143505</v>
      </c>
      <c r="M29" s="4"/>
      <c r="N29" t="s">
        <v>268</v>
      </c>
      <c r="O29" s="5">
        <v>19.63490015864625</v>
      </c>
      <c r="P29" s="71">
        <v>0.16789359723285194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1.3039550000000002</v>
      </c>
      <c r="F30" s="28">
        <f t="shared" si="0"/>
        <v>0.94817947452597562</v>
      </c>
      <c r="G30" s="28">
        <v>0.73856528452597558</v>
      </c>
      <c r="H30" s="28">
        <v>6.4011609999999997E-2</v>
      </c>
      <c r="I30" s="28">
        <v>0.14560258000000001</v>
      </c>
      <c r="J30" s="29">
        <f t="shared" si="1"/>
        <v>0.56640396679791516</v>
      </c>
      <c r="K30" s="29">
        <f t="shared" si="2"/>
        <v>0.61549431884227257</v>
      </c>
      <c r="L30" s="30">
        <f t="shared" si="3"/>
        <v>0.72715659246367814</v>
      </c>
      <c r="M30" s="4"/>
      <c r="N30" t="s">
        <v>264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1173.7837239999999</v>
      </c>
      <c r="E6" s="14">
        <v>1938.7081129999999</v>
      </c>
      <c r="F6" s="14">
        <v>1041.2339585368063</v>
      </c>
      <c r="G6" s="14">
        <v>753.54143192680635</v>
      </c>
      <c r="H6" s="14">
        <v>170.73522169999998</v>
      </c>
      <c r="I6" s="14">
        <v>116.95730491000003</v>
      </c>
      <c r="J6" s="15">
        <v>0.38868225024382841</v>
      </c>
      <c r="K6" s="15">
        <v>0.47674874181888072</v>
      </c>
      <c r="L6" s="16">
        <v>0.53707618571089477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10.634893</v>
      </c>
      <c r="F7" s="38">
        <f ca="1">SUM(F8:OFFSET(F6,MATCH("PROYECTOS",$A$8:$A$50,0),0))</f>
        <v>6.920506959157275</v>
      </c>
      <c r="G7" s="38">
        <f ca="1">SUM(G8:OFFSET(G6,MATCH("PROYECTOS",$A$8:$A$50,0),0))</f>
        <v>5.2201874291572752</v>
      </c>
      <c r="H7" s="38">
        <f ca="1">SUM(H8:OFFSET(H6,MATCH("PROYECTOS",$A$8:$A$50,0),0))</f>
        <v>0.65565074999999995</v>
      </c>
      <c r="I7" s="38">
        <f ca="1">SUM(I8:OFFSET(I6,MATCH("PROYECTOS",$A$8:$A$50,0),0))</f>
        <v>1.0446687799999999</v>
      </c>
      <c r="J7" s="39">
        <f ca="1">IFERROR(G7/E7,0)</f>
        <v>0.4908547203208603</v>
      </c>
      <c r="K7" s="39">
        <f ca="1">IFERROR(SUM(G7,H7)/E7,0)</f>
        <v>0.55250562268536929</v>
      </c>
      <c r="L7" s="40">
        <f ca="1">IFERROR(SUM(G7,H7,I7)/E7,0)</f>
        <v>0.65073592740023578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5.61416</v>
      </c>
      <c r="E8" s="21">
        <v>5.021069999999999</v>
      </c>
      <c r="F8" s="21">
        <f t="shared" ref="F8:F10" si="0">SUM(G8,H8,I8)</f>
        <v>3.4008304320758556</v>
      </c>
      <c r="G8" s="21">
        <v>2.7862896220758557</v>
      </c>
      <c r="H8" s="21">
        <v>0.18239245000000001</v>
      </c>
      <c r="I8" s="21">
        <v>0.43214835999999995</v>
      </c>
      <c r="J8" s="22">
        <f t="shared" ref="J8:J11" si="1">IFERROR(G8/E8,0)</f>
        <v>0.55491949366885074</v>
      </c>
      <c r="K8" s="22">
        <f t="shared" ref="K8:K11" si="2">IFERROR(SUM(G8,H8)/E8,0)</f>
        <v>0.59124490837129462</v>
      </c>
      <c r="L8" s="23">
        <f t="shared" ref="L8:L11" si="3">IFERROR(SUM(G8,H8,I8)/E8,0)</f>
        <v>0.67731189409346138</v>
      </c>
      <c r="M8" s="4"/>
    </row>
    <row r="9" spans="1:13" ht="51" x14ac:dyDescent="0.25">
      <c r="A9" s="17"/>
      <c r="B9" s="19">
        <v>3000528</v>
      </c>
      <c r="C9" s="19" t="s">
        <v>763</v>
      </c>
      <c r="D9" s="20">
        <v>2.4736220000000002</v>
      </c>
      <c r="E9" s="21">
        <v>3.2475139999999993</v>
      </c>
      <c r="F9" s="21">
        <f t="shared" si="0"/>
        <v>2.0343211850846417</v>
      </c>
      <c r="G9" s="21">
        <v>1.5035619850846416</v>
      </c>
      <c r="H9" s="21">
        <v>0.20340945000000002</v>
      </c>
      <c r="I9" s="21">
        <v>0.32734974999999994</v>
      </c>
      <c r="J9" s="22">
        <f t="shared" si="1"/>
        <v>0.46298860761944116</v>
      </c>
      <c r="K9" s="22">
        <f t="shared" si="2"/>
        <v>0.52562404198554402</v>
      </c>
      <c r="L9" s="23">
        <f t="shared" si="3"/>
        <v>0.62642414631149923</v>
      </c>
      <c r="M9" s="4"/>
    </row>
    <row r="10" spans="1:13" ht="38.25" x14ac:dyDescent="0.25">
      <c r="A10" s="17"/>
      <c r="B10" s="19">
        <v>3000529</v>
      </c>
      <c r="C10" s="19" t="s">
        <v>764</v>
      </c>
      <c r="D10" s="20">
        <v>1.5256419999999999</v>
      </c>
      <c r="E10" s="21">
        <v>2.3663090000000007</v>
      </c>
      <c r="F10" s="21">
        <f t="shared" si="0"/>
        <v>1.4853553419967778</v>
      </c>
      <c r="G10" s="21">
        <v>0.93033582199677767</v>
      </c>
      <c r="H10" s="21">
        <v>0.26984884999999997</v>
      </c>
      <c r="I10" s="21">
        <v>0.28517067000000007</v>
      </c>
      <c r="J10" s="22">
        <f t="shared" si="1"/>
        <v>0.39315905995234662</v>
      </c>
      <c r="K10" s="22">
        <f t="shared" si="2"/>
        <v>0.50719693497205032</v>
      </c>
      <c r="L10" s="23">
        <f t="shared" si="3"/>
        <v>0.62770979698626739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1164.1703</v>
      </c>
      <c r="E11" s="45">
        <f t="shared" ref="E11:I11" ca="1" si="4">OFFSET(E11,-MATCH("PROYECTOS",$A$8:$A$50,0)-1,0)-(OFFSET(E11,-MATCH("PROYECTOS",$A$8:$A$50,0),0))</f>
        <v>1928.07322</v>
      </c>
      <c r="F11" s="45">
        <f t="shared" ca="1" si="4"/>
        <v>1034.3134515776489</v>
      </c>
      <c r="G11" s="45">
        <f t="shared" ca="1" si="4"/>
        <v>748.3212444976491</v>
      </c>
      <c r="H11" s="45">
        <f t="shared" ca="1" si="4"/>
        <v>170.07957094999998</v>
      </c>
      <c r="I11" s="45">
        <f t="shared" ca="1" si="4"/>
        <v>115.91263613000004</v>
      </c>
      <c r="J11" s="46">
        <f t="shared" ca="1" si="1"/>
        <v>0.38811868591673565</v>
      </c>
      <c r="K11" s="46">
        <f t="shared" ca="1" si="2"/>
        <v>0.47633088096501286</v>
      </c>
      <c r="L11" s="47">
        <f t="shared" ca="1" si="3"/>
        <v>0.53644925973176949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776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762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1173.7837239999999</v>
      </c>
      <c r="I6" s="14">
        <v>1938.7081129999999</v>
      </c>
      <c r="J6" s="14">
        <v>1041.2339585368063</v>
      </c>
      <c r="K6" s="14">
        <v>753.54143192680635</v>
      </c>
      <c r="L6" s="14">
        <v>170.73522169999998</v>
      </c>
      <c r="M6" s="14">
        <v>116.95730491000003</v>
      </c>
      <c r="N6" s="15">
        <v>0.38868225024382841</v>
      </c>
      <c r="O6" s="15">
        <v>0.47674874181888072</v>
      </c>
      <c r="P6" s="16">
        <v>0.53707618571089477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SUM(H8:OFFSET(H6,MATCH("PROYECTOS",$A$8:$A$35,0),0))</f>
        <v>9.6134240000000002</v>
      </c>
      <c r="I7" s="38">
        <f ca="1">SUM(I8:OFFSET(I6,MATCH("PROYECTOS",$A$8:$A$35,0),0))</f>
        <v>10.634893</v>
      </c>
      <c r="J7" s="38">
        <f ca="1">SUM(J8:OFFSET(J6,MATCH("PROYECTOS",$A$8:$A$35,0),0))</f>
        <v>6.9205069591572741</v>
      </c>
      <c r="K7" s="38">
        <f ca="1">SUM(K8:OFFSET(K6,MATCH("PROYECTOS",$A$8:$A$35,0),0))</f>
        <v>5.2201874291572743</v>
      </c>
      <c r="L7" s="38">
        <f ca="1">SUM(L8:OFFSET(L6,MATCH("PROYECTOS",$A$8:$A$35,0),0))</f>
        <v>0.65565075000000006</v>
      </c>
      <c r="M7" s="38">
        <f ca="1">SUM(M8:OFFSET(M6,MATCH("PROYECTOS",$A$8:$A$35,0),0))</f>
        <v>1.0446687800000001</v>
      </c>
      <c r="N7" s="39">
        <f ca="1">IFERROR(K7/I7,0)</f>
        <v>0.49085472032086025</v>
      </c>
      <c r="O7" s="39">
        <f ca="1">IFERROR(SUM(K7,L7)/I7,0)</f>
        <v>0.55250562268536929</v>
      </c>
      <c r="P7" s="40">
        <f ca="1">IFERROR(SUM(K7,L7,M7)/I7,0)</f>
        <v>0.65073592740023567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765</v>
      </c>
      <c r="D8" s="68">
        <v>3000528</v>
      </c>
      <c r="E8" s="19" t="s">
        <v>763</v>
      </c>
      <c r="F8" s="69">
        <v>535</v>
      </c>
      <c r="G8" s="19" t="s">
        <v>772</v>
      </c>
      <c r="H8" s="20">
        <v>0.9086470000000002</v>
      </c>
      <c r="I8" s="21">
        <v>0.66281800000000002</v>
      </c>
      <c r="J8" s="21">
        <f t="shared" ref="J8:J15" si="0">SUM(K8,L8,M8)</f>
        <v>0.20515279831621452</v>
      </c>
      <c r="K8" s="21">
        <v>0.13286713831621455</v>
      </c>
      <c r="L8" s="21">
        <v>3.8380600000000001E-2</v>
      </c>
      <c r="M8" s="21">
        <v>3.3905060000000001E-2</v>
      </c>
      <c r="N8" s="22">
        <f t="shared" ref="N8:N16" si="1">IFERROR(K8/I8,0)</f>
        <v>0.20045795122675386</v>
      </c>
      <c r="O8" s="22">
        <f t="shared" ref="O8:O16" si="2">IFERROR(SUM(K8,L8)/I8,0)</f>
        <v>0.25836313786924092</v>
      </c>
      <c r="P8" s="23">
        <f t="shared" ref="P8:P16" si="3">IFERROR(SUM(K8,L8,M8)/I8,0)</f>
        <v>0.30951603353592466</v>
      </c>
      <c r="Q8" s="70">
        <v>691</v>
      </c>
      <c r="R8" s="21">
        <v>590</v>
      </c>
      <c r="S8" s="23">
        <f>IFERROR(R8/Q8,0)</f>
        <v>0.85383502170767001</v>
      </c>
    </row>
    <row r="9" spans="1:19" x14ac:dyDescent="0.25">
      <c r="A9" s="17"/>
      <c r="B9" s="19">
        <v>5000276</v>
      </c>
      <c r="C9" s="19" t="s">
        <v>512</v>
      </c>
      <c r="D9" s="68">
        <v>3000001</v>
      </c>
      <c r="E9" s="19" t="s">
        <v>275</v>
      </c>
      <c r="F9" s="69">
        <v>1</v>
      </c>
      <c r="G9" s="19" t="s">
        <v>531</v>
      </c>
      <c r="H9" s="20">
        <v>5.6141599999999992</v>
      </c>
      <c r="I9" s="21">
        <v>5.021069999999999</v>
      </c>
      <c r="J9" s="21">
        <f t="shared" si="0"/>
        <v>3.4008304320758556</v>
      </c>
      <c r="K9" s="21">
        <v>2.7862896220758557</v>
      </c>
      <c r="L9" s="21">
        <v>0.18239245000000001</v>
      </c>
      <c r="M9" s="21">
        <v>0.4321483599999999</v>
      </c>
      <c r="N9" s="22">
        <f t="shared" si="1"/>
        <v>0.55491949366885074</v>
      </c>
      <c r="O9" s="22">
        <f t="shared" si="2"/>
        <v>0.59124490837129462</v>
      </c>
      <c r="P9" s="23">
        <f t="shared" si="3"/>
        <v>0.67731189409346138</v>
      </c>
      <c r="Q9" s="70">
        <v>59.001000000000005</v>
      </c>
      <c r="R9" s="21">
        <v>59</v>
      </c>
      <c r="S9" s="23">
        <f t="shared" ref="S9:S15" si="4">IFERROR(R9/Q9,0)</f>
        <v>0.99998305113472641</v>
      </c>
    </row>
    <row r="10" spans="1:19" ht="38.25" x14ac:dyDescent="0.25">
      <c r="A10" s="17"/>
      <c r="B10" s="19">
        <v>5001070</v>
      </c>
      <c r="C10" s="19" t="s">
        <v>766</v>
      </c>
      <c r="D10" s="68">
        <v>3000529</v>
      </c>
      <c r="E10" s="19" t="s">
        <v>764</v>
      </c>
      <c r="F10" s="69">
        <v>60</v>
      </c>
      <c r="G10" s="19" t="s">
        <v>309</v>
      </c>
      <c r="H10" s="20">
        <v>0.13914799999999999</v>
      </c>
      <c r="I10" s="21">
        <v>0.13914799999999999</v>
      </c>
      <c r="J10" s="21">
        <f t="shared" si="0"/>
        <v>9.3716497919408684E-2</v>
      </c>
      <c r="K10" s="21">
        <v>6.5646827919408679E-2</v>
      </c>
      <c r="L10" s="21">
        <v>1.7178209999999999E-2</v>
      </c>
      <c r="M10" s="21">
        <v>1.089146E-2</v>
      </c>
      <c r="N10" s="22">
        <f t="shared" si="1"/>
        <v>0.47177701382275478</v>
      </c>
      <c r="O10" s="22">
        <f t="shared" si="2"/>
        <v>0.59522981228194927</v>
      </c>
      <c r="P10" s="23">
        <f t="shared" si="3"/>
        <v>0.67350229913048476</v>
      </c>
      <c r="Q10" s="70">
        <v>12</v>
      </c>
      <c r="R10" s="21">
        <v>12</v>
      </c>
      <c r="S10" s="23">
        <f t="shared" si="4"/>
        <v>1</v>
      </c>
    </row>
    <row r="11" spans="1:19" ht="51" x14ac:dyDescent="0.25">
      <c r="A11" s="17"/>
      <c r="B11" s="19">
        <v>5002217</v>
      </c>
      <c r="C11" s="19" t="s">
        <v>767</v>
      </c>
      <c r="D11" s="68">
        <v>3000528</v>
      </c>
      <c r="E11" s="19" t="s">
        <v>763</v>
      </c>
      <c r="F11" s="69">
        <v>88</v>
      </c>
      <c r="G11" s="19" t="s">
        <v>755</v>
      </c>
      <c r="H11" s="20">
        <v>2.5000000000000001E-3</v>
      </c>
      <c r="I11" s="21">
        <v>0.84805999999999981</v>
      </c>
      <c r="J11" s="21">
        <f t="shared" si="0"/>
        <v>0.59832429217649252</v>
      </c>
      <c r="K11" s="21">
        <v>0.47579713217649261</v>
      </c>
      <c r="L11" s="21">
        <v>6.0950410000000003E-2</v>
      </c>
      <c r="M11" s="21">
        <v>6.157675E-2</v>
      </c>
      <c r="N11" s="22">
        <f t="shared" si="1"/>
        <v>0.56104182743731901</v>
      </c>
      <c r="O11" s="22">
        <f t="shared" si="2"/>
        <v>0.63291222575819239</v>
      </c>
      <c r="P11" s="23">
        <f t="shared" si="3"/>
        <v>0.70552118031329469</v>
      </c>
      <c r="Q11" s="70">
        <v>1232</v>
      </c>
      <c r="R11" s="21">
        <v>1224</v>
      </c>
      <c r="S11" s="23">
        <f t="shared" si="4"/>
        <v>0.99350649350649356</v>
      </c>
    </row>
    <row r="12" spans="1:19" ht="51" x14ac:dyDescent="0.25">
      <c r="A12" s="17"/>
      <c r="B12" s="19">
        <v>5004172</v>
      </c>
      <c r="C12" s="19" t="s">
        <v>768</v>
      </c>
      <c r="D12" s="68">
        <v>3000528</v>
      </c>
      <c r="E12" s="19" t="s">
        <v>763</v>
      </c>
      <c r="F12" s="69">
        <v>486</v>
      </c>
      <c r="G12" s="19" t="s">
        <v>773</v>
      </c>
      <c r="H12" s="20">
        <v>1.2970050000000002</v>
      </c>
      <c r="I12" s="21">
        <v>1.4792500000000004</v>
      </c>
      <c r="J12" s="21">
        <f t="shared" si="0"/>
        <v>1.1109271349213676</v>
      </c>
      <c r="K12" s="21">
        <v>0.81664369492136757</v>
      </c>
      <c r="L12" s="21">
        <v>8.7831410000000026E-2</v>
      </c>
      <c r="M12" s="21">
        <v>0.20645203000000001</v>
      </c>
      <c r="N12" s="22">
        <f t="shared" si="1"/>
        <v>0.5520660435500202</v>
      </c>
      <c r="O12" s="22">
        <f t="shared" si="2"/>
        <v>0.61144167985220033</v>
      </c>
      <c r="P12" s="23">
        <f t="shared" si="3"/>
        <v>0.751007020396395</v>
      </c>
      <c r="Q12" s="70">
        <v>188.00200000000001</v>
      </c>
      <c r="R12" s="21">
        <v>100.00200000000001</v>
      </c>
      <c r="S12" s="23">
        <f t="shared" si="4"/>
        <v>0.5319198731928384</v>
      </c>
    </row>
    <row r="13" spans="1:19" ht="51" x14ac:dyDescent="0.25">
      <c r="A13" s="17"/>
      <c r="B13" s="19">
        <v>5004173</v>
      </c>
      <c r="C13" s="19" t="s">
        <v>769</v>
      </c>
      <c r="D13" s="68">
        <v>3000528</v>
      </c>
      <c r="E13" s="19" t="s">
        <v>763</v>
      </c>
      <c r="F13" s="69">
        <v>227</v>
      </c>
      <c r="G13" s="19" t="s">
        <v>774</v>
      </c>
      <c r="H13" s="20">
        <v>0.26547000000000004</v>
      </c>
      <c r="I13" s="21">
        <v>0.257386</v>
      </c>
      <c r="J13" s="21">
        <f t="shared" si="0"/>
        <v>0.11991695967056677</v>
      </c>
      <c r="K13" s="21">
        <v>7.8254019670566777E-2</v>
      </c>
      <c r="L13" s="21">
        <v>1.6247029999999999E-2</v>
      </c>
      <c r="M13" s="21">
        <v>2.541591E-2</v>
      </c>
      <c r="N13" s="22">
        <f t="shared" si="1"/>
        <v>0.30403370684717418</v>
      </c>
      <c r="O13" s="22">
        <f t="shared" si="2"/>
        <v>0.36715691479166224</v>
      </c>
      <c r="P13" s="23">
        <f t="shared" si="3"/>
        <v>0.4659031946981062</v>
      </c>
      <c r="Q13" s="70">
        <v>122.00800000000001</v>
      </c>
      <c r="R13" s="21">
        <v>72.455000000000027</v>
      </c>
      <c r="S13" s="23">
        <f t="shared" si="4"/>
        <v>0.59385450134417428</v>
      </c>
    </row>
    <row r="14" spans="1:19" ht="51" x14ac:dyDescent="0.25">
      <c r="A14" s="17"/>
      <c r="B14" s="19">
        <v>5004174</v>
      </c>
      <c r="C14" s="19" t="s">
        <v>770</v>
      </c>
      <c r="D14" s="68">
        <v>3000529</v>
      </c>
      <c r="E14" s="19" t="s">
        <v>764</v>
      </c>
      <c r="F14" s="69">
        <v>46</v>
      </c>
      <c r="G14" s="19" t="s">
        <v>736</v>
      </c>
      <c r="H14" s="20">
        <v>1.26145</v>
      </c>
      <c r="I14" s="21">
        <v>1.9782170000000001</v>
      </c>
      <c r="J14" s="21">
        <f t="shared" si="0"/>
        <v>1.3387836439909142</v>
      </c>
      <c r="K14" s="21">
        <v>0.82642768399091437</v>
      </c>
      <c r="L14" s="21">
        <v>0.24940298000000002</v>
      </c>
      <c r="M14" s="21">
        <v>0.26295298</v>
      </c>
      <c r="N14" s="22">
        <f t="shared" si="1"/>
        <v>0.41776391770514271</v>
      </c>
      <c r="O14" s="22">
        <f t="shared" si="2"/>
        <v>0.54383854955796773</v>
      </c>
      <c r="P14" s="23">
        <f t="shared" si="3"/>
        <v>0.67676278385582278</v>
      </c>
      <c r="Q14" s="70">
        <v>5.3040000000000012</v>
      </c>
      <c r="R14" s="21">
        <v>3.1539999999999995</v>
      </c>
      <c r="S14" s="23">
        <f t="shared" si="4"/>
        <v>0.59464555052790324</v>
      </c>
    </row>
    <row r="15" spans="1:19" ht="38.25" x14ac:dyDescent="0.25">
      <c r="A15" s="17"/>
      <c r="B15" s="19">
        <v>5004175</v>
      </c>
      <c r="C15" s="19" t="s">
        <v>771</v>
      </c>
      <c r="D15" s="68">
        <v>3000529</v>
      </c>
      <c r="E15" s="19" t="s">
        <v>764</v>
      </c>
      <c r="F15" s="69">
        <v>14</v>
      </c>
      <c r="G15" s="19" t="s">
        <v>690</v>
      </c>
      <c r="H15" s="20">
        <v>0.12504400000000002</v>
      </c>
      <c r="I15" s="21">
        <v>0.248944</v>
      </c>
      <c r="J15" s="21">
        <f t="shared" si="0"/>
        <v>5.2855200086454612E-2</v>
      </c>
      <c r="K15" s="21">
        <v>3.8261310086454614E-2</v>
      </c>
      <c r="L15" s="21">
        <v>3.2676600000000004E-3</v>
      </c>
      <c r="M15" s="21">
        <v>1.132623E-2</v>
      </c>
      <c r="N15" s="22">
        <f t="shared" si="1"/>
        <v>0.15369444568438931</v>
      </c>
      <c r="O15" s="22">
        <f t="shared" si="2"/>
        <v>0.1668205302656606</v>
      </c>
      <c r="P15" s="23">
        <f t="shared" si="3"/>
        <v>0.21231763001500181</v>
      </c>
      <c r="Q15" s="70">
        <v>67.001000000000005</v>
      </c>
      <c r="R15" s="21">
        <v>57.000999999999998</v>
      </c>
      <c r="S15" s="23">
        <f t="shared" si="4"/>
        <v>0.85074849629110005</v>
      </c>
    </row>
    <row r="16" spans="1:19" ht="15.75" thickBot="1" x14ac:dyDescent="0.3">
      <c r="A16" s="41" t="s">
        <v>293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1164.1703</v>
      </c>
      <c r="I16" s="45">
        <f t="shared" ca="1" si="5"/>
        <v>1928.07322</v>
      </c>
      <c r="J16" s="45">
        <f t="shared" ca="1" si="5"/>
        <v>1034.3134515776489</v>
      </c>
      <c r="K16" s="45">
        <f t="shared" ca="1" si="5"/>
        <v>748.3212444976491</v>
      </c>
      <c r="L16" s="45">
        <f t="shared" ca="1" si="5"/>
        <v>170.07957094999998</v>
      </c>
      <c r="M16" s="45">
        <f t="shared" ca="1" si="5"/>
        <v>115.91263613000004</v>
      </c>
      <c r="N16" s="46">
        <f t="shared" ca="1" si="1"/>
        <v>0.38811868591673565</v>
      </c>
      <c r="O16" s="46">
        <f t="shared" ca="1" si="2"/>
        <v>0.47633088096501286</v>
      </c>
      <c r="P16" s="47">
        <f t="shared" ca="1" si="3"/>
        <v>0.53644925973176949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483.0886769999999</v>
      </c>
      <c r="E6" s="14">
        <v>490.87789199999997</v>
      </c>
      <c r="F6" s="14">
        <v>197.55987642522845</v>
      </c>
      <c r="G6" s="14">
        <v>137.5413920152285</v>
      </c>
      <c r="H6" s="14">
        <v>33.506578769999997</v>
      </c>
      <c r="I6" s="14">
        <v>26.511905640000005</v>
      </c>
      <c r="J6" s="15">
        <v>0.28019471696889642</v>
      </c>
      <c r="K6" s="15">
        <v>0.34845319696171712</v>
      </c>
      <c r="L6" s="16">
        <v>0.40246236313536915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279.40610399999991</v>
      </c>
      <c r="E7" s="38">
        <f ca="1">SUM(E8:OFFSET(E6,MATCH("GOBIERNOS REGIONALES",$A$8:$A$50,0),0))</f>
        <v>274.59805900000009</v>
      </c>
      <c r="F7" s="38">
        <f ca="1">SUM(F8:OFFSET(F6,MATCH("GOBIERNOS REGIONALES",$A$8:$A$50,0),0))</f>
        <v>97.159152012838376</v>
      </c>
      <c r="G7" s="38">
        <f ca="1">SUM(G8:OFFSET(G6,MATCH("GOBIERNOS REGIONALES",$A$8:$A$50,0),0))</f>
        <v>64.368450442838366</v>
      </c>
      <c r="H7" s="38">
        <f ca="1">SUM(H8:OFFSET(H6,MATCH("GOBIERNOS REGIONALES",$A$8:$A$50,0),0))</f>
        <v>22.441628849999997</v>
      </c>
      <c r="I7" s="38">
        <f ca="1">SUM(I8:OFFSET(I6,MATCH("GOBIERNOS REGIONALES",$A$8:$A$50,0),0))</f>
        <v>10.349072720000002</v>
      </c>
      <c r="J7" s="39">
        <f ca="1">IFERROR(G7/E7,0)</f>
        <v>0.23440970659897617</v>
      </c>
      <c r="K7" s="39">
        <f ca="1">IFERROR(SUM(G7,H7)/E7,0)</f>
        <v>0.31613507979252808</v>
      </c>
      <c r="L7" s="40">
        <f ca="1">IFERROR(SUM(G7,H7,I7)/E7,0)</f>
        <v>0.35382315653162844</v>
      </c>
      <c r="M7" s="4"/>
    </row>
    <row r="8" spans="1:13" x14ac:dyDescent="0.25">
      <c r="A8" s="17"/>
      <c r="B8" s="18">
        <v>16</v>
      </c>
      <c r="C8" s="19" t="s">
        <v>115</v>
      </c>
      <c r="D8" s="20">
        <v>279.40610399999991</v>
      </c>
      <c r="E8" s="21">
        <v>274.59805900000009</v>
      </c>
      <c r="F8" s="21">
        <f t="shared" ref="F8:F29" si="0">SUM(G8,H8,I8)</f>
        <v>97.159152012838376</v>
      </c>
      <c r="G8" s="21">
        <v>64.368450442838366</v>
      </c>
      <c r="H8" s="21">
        <v>22.441628849999997</v>
      </c>
      <c r="I8" s="21">
        <v>10.349072720000002</v>
      </c>
      <c r="J8" s="22">
        <f t="shared" ref="J8:J29" si="1">IFERROR(G8/E8,0)</f>
        <v>0.23440970659897617</v>
      </c>
      <c r="K8" s="22">
        <f t="shared" ref="K8:K29" si="2">IFERROR(SUM(G8,H8)/E8,0)</f>
        <v>0.31613507979252808</v>
      </c>
      <c r="L8" s="23">
        <f t="shared" ref="L8:L29" si="3">IFERROR(SUM(G8,H8,I8)/E8,0)</f>
        <v>0.35382315653162844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46.367374999999996</v>
      </c>
      <c r="E9" s="38">
        <f ca="1">SUM(E10:OFFSET(E8,(MATCH("GOBIERNOS LOCALES",$A$8:$A$50,0)-MATCH("GOBIERNOS REGIONALES",$A$8:$A$50,0)),0))</f>
        <v>76.432440000000014</v>
      </c>
      <c r="F9" s="38">
        <f ca="1">SUM(F10:OFFSET(F8,(MATCH("GOBIERNOS LOCALES",$A$8:$A$50,0)-MATCH("GOBIERNOS REGIONALES",$A$8:$A$50,0)),0))</f>
        <v>49.958606623910249</v>
      </c>
      <c r="G9" s="38">
        <f ca="1">SUM(G10:OFFSET(G8,(MATCH("GOBIERNOS LOCALES",$A$8:$A$50,0)-MATCH("GOBIERNOS REGIONALES",$A$8:$A$50,0)),0))</f>
        <v>34.462253643910245</v>
      </c>
      <c r="H9" s="38">
        <f ca="1">SUM(H10:OFFSET(H8,(MATCH("GOBIERNOS LOCALES",$A$8:$A$50,0)-MATCH("GOBIERNOS REGIONALES",$A$8:$A$50,0)),0))</f>
        <v>6.809452359999999</v>
      </c>
      <c r="I9" s="38">
        <f ca="1">SUM(I10:OFFSET(I8,(MATCH("GOBIERNOS LOCALES",$A$8:$A$50,0)-MATCH("GOBIERNOS REGIONALES",$A$8:$A$50,0)),0))</f>
        <v>8.6869006199999994</v>
      </c>
      <c r="J9" s="39">
        <f t="shared" ca="1" si="1"/>
        <v>0.45088516922801675</v>
      </c>
      <c r="K9" s="39">
        <f t="shared" ca="1" si="2"/>
        <v>0.53997629807330816</v>
      </c>
      <c r="L9" s="40">
        <f t="shared" ca="1" si="3"/>
        <v>0.65363092718105342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4.1557339999999998</v>
      </c>
      <c r="F10" s="21">
        <f t="shared" si="0"/>
        <v>3.784508897274061</v>
      </c>
      <c r="G10" s="21">
        <v>1.7280452572740614</v>
      </c>
      <c r="H10" s="21">
        <v>0.90456192000000002</v>
      </c>
      <c r="I10" s="21">
        <v>1.1519017199999999</v>
      </c>
      <c r="J10" s="22">
        <f t="shared" si="1"/>
        <v>0.41582191191112367</v>
      </c>
      <c r="K10" s="22">
        <f t="shared" si="2"/>
        <v>0.63348789342004597</v>
      </c>
      <c r="L10" s="23">
        <f t="shared" si="3"/>
        <v>0.91067159189545366</v>
      </c>
      <c r="M10" s="4"/>
    </row>
    <row r="11" spans="1:13" x14ac:dyDescent="0.25">
      <c r="A11" s="17"/>
      <c r="B11" s="18">
        <v>441</v>
      </c>
      <c r="C11" s="19" t="s">
        <v>207</v>
      </c>
      <c r="D11" s="20">
        <v>0</v>
      </c>
      <c r="E11" s="21">
        <v>0.123816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208</v>
      </c>
      <c r="D12" s="20">
        <v>0</v>
      </c>
      <c r="E12" s="21">
        <v>0.81941599999999992</v>
      </c>
      <c r="F12" s="21">
        <f t="shared" si="0"/>
        <v>0.25373745979854112</v>
      </c>
      <c r="G12" s="21">
        <v>0.10391036979854107</v>
      </c>
      <c r="H12" s="21">
        <v>3.0036720000000003E-2</v>
      </c>
      <c r="I12" s="21">
        <v>0.11979037000000001</v>
      </c>
      <c r="J12" s="22">
        <f t="shared" si="1"/>
        <v>0.12681027682952381</v>
      </c>
      <c r="K12" s="22">
        <f t="shared" si="2"/>
        <v>0.16346652957538185</v>
      </c>
      <c r="L12" s="23">
        <f t="shared" si="3"/>
        <v>0.30965646240559269</v>
      </c>
      <c r="M12" s="4"/>
    </row>
    <row r="13" spans="1:13" x14ac:dyDescent="0.25">
      <c r="A13" s="17"/>
      <c r="B13" s="18">
        <v>445</v>
      </c>
      <c r="C13" s="19" t="s">
        <v>211</v>
      </c>
      <c r="D13" s="20">
        <v>0.329208</v>
      </c>
      <c r="E13" s="21">
        <v>23.003738999999999</v>
      </c>
      <c r="F13" s="21">
        <f t="shared" si="0"/>
        <v>14.379009911864184</v>
      </c>
      <c r="G13" s="21">
        <v>8.6173184218641836</v>
      </c>
      <c r="H13" s="21">
        <v>2.5560072000000003</v>
      </c>
      <c r="I13" s="21">
        <v>3.2056842899999998</v>
      </c>
      <c r="J13" s="22">
        <f t="shared" si="1"/>
        <v>0.3746051205790582</v>
      </c>
      <c r="K13" s="22">
        <f t="shared" si="2"/>
        <v>0.48571780534739084</v>
      </c>
      <c r="L13" s="23">
        <f t="shared" si="3"/>
        <v>0.62507272891003429</v>
      </c>
      <c r="M13" s="4"/>
    </row>
    <row r="14" spans="1:13" x14ac:dyDescent="0.25">
      <c r="A14" s="17"/>
      <c r="B14" s="18">
        <v>446</v>
      </c>
      <c r="C14" s="19" t="s">
        <v>212</v>
      </c>
      <c r="D14" s="20">
        <v>8.6550809999999991</v>
      </c>
      <c r="E14" s="21">
        <v>8.8975280000000012</v>
      </c>
      <c r="F14" s="21">
        <f t="shared" si="0"/>
        <v>4.4664523769314108</v>
      </c>
      <c r="G14" s="21">
        <v>2.4020171969314106</v>
      </c>
      <c r="H14" s="21">
        <v>1.20060813</v>
      </c>
      <c r="I14" s="21">
        <v>0.86382705000000004</v>
      </c>
      <c r="J14" s="22">
        <f t="shared" si="1"/>
        <v>0.26996455610270742</v>
      </c>
      <c r="K14" s="22">
        <f t="shared" si="2"/>
        <v>0.40490182519587575</v>
      </c>
      <c r="L14" s="23">
        <f t="shared" si="3"/>
        <v>0.5019880102576143</v>
      </c>
      <c r="M14" s="4"/>
    </row>
    <row r="15" spans="1:13" x14ac:dyDescent="0.25">
      <c r="A15" s="17"/>
      <c r="B15" s="18">
        <v>447</v>
      </c>
      <c r="C15" s="19" t="s">
        <v>213</v>
      </c>
      <c r="D15" s="20">
        <v>0</v>
      </c>
      <c r="E15" s="21">
        <v>0.1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448</v>
      </c>
      <c r="C16" s="19" t="s">
        <v>214</v>
      </c>
      <c r="D16" s="20">
        <v>10.919308000000001</v>
      </c>
      <c r="E16" s="21">
        <v>9.3532900000000012</v>
      </c>
      <c r="F16" s="21">
        <f t="shared" si="0"/>
        <v>8.2286618798646511</v>
      </c>
      <c r="G16" s="21">
        <v>7.9032081298646517</v>
      </c>
      <c r="H16" s="21">
        <v>0.24031951999999998</v>
      </c>
      <c r="I16" s="21">
        <v>8.5134229999999991E-2</v>
      </c>
      <c r="J16" s="22">
        <f t="shared" si="1"/>
        <v>0.84496558214966611</v>
      </c>
      <c r="K16" s="22">
        <f t="shared" si="2"/>
        <v>0.87065916376640207</v>
      </c>
      <c r="L16" s="23">
        <f t="shared" si="3"/>
        <v>0.87976122624922892</v>
      </c>
      <c r="M16" s="4"/>
    </row>
    <row r="17" spans="1:13" x14ac:dyDescent="0.25">
      <c r="A17" s="17"/>
      <c r="B17" s="18">
        <v>450</v>
      </c>
      <c r="C17" s="19" t="s">
        <v>216</v>
      </c>
      <c r="D17" s="20">
        <v>1.4344619999999999</v>
      </c>
      <c r="E17" s="21">
        <v>0.81726700000000008</v>
      </c>
      <c r="F17" s="21">
        <f t="shared" si="0"/>
        <v>0.3658510298323619</v>
      </c>
      <c r="G17" s="21">
        <v>7.4999998323619366E-3</v>
      </c>
      <c r="H17" s="21">
        <v>9.7999999999999997E-4</v>
      </c>
      <c r="I17" s="21">
        <v>0.35737102999999998</v>
      </c>
      <c r="J17" s="22">
        <f t="shared" si="1"/>
        <v>9.1769272861401911E-3</v>
      </c>
      <c r="K17" s="22">
        <f t="shared" si="2"/>
        <v>1.0376045811664897E-2</v>
      </c>
      <c r="L17" s="23">
        <f t="shared" si="3"/>
        <v>0.44765178311660919</v>
      </c>
      <c r="M17" s="4"/>
    </row>
    <row r="18" spans="1:13" x14ac:dyDescent="0.25">
      <c r="A18" s="17"/>
      <c r="B18" s="18">
        <v>451</v>
      </c>
      <c r="C18" s="19" t="s">
        <v>217</v>
      </c>
      <c r="D18" s="20">
        <v>0</v>
      </c>
      <c r="E18" s="21">
        <v>0.195189</v>
      </c>
      <c r="F18" s="21">
        <f t="shared" si="0"/>
        <v>0.11976661346852779</v>
      </c>
      <c r="G18" s="21">
        <v>0.11976661346852779</v>
      </c>
      <c r="H18" s="21">
        <v>0</v>
      </c>
      <c r="I18" s="21">
        <v>0</v>
      </c>
      <c r="J18" s="22">
        <f t="shared" si="1"/>
        <v>0.61359304811504645</v>
      </c>
      <c r="K18" s="22">
        <f t="shared" si="2"/>
        <v>0.61359304811504645</v>
      </c>
      <c r="L18" s="23">
        <f t="shared" si="3"/>
        <v>0.61359304811504645</v>
      </c>
      <c r="M18" s="4"/>
    </row>
    <row r="19" spans="1:13" x14ac:dyDescent="0.25">
      <c r="A19" s="17"/>
      <c r="B19" s="18">
        <v>452</v>
      </c>
      <c r="C19" s="19" t="s">
        <v>218</v>
      </c>
      <c r="D19" s="20">
        <v>0.812967</v>
      </c>
      <c r="E19" s="21">
        <v>2.7815470000000002</v>
      </c>
      <c r="F19" s="21">
        <f t="shared" si="0"/>
        <v>1.1780108492796124</v>
      </c>
      <c r="G19" s="21">
        <v>0.9880689192796126</v>
      </c>
      <c r="H19" s="21">
        <v>0.1217669</v>
      </c>
      <c r="I19" s="21">
        <v>6.8175030000000011E-2</v>
      </c>
      <c r="J19" s="22">
        <f t="shared" si="1"/>
        <v>0.35522280201614875</v>
      </c>
      <c r="K19" s="22">
        <f t="shared" si="2"/>
        <v>0.39899948456007123</v>
      </c>
      <c r="L19" s="23">
        <f t="shared" si="3"/>
        <v>0.42350923758599524</v>
      </c>
      <c r="M19" s="4"/>
    </row>
    <row r="20" spans="1:13" x14ac:dyDescent="0.25">
      <c r="A20" s="17"/>
      <c r="B20" s="18">
        <v>453</v>
      </c>
      <c r="C20" s="19" t="s">
        <v>219</v>
      </c>
      <c r="D20" s="20">
        <v>6.1765740000000005</v>
      </c>
      <c r="E20" s="21">
        <v>10.515829000000004</v>
      </c>
      <c r="F20" s="21">
        <f t="shared" si="0"/>
        <v>5.5085796762577868</v>
      </c>
      <c r="G20" s="21">
        <v>3.6121981162577868</v>
      </c>
      <c r="H20" s="21">
        <v>1.02935285</v>
      </c>
      <c r="I20" s="21">
        <v>0.86702871000000004</v>
      </c>
      <c r="J20" s="22">
        <f t="shared" si="1"/>
        <v>0.34350103223034395</v>
      </c>
      <c r="K20" s="22">
        <f t="shared" si="2"/>
        <v>0.44138707145749378</v>
      </c>
      <c r="L20" s="23">
        <f t="shared" si="3"/>
        <v>0.52383693917595886</v>
      </c>
      <c r="M20" s="4"/>
    </row>
    <row r="21" spans="1:13" x14ac:dyDescent="0.25">
      <c r="A21" s="17"/>
      <c r="B21" s="18">
        <v>454</v>
      </c>
      <c r="C21" s="19" t="s">
        <v>220</v>
      </c>
      <c r="D21" s="20">
        <v>7.4043059999999992</v>
      </c>
      <c r="E21" s="21">
        <v>1.9222449999999998</v>
      </c>
      <c r="F21" s="21">
        <f t="shared" si="0"/>
        <v>1.151462902876905</v>
      </c>
      <c r="G21" s="21">
        <v>0.9341596228769049</v>
      </c>
      <c r="H21" s="21">
        <v>0.14228451</v>
      </c>
      <c r="I21" s="21">
        <v>7.5018770000000012E-2</v>
      </c>
      <c r="J21" s="22">
        <f t="shared" si="1"/>
        <v>0.48597323591784869</v>
      </c>
      <c r="K21" s="22">
        <f t="shared" si="2"/>
        <v>0.55999320215524306</v>
      </c>
      <c r="L21" s="23">
        <f t="shared" si="3"/>
        <v>0.59901984548114584</v>
      </c>
      <c r="M21" s="4"/>
    </row>
    <row r="22" spans="1:13" x14ac:dyDescent="0.25">
      <c r="A22" s="17"/>
      <c r="B22" s="18">
        <v>455</v>
      </c>
      <c r="C22" s="19" t="s">
        <v>221</v>
      </c>
      <c r="D22" s="20">
        <v>2.2054689999999999</v>
      </c>
      <c r="E22" s="21">
        <v>2.5836200000000002</v>
      </c>
      <c r="F22" s="21">
        <f t="shared" si="0"/>
        <v>0.59477610994253072</v>
      </c>
      <c r="G22" s="21">
        <v>0.11024654994253069</v>
      </c>
      <c r="H22" s="21">
        <v>0.10330337000000001</v>
      </c>
      <c r="I22" s="21">
        <v>0.38122619000000002</v>
      </c>
      <c r="J22" s="22">
        <f t="shared" si="1"/>
        <v>4.2671348705510363E-2</v>
      </c>
      <c r="K22" s="22">
        <f t="shared" si="2"/>
        <v>8.2655313065594274E-2</v>
      </c>
      <c r="L22" s="23">
        <f t="shared" si="3"/>
        <v>0.23021036760147803</v>
      </c>
      <c r="M22" s="4"/>
    </row>
    <row r="23" spans="1:13" x14ac:dyDescent="0.25">
      <c r="A23" s="17"/>
      <c r="B23" s="18">
        <v>456</v>
      </c>
      <c r="C23" s="19" t="s">
        <v>222</v>
      </c>
      <c r="D23" s="20">
        <v>8.4</v>
      </c>
      <c r="E23" s="21">
        <v>10.462581999999999</v>
      </c>
      <c r="F23" s="21">
        <f t="shared" si="0"/>
        <v>9.5598625768727317</v>
      </c>
      <c r="G23" s="21">
        <v>7.6881946668727323</v>
      </c>
      <c r="H23" s="21">
        <v>0.37833967999999996</v>
      </c>
      <c r="I23" s="21">
        <v>1.4933282299999997</v>
      </c>
      <c r="J23" s="22">
        <f t="shared" si="1"/>
        <v>0.73482766174475223</v>
      </c>
      <c r="K23" s="22">
        <f t="shared" si="2"/>
        <v>0.77098887701647001</v>
      </c>
      <c r="L23" s="23">
        <f t="shared" si="3"/>
        <v>0.91371924988236486</v>
      </c>
      <c r="M23" s="4"/>
    </row>
    <row r="24" spans="1:13" x14ac:dyDescent="0.25">
      <c r="A24" s="17"/>
      <c r="B24" s="18">
        <v>457</v>
      </c>
      <c r="C24" s="19" t="s">
        <v>223</v>
      </c>
      <c r="D24" s="20">
        <v>0</v>
      </c>
      <c r="E24" s="21">
        <v>0.101892</v>
      </c>
      <c r="F24" s="21">
        <f t="shared" si="0"/>
        <v>0.10189155999999999</v>
      </c>
      <c r="G24" s="21">
        <v>0</v>
      </c>
      <c r="H24" s="21">
        <v>0.10189155999999999</v>
      </c>
      <c r="I24" s="21">
        <v>0</v>
      </c>
      <c r="J24" s="22">
        <f t="shared" si="1"/>
        <v>0</v>
      </c>
      <c r="K24" s="22">
        <f t="shared" si="2"/>
        <v>0.99999568170219444</v>
      </c>
      <c r="L24" s="23">
        <f t="shared" si="3"/>
        <v>0.99999568170219444</v>
      </c>
      <c r="M24" s="4"/>
    </row>
    <row r="25" spans="1:13" x14ac:dyDescent="0.25">
      <c r="A25" s="17"/>
      <c r="B25" s="18">
        <v>459</v>
      </c>
      <c r="C25" s="19" t="s">
        <v>225</v>
      </c>
      <c r="D25" s="20">
        <v>0</v>
      </c>
      <c r="E25" s="21">
        <v>0.28704499999999999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227</v>
      </c>
      <c r="D26" s="20">
        <v>0.03</v>
      </c>
      <c r="E26" s="21">
        <v>7.0299999999999998E-3</v>
      </c>
      <c r="F26" s="21">
        <f t="shared" si="0"/>
        <v>7.0000002160668373E-3</v>
      </c>
      <c r="G26" s="21">
        <v>7.0000002160668373E-3</v>
      </c>
      <c r="H26" s="21">
        <v>0</v>
      </c>
      <c r="I26" s="21">
        <v>0</v>
      </c>
      <c r="J26" s="22">
        <f t="shared" si="1"/>
        <v>0.99573260541491293</v>
      </c>
      <c r="K26" s="22">
        <f t="shared" si="2"/>
        <v>0.99573260541491293</v>
      </c>
      <c r="L26" s="23">
        <f t="shared" si="3"/>
        <v>0.99573260541491293</v>
      </c>
      <c r="M26" s="4"/>
    </row>
    <row r="27" spans="1:13" x14ac:dyDescent="0.25">
      <c r="A27" s="17"/>
      <c r="B27" s="18">
        <v>462</v>
      </c>
      <c r="C27" s="19" t="s">
        <v>228</v>
      </c>
      <c r="D27" s="20">
        <v>0</v>
      </c>
      <c r="E27" s="21">
        <v>0.13928599999999999</v>
      </c>
      <c r="F27" s="21">
        <f t="shared" si="0"/>
        <v>0.13688600528985265</v>
      </c>
      <c r="G27" s="21">
        <v>0.12180600528985264</v>
      </c>
      <c r="H27" s="21">
        <v>0</v>
      </c>
      <c r="I27" s="21">
        <v>1.508E-2</v>
      </c>
      <c r="J27" s="22">
        <f t="shared" si="1"/>
        <v>0.87450285951102513</v>
      </c>
      <c r="K27" s="22">
        <f t="shared" si="2"/>
        <v>0.87450285951102513</v>
      </c>
      <c r="L27" s="23">
        <f t="shared" si="3"/>
        <v>0.98276930409267738</v>
      </c>
      <c r="M27" s="4"/>
    </row>
    <row r="28" spans="1:13" x14ac:dyDescent="0.25">
      <c r="A28" s="17"/>
      <c r="B28" s="18">
        <v>463</v>
      </c>
      <c r="C28" s="19" t="s">
        <v>229</v>
      </c>
      <c r="D28" s="20">
        <v>0</v>
      </c>
      <c r="E28" s="21">
        <v>0.165385</v>
      </c>
      <c r="F28" s="21">
        <f t="shared" si="0"/>
        <v>0.12214877414101735</v>
      </c>
      <c r="G28" s="21">
        <v>0.11881377414101735</v>
      </c>
      <c r="H28" s="21">
        <v>0</v>
      </c>
      <c r="I28" s="21">
        <v>3.3349999999999999E-3</v>
      </c>
      <c r="J28" s="22">
        <f t="shared" si="1"/>
        <v>0.7184071961847649</v>
      </c>
      <c r="K28" s="22">
        <f t="shared" si="2"/>
        <v>0.7184071961847649</v>
      </c>
      <c r="L28" s="23">
        <f t="shared" si="3"/>
        <v>0.73857226556832456</v>
      </c>
      <c r="M28" s="4"/>
    </row>
    <row r="29" spans="1:13" ht="15.75" thickBot="1" x14ac:dyDescent="0.3">
      <c r="A29" s="41" t="s">
        <v>232</v>
      </c>
      <c r="B29" s="58"/>
      <c r="C29" s="43"/>
      <c r="D29" s="44">
        <v>157.31519799999998</v>
      </c>
      <c r="E29" s="45">
        <v>139.84739300000012</v>
      </c>
      <c r="F29" s="45">
        <f t="shared" si="0"/>
        <v>50.442117788479884</v>
      </c>
      <c r="G29" s="45">
        <v>38.710687928479885</v>
      </c>
      <c r="H29" s="45">
        <v>4.2554975600000002</v>
      </c>
      <c r="I29" s="45">
        <v>7.4759322999999984</v>
      </c>
      <c r="J29" s="46">
        <f t="shared" si="1"/>
        <v>0.27680664686026613</v>
      </c>
      <c r="K29" s="46">
        <f t="shared" si="2"/>
        <v>0.30723622776779147</v>
      </c>
      <c r="L29" s="47">
        <f t="shared" si="3"/>
        <v>0.36069401585827088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778</v>
      </c>
      <c r="N2" s="72" t="s">
        <v>792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483.0886769999999</v>
      </c>
      <c r="E6" s="14">
        <f ca="1">SUM(E7:OFFSET(E7,50,0))</f>
        <v>490.87789199999997</v>
      </c>
      <c r="F6" s="14">
        <f ca="1">SUM(F7:OFFSET(F7,50,0))</f>
        <v>197.55987642522845</v>
      </c>
      <c r="G6" s="14">
        <f ca="1">SUM(G7:OFFSET(G7,50,0))</f>
        <v>137.5413920152285</v>
      </c>
      <c r="H6" s="14">
        <f ca="1">SUM(H7:OFFSET(H7,50,0))</f>
        <v>33.506578769999997</v>
      </c>
      <c r="I6" s="14">
        <f ca="1">SUM(I7:OFFSET(I7,50,0))</f>
        <v>26.511905640000005</v>
      </c>
      <c r="J6" s="15">
        <f ca="1">IFERROR(G6/E6,0)</f>
        <v>0.28019471696889642</v>
      </c>
      <c r="K6" s="15">
        <f ca="1">IFERROR(SUM(G6,H6)/E6,0)</f>
        <v>0.34845319696171712</v>
      </c>
      <c r="L6" s="16">
        <f ca="1">IFERROR(SUM(G6,H6,I6)/E6,0)</f>
        <v>0.40246236313536915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22.371041999999999</v>
      </c>
      <c r="E7" s="21">
        <v>17.627357000000007</v>
      </c>
      <c r="F7" s="21">
        <f t="shared" ref="F7:F30" si="0">SUM(G7,H7,I7)</f>
        <v>8.1295673293229385</v>
      </c>
      <c r="G7" s="21">
        <v>4.7668998293229379</v>
      </c>
      <c r="H7" s="21">
        <v>1.8072024499999999</v>
      </c>
      <c r="I7" s="21">
        <v>1.55546505</v>
      </c>
      <c r="J7" s="22">
        <f t="shared" ref="J7:J30" si="1">IFERROR(G7/E7,0)</f>
        <v>0.27042623742872718</v>
      </c>
      <c r="K7" s="22">
        <f t="shared" ref="K7:K30" si="2">IFERROR(SUM(G7,H7)/E7,0)</f>
        <v>0.37294883625054709</v>
      </c>
      <c r="L7" s="23">
        <f t="shared" ref="L7:L30" si="3">IFERROR(SUM(G7,H7,I7)/E7,0)</f>
        <v>0.46119037183639811</v>
      </c>
      <c r="M7" s="4"/>
      <c r="N7" t="s">
        <v>261</v>
      </c>
      <c r="O7" s="5">
        <v>21.642488840139364</v>
      </c>
      <c r="P7" s="71">
        <v>0.71982701260441662</v>
      </c>
    </row>
    <row r="8" spans="1:16" x14ac:dyDescent="0.25">
      <c r="A8" s="17"/>
      <c r="B8" s="55">
        <v>2</v>
      </c>
      <c r="C8" s="19" t="s">
        <v>250</v>
      </c>
      <c r="D8" s="20">
        <v>17.108552000000003</v>
      </c>
      <c r="E8" s="21">
        <v>22.986702000000001</v>
      </c>
      <c r="F8" s="21">
        <f t="shared" si="0"/>
        <v>6.6032547751966337</v>
      </c>
      <c r="G8" s="21">
        <v>5.8841699651966337</v>
      </c>
      <c r="H8" s="21">
        <v>0.19282946000000004</v>
      </c>
      <c r="I8" s="21">
        <v>0.52625535000000001</v>
      </c>
      <c r="J8" s="22">
        <f t="shared" si="1"/>
        <v>0.25598147856080589</v>
      </c>
      <c r="K8" s="22">
        <f t="shared" si="2"/>
        <v>0.26437021827649021</v>
      </c>
      <c r="L8" s="23">
        <f t="shared" si="3"/>
        <v>0.28726412232588361</v>
      </c>
      <c r="M8" s="4"/>
      <c r="N8" t="s">
        <v>267</v>
      </c>
      <c r="O8" s="5">
        <v>10.059862591773893</v>
      </c>
      <c r="P8" s="71">
        <v>0.69348275115767988</v>
      </c>
    </row>
    <row r="9" spans="1:16" x14ac:dyDescent="0.25">
      <c r="A9" s="17"/>
      <c r="B9" s="55">
        <v>3</v>
      </c>
      <c r="C9" s="19" t="s">
        <v>251</v>
      </c>
      <c r="D9" s="20">
        <v>11.040045999999993</v>
      </c>
      <c r="E9" s="21">
        <v>10.685283000000004</v>
      </c>
      <c r="F9" s="21">
        <f t="shared" si="0"/>
        <v>2.6759325887125991</v>
      </c>
      <c r="G9" s="21">
        <v>1.5292929187125992</v>
      </c>
      <c r="H9" s="21">
        <v>0.72493298000000017</v>
      </c>
      <c r="I9" s="21">
        <v>0.42170668999999994</v>
      </c>
      <c r="J9" s="22">
        <f t="shared" si="1"/>
        <v>0.1431214239915404</v>
      </c>
      <c r="K9" s="22">
        <f t="shared" si="2"/>
        <v>0.21096548390085679</v>
      </c>
      <c r="L9" s="23">
        <f t="shared" si="3"/>
        <v>0.25043160660439207</v>
      </c>
      <c r="M9" s="4"/>
      <c r="N9" t="s">
        <v>272</v>
      </c>
      <c r="O9" s="5">
        <v>0.54267606194460627</v>
      </c>
      <c r="P9" s="71">
        <v>0.66846516233149822</v>
      </c>
    </row>
    <row r="10" spans="1:16" x14ac:dyDescent="0.25">
      <c r="A10" s="17"/>
      <c r="B10" s="55">
        <v>4</v>
      </c>
      <c r="C10" s="19" t="s">
        <v>252</v>
      </c>
      <c r="D10" s="20">
        <v>8.6330189999999991</v>
      </c>
      <c r="E10" s="21">
        <v>10.347939</v>
      </c>
      <c r="F10" s="21">
        <f t="shared" si="0"/>
        <v>2.4424704796029717</v>
      </c>
      <c r="G10" s="21">
        <v>1.9397900796029717</v>
      </c>
      <c r="H10" s="21">
        <v>0.31452729000000001</v>
      </c>
      <c r="I10" s="21">
        <v>0.18815311000000001</v>
      </c>
      <c r="J10" s="22">
        <f t="shared" si="1"/>
        <v>0.18745665968875266</v>
      </c>
      <c r="K10" s="22">
        <f t="shared" si="2"/>
        <v>0.21785182243565329</v>
      </c>
      <c r="L10" s="23">
        <f t="shared" si="3"/>
        <v>0.23603448760211784</v>
      </c>
      <c r="M10" s="4"/>
      <c r="N10" t="s">
        <v>262</v>
      </c>
      <c r="O10" s="5">
        <v>8.2899986595902817</v>
      </c>
      <c r="P10" s="71">
        <v>0.60460959532286473</v>
      </c>
    </row>
    <row r="11" spans="1:16" x14ac:dyDescent="0.25">
      <c r="A11" s="17"/>
      <c r="B11" s="55">
        <v>5</v>
      </c>
      <c r="C11" s="19" t="s">
        <v>253</v>
      </c>
      <c r="D11" s="20">
        <v>29.798473000000001</v>
      </c>
      <c r="E11" s="21">
        <v>25.945211999999998</v>
      </c>
      <c r="F11" s="21">
        <f t="shared" si="0"/>
        <v>6.1004413025153275</v>
      </c>
      <c r="G11" s="21">
        <v>3.6321349325153278</v>
      </c>
      <c r="H11" s="21">
        <v>2.42852647</v>
      </c>
      <c r="I11" s="21">
        <v>3.9779900000000007E-2</v>
      </c>
      <c r="J11" s="22">
        <f t="shared" si="1"/>
        <v>0.13999249389503265</v>
      </c>
      <c r="K11" s="22">
        <f t="shared" si="2"/>
        <v>0.23359459936250773</v>
      </c>
      <c r="L11" s="23">
        <f t="shared" si="3"/>
        <v>0.2351278263795003</v>
      </c>
      <c r="M11" s="4"/>
      <c r="N11" t="s">
        <v>258</v>
      </c>
      <c r="O11" s="5">
        <v>19.619850522585047</v>
      </c>
      <c r="P11" s="71">
        <v>0.57909332958754833</v>
      </c>
    </row>
    <row r="12" spans="1:16" x14ac:dyDescent="0.25">
      <c r="A12" s="17"/>
      <c r="B12" s="55">
        <v>6</v>
      </c>
      <c r="C12" s="19" t="s">
        <v>254</v>
      </c>
      <c r="D12" s="20">
        <v>60.975157999999993</v>
      </c>
      <c r="E12" s="21">
        <v>68.619057999999981</v>
      </c>
      <c r="F12" s="21">
        <f t="shared" si="0"/>
        <v>25.813515363123283</v>
      </c>
      <c r="G12" s="21">
        <v>16.010275563123287</v>
      </c>
      <c r="H12" s="21">
        <v>6.3520113499999997</v>
      </c>
      <c r="I12" s="21">
        <v>3.4512284499999999</v>
      </c>
      <c r="J12" s="22">
        <f t="shared" si="1"/>
        <v>0.23332112141678324</v>
      </c>
      <c r="K12" s="22">
        <f t="shared" si="2"/>
        <v>0.3258903220898674</v>
      </c>
      <c r="L12" s="23">
        <f t="shared" si="3"/>
        <v>0.37618580195495094</v>
      </c>
      <c r="M12" s="4"/>
      <c r="N12" t="s">
        <v>273</v>
      </c>
      <c r="O12" s="5">
        <v>3.5501916752406633</v>
      </c>
      <c r="P12" s="71">
        <v>0.5379538816945183</v>
      </c>
    </row>
    <row r="13" spans="1:16" x14ac:dyDescent="0.25">
      <c r="A13" s="17"/>
      <c r="B13" s="55">
        <v>8</v>
      </c>
      <c r="C13" s="19" t="s">
        <v>256</v>
      </c>
      <c r="D13" s="20">
        <v>58.073082000000014</v>
      </c>
      <c r="E13" s="21">
        <v>54.528653000000034</v>
      </c>
      <c r="F13" s="21">
        <f t="shared" si="0"/>
        <v>21.844669237247373</v>
      </c>
      <c r="G13" s="21">
        <v>15.385024977247371</v>
      </c>
      <c r="H13" s="21">
        <v>2.5599677300000003</v>
      </c>
      <c r="I13" s="21">
        <v>3.8996765300000016</v>
      </c>
      <c r="J13" s="22">
        <f t="shared" si="1"/>
        <v>0.28214570011929985</v>
      </c>
      <c r="K13" s="22">
        <f t="shared" si="2"/>
        <v>0.32909290290459514</v>
      </c>
      <c r="L13" s="23">
        <f t="shared" si="3"/>
        <v>0.40060900160595125</v>
      </c>
      <c r="M13" s="4"/>
      <c r="N13" t="s">
        <v>268</v>
      </c>
      <c r="O13" s="5">
        <v>5.6492563987981201</v>
      </c>
      <c r="P13" s="71">
        <v>0.52506330622796116</v>
      </c>
    </row>
    <row r="14" spans="1:16" x14ac:dyDescent="0.25">
      <c r="A14" s="17"/>
      <c r="B14" s="55">
        <v>9</v>
      </c>
      <c r="C14" s="19" t="s">
        <v>257</v>
      </c>
      <c r="D14" s="20">
        <v>9.9893730000000005</v>
      </c>
      <c r="E14" s="21">
        <v>23.290049</v>
      </c>
      <c r="F14" s="21">
        <f t="shared" si="0"/>
        <v>8.0672253824040183</v>
      </c>
      <c r="G14" s="21">
        <v>3.9679729624040192</v>
      </c>
      <c r="H14" s="21">
        <v>3.5649571399999997</v>
      </c>
      <c r="I14" s="21">
        <v>0.53429528000000004</v>
      </c>
      <c r="J14" s="22">
        <f t="shared" si="1"/>
        <v>0.17037203152316335</v>
      </c>
      <c r="K14" s="22">
        <f t="shared" si="2"/>
        <v>0.32343985632679517</v>
      </c>
      <c r="L14" s="23">
        <f t="shared" si="3"/>
        <v>0.34638078186971688</v>
      </c>
      <c r="M14" s="4"/>
      <c r="N14" t="s">
        <v>260</v>
      </c>
      <c r="O14" s="5">
        <v>6.8706963810294637</v>
      </c>
      <c r="P14" s="71">
        <v>0.5029058262673417</v>
      </c>
    </row>
    <row r="15" spans="1:16" x14ac:dyDescent="0.25">
      <c r="A15" s="17"/>
      <c r="B15" s="55">
        <v>10</v>
      </c>
      <c r="C15" s="19" t="s">
        <v>258</v>
      </c>
      <c r="D15" s="20">
        <v>35.897447999999997</v>
      </c>
      <c r="E15" s="21">
        <v>33.880291</v>
      </c>
      <c r="F15" s="21">
        <f t="shared" si="0"/>
        <v>19.619850522585047</v>
      </c>
      <c r="G15" s="21">
        <v>14.799437462585047</v>
      </c>
      <c r="H15" s="21">
        <v>4.3674043799999991</v>
      </c>
      <c r="I15" s="21">
        <v>0.45300868</v>
      </c>
      <c r="J15" s="22">
        <f t="shared" si="1"/>
        <v>0.4368155356925667</v>
      </c>
      <c r="K15" s="22">
        <f t="shared" si="2"/>
        <v>0.56572246804447601</v>
      </c>
      <c r="L15" s="23">
        <f t="shared" si="3"/>
        <v>0.57909332958754833</v>
      </c>
      <c r="M15" s="4"/>
      <c r="N15" t="s">
        <v>264</v>
      </c>
      <c r="O15" s="5">
        <v>11.724454911716164</v>
      </c>
      <c r="P15" s="71">
        <v>0.47196547361597063</v>
      </c>
    </row>
    <row r="16" spans="1:16" x14ac:dyDescent="0.25">
      <c r="A16" s="17"/>
      <c r="B16" s="55">
        <v>11</v>
      </c>
      <c r="C16" s="19" t="s">
        <v>259</v>
      </c>
      <c r="D16" s="20">
        <v>8.4469279999999998</v>
      </c>
      <c r="E16" s="21">
        <v>9.4363139999999994</v>
      </c>
      <c r="F16" s="21">
        <f t="shared" si="0"/>
        <v>3.3529207726235306</v>
      </c>
      <c r="G16" s="21">
        <v>2.9193697426235303</v>
      </c>
      <c r="H16" s="21">
        <v>6.8403870000000006E-2</v>
      </c>
      <c r="I16" s="21">
        <v>0.36514716000000003</v>
      </c>
      <c r="J16" s="22">
        <f t="shared" si="1"/>
        <v>0.30937607021380703</v>
      </c>
      <c r="K16" s="22">
        <f t="shared" si="2"/>
        <v>0.31662507337330342</v>
      </c>
      <c r="L16" s="23">
        <f t="shared" si="3"/>
        <v>0.35532102605143606</v>
      </c>
      <c r="M16" s="4"/>
      <c r="N16" t="s">
        <v>249</v>
      </c>
      <c r="O16" s="5">
        <v>8.1295673293229385</v>
      </c>
      <c r="P16" s="71">
        <v>0.46119037183639811</v>
      </c>
    </row>
    <row r="17" spans="1:16" x14ac:dyDescent="0.25">
      <c r="A17" s="17"/>
      <c r="B17" s="55">
        <v>12</v>
      </c>
      <c r="C17" s="19" t="s">
        <v>260</v>
      </c>
      <c r="D17" s="20">
        <v>8.2087179999999975</v>
      </c>
      <c r="E17" s="21">
        <v>13.661993999999998</v>
      </c>
      <c r="F17" s="21">
        <f t="shared" si="0"/>
        <v>6.8706963810294637</v>
      </c>
      <c r="G17" s="21">
        <v>2.1917608410294633</v>
      </c>
      <c r="H17" s="21">
        <v>1.5443457900000002</v>
      </c>
      <c r="I17" s="21">
        <v>3.13458975</v>
      </c>
      <c r="J17" s="22">
        <f t="shared" si="1"/>
        <v>0.16042759505160548</v>
      </c>
      <c r="K17" s="22">
        <f t="shared" si="2"/>
        <v>0.27346715501627833</v>
      </c>
      <c r="L17" s="23">
        <f t="shared" si="3"/>
        <v>0.5029058262673417</v>
      </c>
      <c r="M17" s="4"/>
      <c r="N17" t="s">
        <v>265</v>
      </c>
      <c r="O17" s="5">
        <v>1.3295667015491488</v>
      </c>
      <c r="P17" s="71">
        <v>0.40604399578222483</v>
      </c>
    </row>
    <row r="18" spans="1:16" x14ac:dyDescent="0.25">
      <c r="A18" s="17"/>
      <c r="B18" s="55">
        <v>13</v>
      </c>
      <c r="C18" s="19" t="s">
        <v>261</v>
      </c>
      <c r="D18" s="20">
        <v>15.840378999999999</v>
      </c>
      <c r="E18" s="21">
        <v>30.066236</v>
      </c>
      <c r="F18" s="21">
        <f t="shared" si="0"/>
        <v>21.642488840139364</v>
      </c>
      <c r="G18" s="21">
        <v>16.331511010139366</v>
      </c>
      <c r="H18" s="21">
        <v>2.1804347099999997</v>
      </c>
      <c r="I18" s="21">
        <v>3.1305431199999996</v>
      </c>
      <c r="J18" s="22">
        <f t="shared" si="1"/>
        <v>0.54318442155976443</v>
      </c>
      <c r="K18" s="22">
        <f t="shared" si="2"/>
        <v>0.61570546177244689</v>
      </c>
      <c r="L18" s="23">
        <f t="shared" si="3"/>
        <v>0.71982701260441662</v>
      </c>
      <c r="M18" s="4"/>
      <c r="N18" t="s">
        <v>256</v>
      </c>
      <c r="O18" s="5">
        <v>21.844669237247373</v>
      </c>
      <c r="P18" s="71">
        <v>0.40060900160595125</v>
      </c>
    </row>
    <row r="19" spans="1:16" x14ac:dyDescent="0.25">
      <c r="A19" s="17"/>
      <c r="B19" s="55">
        <v>14</v>
      </c>
      <c r="C19" s="19" t="s">
        <v>262</v>
      </c>
      <c r="D19" s="20">
        <v>9.484160000000001</v>
      </c>
      <c r="E19" s="21">
        <v>13.711325000000006</v>
      </c>
      <c r="F19" s="21">
        <f t="shared" si="0"/>
        <v>8.2899986595902817</v>
      </c>
      <c r="G19" s="21">
        <v>6.943349139590282</v>
      </c>
      <c r="H19" s="21">
        <v>0.73897104999999996</v>
      </c>
      <c r="I19" s="21">
        <v>0.60767847000000008</v>
      </c>
      <c r="J19" s="22">
        <f t="shared" si="1"/>
        <v>0.50639519810013101</v>
      </c>
      <c r="K19" s="22">
        <f t="shared" si="2"/>
        <v>0.56029013896106161</v>
      </c>
      <c r="L19" s="23">
        <f t="shared" si="3"/>
        <v>0.60460959532286473</v>
      </c>
      <c r="M19" s="4"/>
      <c r="N19" t="s">
        <v>270</v>
      </c>
      <c r="O19" s="5">
        <v>5.4154251438254306</v>
      </c>
      <c r="P19" s="71">
        <v>0.39490866285202686</v>
      </c>
    </row>
    <row r="20" spans="1:16" x14ac:dyDescent="0.25">
      <c r="A20" s="17"/>
      <c r="B20" s="55">
        <v>15</v>
      </c>
      <c r="C20" s="19" t="s">
        <v>263</v>
      </c>
      <c r="D20" s="20">
        <v>53.748198000000002</v>
      </c>
      <c r="E20" s="21">
        <v>46.673715999999999</v>
      </c>
      <c r="F20" s="21">
        <f t="shared" si="0"/>
        <v>9.9745851732345372</v>
      </c>
      <c r="G20" s="21">
        <v>8.1867422132345382</v>
      </c>
      <c r="H20" s="21">
        <v>1.0347057399999999</v>
      </c>
      <c r="I20" s="21">
        <v>0.75313721999999972</v>
      </c>
      <c r="J20" s="22">
        <f t="shared" si="1"/>
        <v>0.17540369430268929</v>
      </c>
      <c r="K20" s="22">
        <f t="shared" si="2"/>
        <v>0.19757261138655721</v>
      </c>
      <c r="L20" s="23">
        <f t="shared" si="3"/>
        <v>0.21370882860997265</v>
      </c>
      <c r="M20" s="4"/>
      <c r="N20" t="s">
        <v>254</v>
      </c>
      <c r="O20" s="5">
        <v>25.813515363123283</v>
      </c>
      <c r="P20" s="71">
        <v>0.37618580195495094</v>
      </c>
    </row>
    <row r="21" spans="1:16" x14ac:dyDescent="0.25">
      <c r="A21" s="17"/>
      <c r="B21" s="55">
        <v>16</v>
      </c>
      <c r="C21" s="19" t="s">
        <v>264</v>
      </c>
      <c r="D21" s="20">
        <v>32.551003999999992</v>
      </c>
      <c r="E21" s="21">
        <v>24.841763999999987</v>
      </c>
      <c r="F21" s="21">
        <f t="shared" si="0"/>
        <v>11.724454911716164</v>
      </c>
      <c r="G21" s="21">
        <v>6.2284329417161644</v>
      </c>
      <c r="H21" s="21">
        <v>2.2567054</v>
      </c>
      <c r="I21" s="21">
        <v>3.2393165699999997</v>
      </c>
      <c r="J21" s="22">
        <f t="shared" si="1"/>
        <v>0.2507242618405105</v>
      </c>
      <c r="K21" s="22">
        <f t="shared" si="2"/>
        <v>0.34156746444077674</v>
      </c>
      <c r="L21" s="23">
        <f t="shared" si="3"/>
        <v>0.47196547361597063</v>
      </c>
      <c r="M21" s="4"/>
      <c r="N21" t="s">
        <v>266</v>
      </c>
      <c r="O21" s="5">
        <v>1.551170305146675</v>
      </c>
      <c r="P21" s="71">
        <v>0.37215142408384871</v>
      </c>
    </row>
    <row r="22" spans="1:16" x14ac:dyDescent="0.25">
      <c r="A22" s="17"/>
      <c r="B22" s="55">
        <v>17</v>
      </c>
      <c r="C22" s="19" t="s">
        <v>265</v>
      </c>
      <c r="D22" s="20">
        <v>8.8170629999999974</v>
      </c>
      <c r="E22" s="21">
        <v>3.2744400000000011</v>
      </c>
      <c r="F22" s="21">
        <f t="shared" si="0"/>
        <v>1.3295667015491488</v>
      </c>
      <c r="G22" s="21">
        <v>1.0948524215491489</v>
      </c>
      <c r="H22" s="21">
        <v>0.15099551000000003</v>
      </c>
      <c r="I22" s="21">
        <v>8.3718769999999998E-2</v>
      </c>
      <c r="J22" s="22">
        <f t="shared" si="1"/>
        <v>0.3343632564802374</v>
      </c>
      <c r="K22" s="22">
        <f t="shared" si="2"/>
        <v>0.38047664075357873</v>
      </c>
      <c r="L22" s="23">
        <f t="shared" si="3"/>
        <v>0.40604399578222483</v>
      </c>
      <c r="M22" s="4"/>
      <c r="N22" t="s">
        <v>259</v>
      </c>
      <c r="O22" s="5">
        <v>3.3529207726235306</v>
      </c>
      <c r="P22" s="71">
        <v>0.35532102605143606</v>
      </c>
    </row>
    <row r="23" spans="1:16" x14ac:dyDescent="0.25">
      <c r="A23" s="17"/>
      <c r="B23" s="55">
        <v>18</v>
      </c>
      <c r="C23" s="19" t="s">
        <v>266</v>
      </c>
      <c r="D23" s="20">
        <v>2.4554689999999999</v>
      </c>
      <c r="E23" s="21">
        <v>4.1681159999999995</v>
      </c>
      <c r="F23" s="21">
        <f t="shared" si="0"/>
        <v>1.551170305146675</v>
      </c>
      <c r="G23" s="21">
        <v>0.68388591514667496</v>
      </c>
      <c r="H23" s="21">
        <v>0.27329042000000003</v>
      </c>
      <c r="I23" s="21">
        <v>0.59399396999999998</v>
      </c>
      <c r="J23" s="22">
        <f t="shared" si="1"/>
        <v>0.16407554759672596</v>
      </c>
      <c r="K23" s="22">
        <f t="shared" si="2"/>
        <v>0.22964244160831299</v>
      </c>
      <c r="L23" s="23">
        <f t="shared" si="3"/>
        <v>0.37215142408384871</v>
      </c>
      <c r="M23" s="4"/>
      <c r="N23" t="s">
        <v>257</v>
      </c>
      <c r="O23" s="5">
        <v>8.0672253824040183</v>
      </c>
      <c r="P23" s="71">
        <v>0.34638078186971688</v>
      </c>
    </row>
    <row r="24" spans="1:16" x14ac:dyDescent="0.25">
      <c r="A24" s="17"/>
      <c r="B24" s="55">
        <v>19</v>
      </c>
      <c r="C24" s="19" t="s">
        <v>267</v>
      </c>
      <c r="D24" s="20">
        <v>19.221821000000002</v>
      </c>
      <c r="E24" s="21">
        <v>14.506291000000003</v>
      </c>
      <c r="F24" s="21">
        <f t="shared" si="0"/>
        <v>10.059862591773893</v>
      </c>
      <c r="G24" s="21">
        <v>8.1881946817738935</v>
      </c>
      <c r="H24" s="21">
        <v>0.37833967999999996</v>
      </c>
      <c r="I24" s="21">
        <v>1.4933282299999997</v>
      </c>
      <c r="J24" s="22">
        <f t="shared" si="1"/>
        <v>0.56445818450587348</v>
      </c>
      <c r="K24" s="22">
        <f t="shared" si="2"/>
        <v>0.59053926064035889</v>
      </c>
      <c r="L24" s="23">
        <f t="shared" si="3"/>
        <v>0.69348275115767988</v>
      </c>
      <c r="M24" s="4"/>
      <c r="N24" t="s">
        <v>250</v>
      </c>
      <c r="O24" s="5">
        <v>6.6032547751966337</v>
      </c>
      <c r="P24" s="71">
        <v>0.28726412232588361</v>
      </c>
    </row>
    <row r="25" spans="1:16" x14ac:dyDescent="0.25">
      <c r="A25" s="17"/>
      <c r="B25" s="55">
        <v>20</v>
      </c>
      <c r="C25" s="19" t="s">
        <v>268</v>
      </c>
      <c r="D25" s="20">
        <v>11.270634999999997</v>
      </c>
      <c r="E25" s="21">
        <v>10.759190999999994</v>
      </c>
      <c r="F25" s="21">
        <f t="shared" si="0"/>
        <v>5.6492563987981201</v>
      </c>
      <c r="G25" s="21">
        <v>4.2568046087981202</v>
      </c>
      <c r="H25" s="21">
        <v>1.0192715299999999</v>
      </c>
      <c r="I25" s="21">
        <v>0.37318026000000004</v>
      </c>
      <c r="J25" s="22">
        <f t="shared" si="1"/>
        <v>0.39564355803313861</v>
      </c>
      <c r="K25" s="22">
        <f t="shared" si="2"/>
        <v>0.49037851812446892</v>
      </c>
      <c r="L25" s="23">
        <f t="shared" si="3"/>
        <v>0.52506330622796116</v>
      </c>
      <c r="M25" s="4"/>
      <c r="N25" t="s">
        <v>251</v>
      </c>
      <c r="O25" s="5">
        <v>2.6759325887125991</v>
      </c>
      <c r="P25" s="71">
        <v>0.25043160660439207</v>
      </c>
    </row>
    <row r="26" spans="1:16" x14ac:dyDescent="0.25">
      <c r="A26" s="17"/>
      <c r="B26" s="55">
        <v>21</v>
      </c>
      <c r="C26" s="19" t="s">
        <v>269</v>
      </c>
      <c r="D26" s="20">
        <v>34.683951999999998</v>
      </c>
      <c r="E26" s="21">
        <v>29.261461000000008</v>
      </c>
      <c r="F26" s="21">
        <f t="shared" si="0"/>
        <v>6.1535661382154494</v>
      </c>
      <c r="G26" s="21">
        <v>4.0231190482154489</v>
      </c>
      <c r="H26" s="21">
        <v>1.02873641</v>
      </c>
      <c r="I26" s="21">
        <v>1.1017106800000001</v>
      </c>
      <c r="J26" s="22">
        <f t="shared" si="1"/>
        <v>0.13748865951072806</v>
      </c>
      <c r="K26" s="22">
        <f t="shared" si="2"/>
        <v>0.17264535964952155</v>
      </c>
      <c r="L26" s="23">
        <f t="shared" si="3"/>
        <v>0.21029592945531489</v>
      </c>
      <c r="M26" s="4"/>
      <c r="N26" t="s">
        <v>252</v>
      </c>
      <c r="O26" s="5">
        <v>2.4424704796029717</v>
      </c>
      <c r="P26" s="71">
        <v>0.23603448760211784</v>
      </c>
    </row>
    <row r="27" spans="1:16" x14ac:dyDescent="0.25">
      <c r="A27" s="17"/>
      <c r="B27" s="55">
        <v>22</v>
      </c>
      <c r="C27" s="19" t="s">
        <v>270</v>
      </c>
      <c r="D27" s="20">
        <v>12.840722000000001</v>
      </c>
      <c r="E27" s="21">
        <v>13.713107999999997</v>
      </c>
      <c r="F27" s="21">
        <f t="shared" si="0"/>
        <v>5.4154251438254306</v>
      </c>
      <c r="G27" s="21">
        <v>4.7728192338254303</v>
      </c>
      <c r="H27" s="21">
        <v>0.33098570000000005</v>
      </c>
      <c r="I27" s="21">
        <v>0.31162020999999995</v>
      </c>
      <c r="J27" s="22">
        <f t="shared" si="1"/>
        <v>0.34804795775147629</v>
      </c>
      <c r="K27" s="22">
        <f t="shared" si="2"/>
        <v>0.37218440442716794</v>
      </c>
      <c r="L27" s="23">
        <f t="shared" si="3"/>
        <v>0.39490866285202686</v>
      </c>
      <c r="M27" s="4"/>
      <c r="N27" t="s">
        <v>253</v>
      </c>
      <c r="O27" s="5">
        <v>6.1004413025153275</v>
      </c>
      <c r="P27" s="71">
        <v>0.2351278263795003</v>
      </c>
    </row>
    <row r="28" spans="1:16" x14ac:dyDescent="0.25">
      <c r="A28" s="17"/>
      <c r="B28" s="55">
        <v>23</v>
      </c>
      <c r="C28" s="19" t="s">
        <v>271</v>
      </c>
      <c r="D28" s="20">
        <v>2.085601</v>
      </c>
      <c r="E28" s="21">
        <v>1.4821330000000001</v>
      </c>
      <c r="F28" s="21">
        <f t="shared" si="0"/>
        <v>0.15608968969097137</v>
      </c>
      <c r="G28" s="21">
        <v>0.10146228969097137</v>
      </c>
      <c r="H28" s="21">
        <v>1.3443999999999999E-2</v>
      </c>
      <c r="I28" s="21">
        <v>4.1183400000000009E-2</v>
      </c>
      <c r="J28" s="22">
        <f t="shared" si="1"/>
        <v>6.8456939890665258E-2</v>
      </c>
      <c r="K28" s="22">
        <f t="shared" si="2"/>
        <v>7.7527650818766849E-2</v>
      </c>
      <c r="L28" s="23">
        <f t="shared" si="3"/>
        <v>0.10531422597767633</v>
      </c>
      <c r="M28" s="4"/>
      <c r="N28" t="s">
        <v>263</v>
      </c>
      <c r="O28" s="5">
        <v>9.9745851732345372</v>
      </c>
      <c r="P28" s="71">
        <v>0.21370882860997265</v>
      </c>
    </row>
    <row r="29" spans="1:16" x14ac:dyDescent="0.25">
      <c r="A29" s="17"/>
      <c r="B29" s="55">
        <v>24</v>
      </c>
      <c r="C29" s="19" t="s">
        <v>272</v>
      </c>
      <c r="D29" s="20">
        <v>1.25556</v>
      </c>
      <c r="E29" s="21">
        <v>0.8118240000000001</v>
      </c>
      <c r="F29" s="21">
        <f t="shared" si="0"/>
        <v>0.54267606194460627</v>
      </c>
      <c r="G29" s="21">
        <v>0.3883241219446063</v>
      </c>
      <c r="H29" s="21">
        <v>9.8571910000000013E-2</v>
      </c>
      <c r="I29" s="21">
        <v>5.5780030000000001E-2</v>
      </c>
      <c r="J29" s="22">
        <f t="shared" si="1"/>
        <v>0.47833535587098469</v>
      </c>
      <c r="K29" s="22">
        <f t="shared" si="2"/>
        <v>0.59975565140302112</v>
      </c>
      <c r="L29" s="23">
        <f t="shared" si="3"/>
        <v>0.66846516233149822</v>
      </c>
      <c r="M29" s="4"/>
      <c r="N29" t="s">
        <v>269</v>
      </c>
      <c r="O29" s="5">
        <v>6.1535661382154494</v>
      </c>
      <c r="P29" s="71">
        <v>0.21029592945531489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8.292273999999999</v>
      </c>
      <c r="E30" s="28">
        <v>6.5994349999999997</v>
      </c>
      <c r="F30" s="28">
        <f t="shared" si="0"/>
        <v>3.5501916752406633</v>
      </c>
      <c r="G30" s="28">
        <v>3.3157651152406631</v>
      </c>
      <c r="H30" s="28">
        <v>7.7017799999999997E-2</v>
      </c>
      <c r="I30" s="28">
        <v>0.15740876000000001</v>
      </c>
      <c r="J30" s="29">
        <f t="shared" si="1"/>
        <v>0.50243166501990899</v>
      </c>
      <c r="K30" s="29">
        <f t="shared" si="2"/>
        <v>0.51410202771004843</v>
      </c>
      <c r="L30" s="30">
        <f t="shared" si="3"/>
        <v>0.5379538816945183</v>
      </c>
      <c r="M30" s="4"/>
      <c r="N30" t="s">
        <v>271</v>
      </c>
      <c r="O30" s="5">
        <v>0.15608968969097137</v>
      </c>
      <c r="P30" s="71">
        <v>0.10531422597767633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483.0886769999999</v>
      </c>
      <c r="E6" s="14">
        <v>490.87789199999997</v>
      </c>
      <c r="F6" s="14">
        <v>197.55987642522845</v>
      </c>
      <c r="G6" s="14">
        <v>137.5413920152285</v>
      </c>
      <c r="H6" s="14">
        <v>33.506578769999997</v>
      </c>
      <c r="I6" s="14">
        <v>26.511905640000005</v>
      </c>
      <c r="J6" s="15">
        <v>0.28019471696889642</v>
      </c>
      <c r="K6" s="15">
        <v>0.34845319696171712</v>
      </c>
      <c r="L6" s="16">
        <v>0.40246236313536915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21.57341199999999</v>
      </c>
      <c r="E7" s="38">
        <f ca="1">SUM(E8:OFFSET(E6,MATCH("PROYECTOS",$A$8:$A$50,0),0))</f>
        <v>24.169343000000001</v>
      </c>
      <c r="F7" s="38">
        <f ca="1">SUM(F8:OFFSET(F6,MATCH("PROYECTOS",$A$8:$A$50,0),0))</f>
        <v>5.7950687368899594</v>
      </c>
      <c r="G7" s="38">
        <f ca="1">SUM(G8:OFFSET(G6,MATCH("PROYECTOS",$A$8:$A$50,0),0))</f>
        <v>4.39602624688996</v>
      </c>
      <c r="H7" s="38">
        <f ca="1">SUM(H8:OFFSET(H6,MATCH("PROYECTOS",$A$8:$A$50,0),0))</f>
        <v>0.41969593000000005</v>
      </c>
      <c r="I7" s="38">
        <f ca="1">SUM(I8:OFFSET(I6,MATCH("PROYECTOS",$A$8:$A$50,0),0))</f>
        <v>0.97934655999999998</v>
      </c>
      <c r="J7" s="39">
        <f ca="1">IFERROR(G7/E7,0)</f>
        <v>0.18188439159847911</v>
      </c>
      <c r="K7" s="39">
        <f ca="1">IFERROR(SUM(G7,H7)/E7,0)</f>
        <v>0.19924919667406596</v>
      </c>
      <c r="L7" s="40">
        <f ca="1">IFERROR(SUM(G7,H7,I7)/E7,0)</f>
        <v>0.23976939451312182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12.938490999999994</v>
      </c>
      <c r="E8" s="21">
        <v>16.820195000000002</v>
      </c>
      <c r="F8" s="21">
        <f t="shared" ref="F8:F11" si="0">SUM(G8,H8,I8)</f>
        <v>5.4135057201665839</v>
      </c>
      <c r="G8" s="21">
        <v>4.0294632301665843</v>
      </c>
      <c r="H8" s="21">
        <v>0.41569593000000005</v>
      </c>
      <c r="I8" s="21">
        <v>0.96834655999999997</v>
      </c>
      <c r="J8" s="22">
        <f t="shared" ref="J8:J12" si="1">IFERROR(G8/E8,0)</f>
        <v>0.23956102947478217</v>
      </c>
      <c r="K8" s="22">
        <f t="shared" ref="K8:K12" si="2">IFERROR(SUM(G8,H8)/E8,0)</f>
        <v>0.26427512642787931</v>
      </c>
      <c r="L8" s="23">
        <f t="shared" ref="L8:L12" si="3">IFERROR(SUM(G8,H8,I8)/E8,0)</f>
        <v>0.32184559811384966</v>
      </c>
      <c r="M8" s="4"/>
    </row>
    <row r="9" spans="1:13" ht="25.5" x14ac:dyDescent="0.25">
      <c r="A9" s="17"/>
      <c r="B9" s="19">
        <v>3000082</v>
      </c>
      <c r="C9" s="19" t="s">
        <v>781</v>
      </c>
      <c r="D9" s="20">
        <v>3.5515519999999996</v>
      </c>
      <c r="E9" s="21">
        <v>3.049858</v>
      </c>
      <c r="F9" s="21">
        <f t="shared" si="0"/>
        <v>3.2800999470055103E-2</v>
      </c>
      <c r="G9" s="21">
        <v>3.2800999470055103E-2</v>
      </c>
      <c r="H9" s="21">
        <v>0</v>
      </c>
      <c r="I9" s="21">
        <v>0</v>
      </c>
      <c r="J9" s="22">
        <f t="shared" si="1"/>
        <v>1.0754926776936862E-2</v>
      </c>
      <c r="K9" s="22">
        <f t="shared" si="2"/>
        <v>1.0754926776936862E-2</v>
      </c>
      <c r="L9" s="23">
        <f t="shared" si="3"/>
        <v>1.0754926776936862E-2</v>
      </c>
      <c r="M9" s="4"/>
    </row>
    <row r="10" spans="1:13" ht="25.5" x14ac:dyDescent="0.25">
      <c r="A10" s="17"/>
      <c r="B10" s="19">
        <v>3000083</v>
      </c>
      <c r="C10" s="19" t="s">
        <v>782</v>
      </c>
      <c r="D10" s="20">
        <v>3.01</v>
      </c>
      <c r="E10" s="21">
        <v>3</v>
      </c>
      <c r="F10" s="21">
        <f t="shared" si="0"/>
        <v>0.15304799377918243</v>
      </c>
      <c r="G10" s="21">
        <v>0.15304799377918243</v>
      </c>
      <c r="H10" s="21">
        <v>0</v>
      </c>
      <c r="I10" s="21">
        <v>0</v>
      </c>
      <c r="J10" s="22">
        <f t="shared" si="1"/>
        <v>5.1015997926394142E-2</v>
      </c>
      <c r="K10" s="22">
        <f t="shared" si="2"/>
        <v>5.1015997926394142E-2</v>
      </c>
      <c r="L10" s="23">
        <f t="shared" si="3"/>
        <v>5.1015997926394142E-2</v>
      </c>
      <c r="M10" s="4"/>
    </row>
    <row r="11" spans="1:13" ht="25.5" x14ac:dyDescent="0.25">
      <c r="A11" s="17"/>
      <c r="B11" s="19">
        <v>3000626</v>
      </c>
      <c r="C11" s="19" t="s">
        <v>783</v>
      </c>
      <c r="D11" s="20">
        <v>2.073369</v>
      </c>
      <c r="E11" s="21">
        <v>1.2992900000000001</v>
      </c>
      <c r="F11" s="21">
        <f t="shared" si="0"/>
        <v>0.19571402347413824</v>
      </c>
      <c r="G11" s="21">
        <v>0.18071402347413823</v>
      </c>
      <c r="H11" s="21">
        <v>4.0000000000000001E-3</v>
      </c>
      <c r="I11" s="21">
        <v>1.0999999999999999E-2</v>
      </c>
      <c r="J11" s="22">
        <f t="shared" si="1"/>
        <v>0.13908675005128818</v>
      </c>
      <c r="K11" s="22">
        <f t="shared" si="2"/>
        <v>0.14216535451988258</v>
      </c>
      <c r="L11" s="23">
        <f t="shared" si="3"/>
        <v>0.15063151680851714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461.51526499999989</v>
      </c>
      <c r="E12" s="45">
        <f t="shared" ref="E12:I12" ca="1" si="4">OFFSET(E12,-MATCH("PROYECTOS",$A$8:$A$50,0)-1,0)-(OFFSET(E12,-MATCH("PROYECTOS",$A$8:$A$50,0),0))</f>
        <v>466.70854899999995</v>
      </c>
      <c r="F12" s="45">
        <f t="shared" ca="1" si="4"/>
        <v>191.76480768833849</v>
      </c>
      <c r="G12" s="45">
        <f t="shared" ca="1" si="4"/>
        <v>133.14536576833854</v>
      </c>
      <c r="H12" s="45">
        <f t="shared" ca="1" si="4"/>
        <v>33.086882839999994</v>
      </c>
      <c r="I12" s="45">
        <f t="shared" ca="1" si="4"/>
        <v>25.532559080000006</v>
      </c>
      <c r="J12" s="46">
        <f t="shared" ca="1" si="1"/>
        <v>0.2852858942773267</v>
      </c>
      <c r="K12" s="46">
        <f t="shared" ca="1" si="2"/>
        <v>0.35617999491228208</v>
      </c>
      <c r="L12" s="47">
        <f t="shared" ca="1" si="3"/>
        <v>0.4108877116119391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793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x14ac:dyDescent="0.25">
      <c r="A18" s="17"/>
      <c r="B18" s="19">
        <v>3000001</v>
      </c>
      <c r="C18" s="19" t="s">
        <v>275</v>
      </c>
      <c r="D18" s="23">
        <v>0.32184559811384966</v>
      </c>
    </row>
    <row r="19" spans="1:4" ht="25.5" x14ac:dyDescent="0.25">
      <c r="A19" s="17"/>
      <c r="B19" s="19">
        <v>3000082</v>
      </c>
      <c r="C19" s="19" t="s">
        <v>781</v>
      </c>
      <c r="D19" s="23">
        <v>1.0754926776936862E-2</v>
      </c>
    </row>
    <row r="20" spans="1:4" ht="25.5" x14ac:dyDescent="0.25">
      <c r="A20" s="17"/>
      <c r="B20" s="19">
        <v>3000083</v>
      </c>
      <c r="C20" s="19" t="s">
        <v>782</v>
      </c>
      <c r="D20" s="23">
        <v>5.1015997926394142E-2</v>
      </c>
    </row>
    <row r="21" spans="1:4" ht="26.25" thickBot="1" x14ac:dyDescent="0.3">
      <c r="A21" s="24"/>
      <c r="B21" s="26">
        <v>3000626</v>
      </c>
      <c r="C21" s="26" t="s">
        <v>783</v>
      </c>
      <c r="D21" s="30">
        <v>0.15063151680851714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319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1439.3825639999995</v>
      </c>
      <c r="E6" s="14">
        <v>2024.9368279999999</v>
      </c>
      <c r="F6" s="14">
        <v>1378.5551449938189</v>
      </c>
      <c r="G6" s="14">
        <v>1083.0435334138187</v>
      </c>
      <c r="H6" s="14">
        <v>136.97416413999997</v>
      </c>
      <c r="I6" s="14">
        <v>158.53744744000002</v>
      </c>
      <c r="J6" s="15">
        <v>0.53485299809748865</v>
      </c>
      <c r="K6" s="15">
        <v>0.60249667085111602</v>
      </c>
      <c r="L6" s="16">
        <v>0.6807892107702922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690.49844999999982</v>
      </c>
      <c r="E7" s="38">
        <f ca="1">SUM(E8:OFFSET(E6,MATCH("GOBIERNOS REGIONALES",$A$8:$A$50,0),0))</f>
        <v>787.88905399999999</v>
      </c>
      <c r="F7" s="38">
        <f ca="1">SUM(F8:OFFSET(F6,MATCH("GOBIERNOS REGIONALES",$A$8:$A$50,0),0))</f>
        <v>622.03059340517575</v>
      </c>
      <c r="G7" s="38">
        <f ca="1">SUM(G8:OFFSET(G6,MATCH("GOBIERNOS REGIONALES",$A$8:$A$50,0),0))</f>
        <v>532.41843805517578</v>
      </c>
      <c r="H7" s="38">
        <f ca="1">SUM(H8:OFFSET(H6,MATCH("GOBIERNOS REGIONALES",$A$8:$A$50,0),0))</f>
        <v>42.625395319999967</v>
      </c>
      <c r="I7" s="38">
        <f ca="1">SUM(I8:OFFSET(I6,MATCH("GOBIERNOS REGIONALES",$A$8:$A$50,0),0))</f>
        <v>46.986760029999999</v>
      </c>
      <c r="J7" s="39">
        <f ca="1">IFERROR(G7/E7,0)</f>
        <v>0.67575305857108126</v>
      </c>
      <c r="K7" s="39">
        <f ca="1">IFERROR(SUM(G7,H7)/E7,0)</f>
        <v>0.72985381692480744</v>
      </c>
      <c r="L7" s="40">
        <f ca="1">IFERROR(SUM(G7,H7,I7)/E7,0)</f>
        <v>0.78949008143623201</v>
      </c>
      <c r="M7" s="4"/>
    </row>
    <row r="8" spans="1:13" x14ac:dyDescent="0.25">
      <c r="A8" s="17"/>
      <c r="B8" s="18">
        <v>11</v>
      </c>
      <c r="C8" s="19" t="s">
        <v>111</v>
      </c>
      <c r="D8" s="20">
        <v>143.15592199999995</v>
      </c>
      <c r="E8" s="21">
        <v>121.66369399999996</v>
      </c>
      <c r="F8" s="21">
        <f t="shared" ref="F8:F38" si="0">SUM(G8,H8,I8)</f>
        <v>70.753770563435026</v>
      </c>
      <c r="G8" s="21">
        <v>56.938334913435028</v>
      </c>
      <c r="H8" s="21">
        <v>7.3527350600000005</v>
      </c>
      <c r="I8" s="21">
        <v>6.4627005900000007</v>
      </c>
      <c r="J8" s="22">
        <f t="shared" ref="J8:J38" si="1">IFERROR(G8/E8,0)</f>
        <v>0.46799774888830059</v>
      </c>
      <c r="K8" s="22">
        <f t="shared" ref="K8:K38" si="2">IFERROR(SUM(G8,H8)/E8,0)</f>
        <v>0.52843266433645397</v>
      </c>
      <c r="L8" s="23">
        <f t="shared" ref="L8:L38" si="3">IFERROR(SUM(G8,H8,I8)/E8,0)</f>
        <v>0.58155204923693216</v>
      </c>
      <c r="M8" s="4"/>
    </row>
    <row r="9" spans="1:13" x14ac:dyDescent="0.25">
      <c r="A9" s="17"/>
      <c r="B9" s="18">
        <v>131</v>
      </c>
      <c r="C9" s="19" t="s">
        <v>143</v>
      </c>
      <c r="D9" s="20">
        <v>0.24</v>
      </c>
      <c r="E9" s="21">
        <v>0.24</v>
      </c>
      <c r="F9" s="21">
        <f t="shared" si="0"/>
        <v>9.20810382886076E-2</v>
      </c>
      <c r="G9" s="21">
        <v>7.7961398288607597E-2</v>
      </c>
      <c r="H9" s="21">
        <v>0</v>
      </c>
      <c r="I9" s="21">
        <v>1.4119639999999999E-2</v>
      </c>
      <c r="J9" s="22">
        <f t="shared" si="1"/>
        <v>0.32483915953586501</v>
      </c>
      <c r="K9" s="22">
        <f t="shared" si="2"/>
        <v>0.32483915953586501</v>
      </c>
      <c r="L9" s="23">
        <f t="shared" si="3"/>
        <v>0.38367099286919837</v>
      </c>
      <c r="M9" s="4"/>
    </row>
    <row r="10" spans="1:13" x14ac:dyDescent="0.25">
      <c r="A10" s="17"/>
      <c r="B10" s="18">
        <v>135</v>
      </c>
      <c r="C10" s="19" t="s">
        <v>144</v>
      </c>
      <c r="D10" s="20">
        <v>333.65526199999988</v>
      </c>
      <c r="E10" s="21">
        <v>333.6708900000001</v>
      </c>
      <c r="F10" s="21">
        <f t="shared" si="0"/>
        <v>333.64525971961962</v>
      </c>
      <c r="G10" s="21">
        <v>318.17339671961963</v>
      </c>
      <c r="H10" s="21">
        <v>2.1839849999999998</v>
      </c>
      <c r="I10" s="21">
        <v>13.287877999999999</v>
      </c>
      <c r="J10" s="22">
        <f t="shared" si="1"/>
        <v>0.95355455406859002</v>
      </c>
      <c r="K10" s="22">
        <f t="shared" si="2"/>
        <v>0.96009988081255615</v>
      </c>
      <c r="L10" s="23">
        <f t="shared" si="3"/>
        <v>0.99992318694513482</v>
      </c>
      <c r="M10" s="4"/>
    </row>
    <row r="11" spans="1:13" ht="25.5" x14ac:dyDescent="0.25">
      <c r="A11" s="17"/>
      <c r="B11" s="18">
        <v>137</v>
      </c>
      <c r="C11" s="19" t="s">
        <v>146</v>
      </c>
      <c r="D11" s="20">
        <v>213.44726600000007</v>
      </c>
      <c r="E11" s="21">
        <v>332.31446999999991</v>
      </c>
      <c r="F11" s="21">
        <f t="shared" si="0"/>
        <v>217.5394820838325</v>
      </c>
      <c r="G11" s="21">
        <v>157.22874502383252</v>
      </c>
      <c r="H11" s="21">
        <v>33.088675259999967</v>
      </c>
      <c r="I11" s="21">
        <v>27.222061800000002</v>
      </c>
      <c r="J11" s="22">
        <f t="shared" si="1"/>
        <v>0.47313240685496649</v>
      </c>
      <c r="K11" s="22">
        <f t="shared" si="2"/>
        <v>0.57270277843704054</v>
      </c>
      <c r="L11" s="23">
        <f t="shared" si="3"/>
        <v>0.65461934920809361</v>
      </c>
      <c r="M11" s="4"/>
    </row>
    <row r="12" spans="1:13" x14ac:dyDescent="0.25">
      <c r="A12" s="34" t="s">
        <v>205</v>
      </c>
      <c r="B12" s="57"/>
      <c r="C12" s="36"/>
      <c r="D12" s="37">
        <f ca="1">SUM(D13:OFFSET(D11,(MATCH("GOBIERNOS LOCALES",$A$8:$A$50,0)-MATCH("GOBIERNOS REGIONALES",$A$8:$A$50,0)),0))</f>
        <v>734.65159500000004</v>
      </c>
      <c r="E12" s="38">
        <f ca="1">SUM(E13:OFFSET(E11,(MATCH("GOBIERNOS LOCALES",$A$8:$A$50,0)-MATCH("GOBIERNOS REGIONALES",$A$8:$A$50,0)),0))</f>
        <v>1173.7623619999999</v>
      </c>
      <c r="F12" s="38">
        <f ca="1">SUM(F13:OFFSET(F11,(MATCH("GOBIERNOS LOCALES",$A$8:$A$50,0)-MATCH("GOBIERNOS REGIONALES",$A$8:$A$50,0)),0))</f>
        <v>732.03659405686494</v>
      </c>
      <c r="G12" s="38">
        <f ca="1">SUM(G13:OFFSET(G11,(MATCH("GOBIERNOS LOCALES",$A$8:$A$50,0)-MATCH("GOBIERNOS REGIONALES",$A$8:$A$50,0)),0))</f>
        <v>531.51952676686483</v>
      </c>
      <c r="H12" s="38">
        <f ca="1">SUM(H13:OFFSET(H11,(MATCH("GOBIERNOS LOCALES",$A$8:$A$50,0)-MATCH("GOBIERNOS REGIONALES",$A$8:$A$50,0)),0))</f>
        <v>92.181147629999998</v>
      </c>
      <c r="I12" s="38">
        <f ca="1">SUM(I13:OFFSET(I11,(MATCH("GOBIERNOS LOCALES",$A$8:$A$50,0)-MATCH("GOBIERNOS REGIONALES",$A$8:$A$50,0)),0))</f>
        <v>108.33591965999999</v>
      </c>
      <c r="J12" s="39">
        <f t="shared" ca="1" si="1"/>
        <v>0.45283401817485169</v>
      </c>
      <c r="K12" s="39">
        <f t="shared" ca="1" si="2"/>
        <v>0.53136878007753396</v>
      </c>
      <c r="L12" s="40">
        <f t="shared" ca="1" si="3"/>
        <v>0.62366678107613804</v>
      </c>
      <c r="M12" s="4"/>
    </row>
    <row r="13" spans="1:13" x14ac:dyDescent="0.25">
      <c r="A13" s="17"/>
      <c r="B13" s="18">
        <v>440</v>
      </c>
      <c r="C13" s="19" t="s">
        <v>206</v>
      </c>
      <c r="D13" s="20">
        <v>17.323078999999996</v>
      </c>
      <c r="E13" s="21">
        <v>33.655665000000006</v>
      </c>
      <c r="F13" s="21">
        <f t="shared" si="0"/>
        <v>18.64335819688943</v>
      </c>
      <c r="G13" s="21">
        <v>13.476284866889429</v>
      </c>
      <c r="H13" s="21">
        <v>2.6170756799999992</v>
      </c>
      <c r="I13" s="21">
        <v>2.5499976499999999</v>
      </c>
      <c r="J13" s="22">
        <f t="shared" si="1"/>
        <v>0.4004165381040436</v>
      </c>
      <c r="K13" s="22">
        <f t="shared" si="2"/>
        <v>0.47817686998279268</v>
      </c>
      <c r="L13" s="23">
        <f t="shared" si="3"/>
        <v>0.55394413382975571</v>
      </c>
      <c r="M13" s="4"/>
    </row>
    <row r="14" spans="1:13" x14ac:dyDescent="0.25">
      <c r="A14" s="17"/>
      <c r="B14" s="18">
        <v>441</v>
      </c>
      <c r="C14" s="19" t="s">
        <v>207</v>
      </c>
      <c r="D14" s="20">
        <v>18.925654000000002</v>
      </c>
      <c r="E14" s="21">
        <v>43.197957000000009</v>
      </c>
      <c r="F14" s="21">
        <f t="shared" si="0"/>
        <v>22.901638886125518</v>
      </c>
      <c r="G14" s="21">
        <v>17.513305306125517</v>
      </c>
      <c r="H14" s="21">
        <v>2.578061050000001</v>
      </c>
      <c r="I14" s="21">
        <v>2.8102725299999993</v>
      </c>
      <c r="J14" s="22">
        <f t="shared" si="1"/>
        <v>0.40541975876603409</v>
      </c>
      <c r="K14" s="22">
        <f t="shared" si="2"/>
        <v>0.46509992026070851</v>
      </c>
      <c r="L14" s="23">
        <f t="shared" si="3"/>
        <v>0.53015560171342158</v>
      </c>
      <c r="M14" s="4"/>
    </row>
    <row r="15" spans="1:13" x14ac:dyDescent="0.25">
      <c r="A15" s="17"/>
      <c r="B15" s="18">
        <v>442</v>
      </c>
      <c r="C15" s="19" t="s">
        <v>208</v>
      </c>
      <c r="D15" s="20">
        <v>28.786918999999997</v>
      </c>
      <c r="E15" s="21">
        <v>48.742553000000015</v>
      </c>
      <c r="F15" s="21">
        <f t="shared" si="0"/>
        <v>35.863167788653435</v>
      </c>
      <c r="G15" s="21">
        <v>23.803136908653428</v>
      </c>
      <c r="H15" s="21">
        <v>5.8203199299999993</v>
      </c>
      <c r="I15" s="21">
        <v>6.2397109500000036</v>
      </c>
      <c r="J15" s="22">
        <f t="shared" si="1"/>
        <v>0.48834407398917784</v>
      </c>
      <c r="K15" s="22">
        <f t="shared" si="2"/>
        <v>0.60775349290082159</v>
      </c>
      <c r="L15" s="23">
        <f t="shared" si="3"/>
        <v>0.73576711890026403</v>
      </c>
      <c r="M15" s="4"/>
    </row>
    <row r="16" spans="1:13" x14ac:dyDescent="0.25">
      <c r="A16" s="17"/>
      <c r="B16" s="18">
        <v>443</v>
      </c>
      <c r="C16" s="19" t="s">
        <v>209</v>
      </c>
      <c r="D16" s="20">
        <v>29.169533000000012</v>
      </c>
      <c r="E16" s="21">
        <v>54.461307999999988</v>
      </c>
      <c r="F16" s="21">
        <f t="shared" si="0"/>
        <v>30.914703941396557</v>
      </c>
      <c r="G16" s="21">
        <v>23.615387541396558</v>
      </c>
      <c r="H16" s="21">
        <v>3.5286468000000002</v>
      </c>
      <c r="I16" s="21">
        <v>3.7706695999999993</v>
      </c>
      <c r="J16" s="22">
        <f t="shared" si="1"/>
        <v>0.43361770784859893</v>
      </c>
      <c r="K16" s="22">
        <f t="shared" si="2"/>
        <v>0.49840951931225308</v>
      </c>
      <c r="L16" s="23">
        <f t="shared" si="3"/>
        <v>0.56764527104998219</v>
      </c>
      <c r="M16" s="4"/>
    </row>
    <row r="17" spans="1:13" x14ac:dyDescent="0.25">
      <c r="A17" s="17"/>
      <c r="B17" s="18">
        <v>444</v>
      </c>
      <c r="C17" s="19" t="s">
        <v>210</v>
      </c>
      <c r="D17" s="20">
        <v>36.620077999999999</v>
      </c>
      <c r="E17" s="21">
        <v>64.341329000000002</v>
      </c>
      <c r="F17" s="21">
        <f t="shared" si="0"/>
        <v>44.824126845052007</v>
      </c>
      <c r="G17" s="21">
        <v>29.858425805052001</v>
      </c>
      <c r="H17" s="21">
        <v>7.0254071100000006</v>
      </c>
      <c r="I17" s="21">
        <v>7.9402939299999993</v>
      </c>
      <c r="J17" s="22">
        <f t="shared" si="1"/>
        <v>0.46406293231916301</v>
      </c>
      <c r="K17" s="22">
        <f t="shared" si="2"/>
        <v>0.57325258101292875</v>
      </c>
      <c r="L17" s="23">
        <f t="shared" si="3"/>
        <v>0.69666150111776526</v>
      </c>
      <c r="M17" s="4"/>
    </row>
    <row r="18" spans="1:13" x14ac:dyDescent="0.25">
      <c r="A18" s="17"/>
      <c r="B18" s="18">
        <v>445</v>
      </c>
      <c r="C18" s="19" t="s">
        <v>211</v>
      </c>
      <c r="D18" s="20">
        <v>52.02626799999998</v>
      </c>
      <c r="E18" s="21">
        <v>130.18002399999997</v>
      </c>
      <c r="F18" s="21">
        <f t="shared" si="0"/>
        <v>65.186201452567673</v>
      </c>
      <c r="G18" s="21">
        <v>46.054983072567666</v>
      </c>
      <c r="H18" s="21">
        <v>9.5946876100000011</v>
      </c>
      <c r="I18" s="21">
        <v>9.5365307700000006</v>
      </c>
      <c r="J18" s="22">
        <f t="shared" si="1"/>
        <v>0.35377918713986162</v>
      </c>
      <c r="K18" s="22">
        <f t="shared" si="2"/>
        <v>0.42748241222146094</v>
      </c>
      <c r="L18" s="23">
        <f t="shared" si="3"/>
        <v>0.5007388956432185</v>
      </c>
      <c r="M18" s="4"/>
    </row>
    <row r="19" spans="1:13" x14ac:dyDescent="0.25">
      <c r="A19" s="17"/>
      <c r="B19" s="18">
        <v>446</v>
      </c>
      <c r="C19" s="19" t="s">
        <v>212</v>
      </c>
      <c r="D19" s="20">
        <v>31.486556999999994</v>
      </c>
      <c r="E19" s="21">
        <v>50.370670000000025</v>
      </c>
      <c r="F19" s="21">
        <f t="shared" si="0"/>
        <v>33.438075506603923</v>
      </c>
      <c r="G19" s="21">
        <v>24.885056706603923</v>
      </c>
      <c r="H19" s="21">
        <v>3.3343465100000005</v>
      </c>
      <c r="I19" s="21">
        <v>5.2186722900000042</v>
      </c>
      <c r="J19" s="22">
        <f t="shared" si="1"/>
        <v>0.49403862816603211</v>
      </c>
      <c r="K19" s="22">
        <f t="shared" si="2"/>
        <v>0.56023481952104093</v>
      </c>
      <c r="L19" s="23">
        <f t="shared" si="3"/>
        <v>0.66384019721405152</v>
      </c>
      <c r="M19" s="4"/>
    </row>
    <row r="20" spans="1:13" x14ac:dyDescent="0.25">
      <c r="A20" s="17"/>
      <c r="B20" s="18">
        <v>447</v>
      </c>
      <c r="C20" s="19" t="s">
        <v>213</v>
      </c>
      <c r="D20" s="20">
        <v>30.746019000000008</v>
      </c>
      <c r="E20" s="21">
        <v>39.945346999999991</v>
      </c>
      <c r="F20" s="21">
        <f t="shared" si="0"/>
        <v>25.88175795994912</v>
      </c>
      <c r="G20" s="21">
        <v>21.257455739949119</v>
      </c>
      <c r="H20" s="21">
        <v>1.7895977799999996</v>
      </c>
      <c r="I20" s="21">
        <v>2.8347044400000003</v>
      </c>
      <c r="J20" s="22">
        <f t="shared" si="1"/>
        <v>0.53216350179531857</v>
      </c>
      <c r="K20" s="22">
        <f t="shared" si="2"/>
        <v>0.57696465923675977</v>
      </c>
      <c r="L20" s="23">
        <f t="shared" si="3"/>
        <v>0.64792923090514465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27.95209800000001</v>
      </c>
      <c r="E21" s="21">
        <v>47.15989299999999</v>
      </c>
      <c r="F21" s="21">
        <f t="shared" si="0"/>
        <v>29.163628824065952</v>
      </c>
      <c r="G21" s="21">
        <v>20.795810264065949</v>
      </c>
      <c r="H21" s="21">
        <v>3.4916139600000005</v>
      </c>
      <c r="I21" s="21">
        <v>4.8762046000000012</v>
      </c>
      <c r="J21" s="22">
        <f t="shared" si="1"/>
        <v>0.44096389837156658</v>
      </c>
      <c r="K21" s="22">
        <f t="shared" si="2"/>
        <v>0.51500168212989705</v>
      </c>
      <c r="L21" s="23">
        <f t="shared" si="3"/>
        <v>0.61839896083025381</v>
      </c>
      <c r="M21" s="4"/>
    </row>
    <row r="22" spans="1:13" x14ac:dyDescent="0.25">
      <c r="A22" s="17"/>
      <c r="B22" s="18">
        <v>449</v>
      </c>
      <c r="C22" s="19" t="s">
        <v>215</v>
      </c>
      <c r="D22" s="20">
        <v>19.615607999999995</v>
      </c>
      <c r="E22" s="21">
        <v>27.216341000000011</v>
      </c>
      <c r="F22" s="21">
        <f t="shared" si="0"/>
        <v>16.467770691104992</v>
      </c>
      <c r="G22" s="21">
        <v>12.540911701104992</v>
      </c>
      <c r="H22" s="21">
        <v>1.8551871500000003</v>
      </c>
      <c r="I22" s="21">
        <v>2.07167184</v>
      </c>
      <c r="J22" s="22">
        <f t="shared" si="1"/>
        <v>0.46078610277204374</v>
      </c>
      <c r="K22" s="22">
        <f t="shared" si="2"/>
        <v>0.52895056139636798</v>
      </c>
      <c r="L22" s="23">
        <f t="shared" si="3"/>
        <v>0.60506923730508022</v>
      </c>
      <c r="M22" s="4"/>
    </row>
    <row r="23" spans="1:13" x14ac:dyDescent="0.25">
      <c r="A23" s="17"/>
      <c r="B23" s="18">
        <v>450</v>
      </c>
      <c r="C23" s="19" t="s">
        <v>216</v>
      </c>
      <c r="D23" s="20">
        <v>45.744608000000014</v>
      </c>
      <c r="E23" s="21">
        <v>60.978419000000009</v>
      </c>
      <c r="F23" s="21">
        <f t="shared" si="0"/>
        <v>32.293421961153499</v>
      </c>
      <c r="G23" s="21">
        <v>24.1006026411535</v>
      </c>
      <c r="H23" s="21">
        <v>3.9488113799999986</v>
      </c>
      <c r="I23" s="21">
        <v>4.2440079399999995</v>
      </c>
      <c r="J23" s="22">
        <f t="shared" si="1"/>
        <v>0.39523167435930895</v>
      </c>
      <c r="K23" s="22">
        <f t="shared" si="2"/>
        <v>0.4599891975086054</v>
      </c>
      <c r="L23" s="23">
        <f t="shared" si="3"/>
        <v>0.52958772120926079</v>
      </c>
      <c r="M23" s="4"/>
    </row>
    <row r="24" spans="1:13" x14ac:dyDescent="0.25">
      <c r="A24" s="17"/>
      <c r="B24" s="18">
        <v>451</v>
      </c>
      <c r="C24" s="19" t="s">
        <v>217</v>
      </c>
      <c r="D24" s="20">
        <v>42.10218600000001</v>
      </c>
      <c r="E24" s="21">
        <v>62.657910000000001</v>
      </c>
      <c r="F24" s="21">
        <f t="shared" si="0"/>
        <v>39.26475133131207</v>
      </c>
      <c r="G24" s="21">
        <v>27.72084151131207</v>
      </c>
      <c r="H24" s="21">
        <v>5.3968690600000002</v>
      </c>
      <c r="I24" s="21">
        <v>6.1470407599999994</v>
      </c>
      <c r="J24" s="22">
        <f t="shared" si="1"/>
        <v>0.44241567443459362</v>
      </c>
      <c r="K24" s="22">
        <f t="shared" si="2"/>
        <v>0.5285479610046373</v>
      </c>
      <c r="L24" s="23">
        <f t="shared" si="3"/>
        <v>0.62665274554022099</v>
      </c>
      <c r="M24" s="4"/>
    </row>
    <row r="25" spans="1:13" x14ac:dyDescent="0.25">
      <c r="A25" s="17"/>
      <c r="B25" s="18">
        <v>452</v>
      </c>
      <c r="C25" s="19" t="s">
        <v>218</v>
      </c>
      <c r="D25" s="20">
        <v>32.319462000000001</v>
      </c>
      <c r="E25" s="21">
        <v>46.644432000000002</v>
      </c>
      <c r="F25" s="21">
        <f t="shared" si="0"/>
        <v>30.034778919875531</v>
      </c>
      <c r="G25" s="21">
        <v>21.029528419875533</v>
      </c>
      <c r="H25" s="21">
        <v>4.2948128100000007</v>
      </c>
      <c r="I25" s="21">
        <v>4.7104376899999991</v>
      </c>
      <c r="J25" s="22">
        <f t="shared" si="1"/>
        <v>0.45084756139544224</v>
      </c>
      <c r="K25" s="22">
        <f t="shared" si="2"/>
        <v>0.54292313453137409</v>
      </c>
      <c r="L25" s="23">
        <f t="shared" si="3"/>
        <v>0.64390920056386436</v>
      </c>
      <c r="M25" s="4"/>
    </row>
    <row r="26" spans="1:13" x14ac:dyDescent="0.25">
      <c r="A26" s="17"/>
      <c r="B26" s="18">
        <v>453</v>
      </c>
      <c r="C26" s="19" t="s">
        <v>219</v>
      </c>
      <c r="D26" s="20">
        <v>25.253778000000008</v>
      </c>
      <c r="E26" s="21">
        <v>60.575486000000041</v>
      </c>
      <c r="F26" s="21">
        <f t="shared" si="0"/>
        <v>38.985283303724636</v>
      </c>
      <c r="G26" s="21">
        <v>25.824071753724638</v>
      </c>
      <c r="H26" s="21">
        <v>4.3524926299999969</v>
      </c>
      <c r="I26" s="21">
        <v>8.8087189199999987</v>
      </c>
      <c r="J26" s="22">
        <f t="shared" si="1"/>
        <v>0.42631225036683357</v>
      </c>
      <c r="K26" s="22">
        <f t="shared" si="2"/>
        <v>0.4981646269206097</v>
      </c>
      <c r="L26" s="23">
        <f t="shared" si="3"/>
        <v>0.64358184932638607</v>
      </c>
      <c r="M26" s="4"/>
    </row>
    <row r="27" spans="1:13" x14ac:dyDescent="0.25">
      <c r="A27" s="17"/>
      <c r="B27" s="18">
        <v>454</v>
      </c>
      <c r="C27" s="19" t="s">
        <v>220</v>
      </c>
      <c r="D27" s="20">
        <v>4.1867599999999996</v>
      </c>
      <c r="E27" s="21">
        <v>9.3437479999999979</v>
      </c>
      <c r="F27" s="21">
        <f t="shared" si="0"/>
        <v>6.367718636507516</v>
      </c>
      <c r="G27" s="21">
        <v>4.2353250265075157</v>
      </c>
      <c r="H27" s="21">
        <v>0.90759585000000009</v>
      </c>
      <c r="I27" s="21">
        <v>1.2247977600000002</v>
      </c>
      <c r="J27" s="22">
        <f t="shared" si="1"/>
        <v>0.45327902962574723</v>
      </c>
      <c r="K27" s="22">
        <f t="shared" si="2"/>
        <v>0.5504130544303546</v>
      </c>
      <c r="L27" s="23">
        <f t="shared" si="3"/>
        <v>0.68149511700310383</v>
      </c>
      <c r="M27" s="4"/>
    </row>
    <row r="28" spans="1:13" x14ac:dyDescent="0.25">
      <c r="A28" s="17"/>
      <c r="B28" s="18">
        <v>455</v>
      </c>
      <c r="C28" s="19" t="s">
        <v>221</v>
      </c>
      <c r="D28" s="20">
        <v>8.7831070000000029</v>
      </c>
      <c r="E28" s="21">
        <v>10.590029999999999</v>
      </c>
      <c r="F28" s="21">
        <f t="shared" si="0"/>
        <v>6.7593031549366849</v>
      </c>
      <c r="G28" s="21">
        <v>5.108572534936684</v>
      </c>
      <c r="H28" s="21">
        <v>0.77252228000000001</v>
      </c>
      <c r="I28" s="21">
        <v>0.87820834000000014</v>
      </c>
      <c r="J28" s="22">
        <f t="shared" si="1"/>
        <v>0.48239452909356106</v>
      </c>
      <c r="K28" s="22">
        <f t="shared" si="2"/>
        <v>0.55534260195076735</v>
      </c>
      <c r="L28" s="23">
        <f t="shared" si="3"/>
        <v>0.63827044445924008</v>
      </c>
      <c r="M28" s="4"/>
    </row>
    <row r="29" spans="1:13" x14ac:dyDescent="0.25">
      <c r="A29" s="17"/>
      <c r="B29" s="18">
        <v>456</v>
      </c>
      <c r="C29" s="19" t="s">
        <v>222</v>
      </c>
      <c r="D29" s="20">
        <v>11.398088999999997</v>
      </c>
      <c r="E29" s="21">
        <v>15.936530999999993</v>
      </c>
      <c r="F29" s="21">
        <f t="shared" si="0"/>
        <v>9.8003038962943929</v>
      </c>
      <c r="G29" s="21">
        <v>7.0153818162943935</v>
      </c>
      <c r="H29" s="21">
        <v>1.16379162</v>
      </c>
      <c r="I29" s="21">
        <v>1.6211304599999998</v>
      </c>
      <c r="J29" s="22">
        <f t="shared" si="1"/>
        <v>0.44020758446705849</v>
      </c>
      <c r="K29" s="22">
        <f t="shared" si="2"/>
        <v>0.5132342437820625</v>
      </c>
      <c r="L29" s="23">
        <f t="shared" si="3"/>
        <v>0.61495841825892961</v>
      </c>
      <c r="M29" s="4"/>
    </row>
    <row r="30" spans="1:13" x14ac:dyDescent="0.25">
      <c r="A30" s="17"/>
      <c r="B30" s="18">
        <v>457</v>
      </c>
      <c r="C30" s="19" t="s">
        <v>223</v>
      </c>
      <c r="D30" s="20">
        <v>81.435377999999972</v>
      </c>
      <c r="E30" s="21">
        <v>72.317757999999984</v>
      </c>
      <c r="F30" s="21">
        <f t="shared" si="0"/>
        <v>50.418364669276308</v>
      </c>
      <c r="G30" s="21">
        <v>37.506790009276301</v>
      </c>
      <c r="H30" s="21">
        <v>7.7089887900000029</v>
      </c>
      <c r="I30" s="21">
        <v>5.2025858700000001</v>
      </c>
      <c r="J30" s="22">
        <f t="shared" si="1"/>
        <v>0.51863872783882914</v>
      </c>
      <c r="K30" s="22">
        <f t="shared" si="2"/>
        <v>0.62523756335582636</v>
      </c>
      <c r="L30" s="23">
        <f t="shared" si="3"/>
        <v>0.69717820440833245</v>
      </c>
      <c r="M30" s="4"/>
    </row>
    <row r="31" spans="1:13" x14ac:dyDescent="0.25">
      <c r="A31" s="17"/>
      <c r="B31" s="18">
        <v>458</v>
      </c>
      <c r="C31" s="19" t="s">
        <v>224</v>
      </c>
      <c r="D31" s="20">
        <v>50.337599000000004</v>
      </c>
      <c r="E31" s="21">
        <v>79.032819999999987</v>
      </c>
      <c r="F31" s="21">
        <f t="shared" si="0"/>
        <v>37.902109741978599</v>
      </c>
      <c r="G31" s="21">
        <v>30.031835251978602</v>
      </c>
      <c r="H31" s="21">
        <v>3.4172711299999983</v>
      </c>
      <c r="I31" s="21">
        <v>4.4530033599999985</v>
      </c>
      <c r="J31" s="22">
        <f t="shared" si="1"/>
        <v>0.37999194830677441</v>
      </c>
      <c r="K31" s="22">
        <f t="shared" si="2"/>
        <v>0.42323058169983824</v>
      </c>
      <c r="L31" s="23">
        <f t="shared" si="3"/>
        <v>0.47957430523140393</v>
      </c>
      <c r="M31" s="4"/>
    </row>
    <row r="32" spans="1:13" x14ac:dyDescent="0.25">
      <c r="A32" s="17"/>
      <c r="B32" s="18">
        <v>459</v>
      </c>
      <c r="C32" s="19" t="s">
        <v>225</v>
      </c>
      <c r="D32" s="20">
        <v>21.887938000000005</v>
      </c>
      <c r="E32" s="21">
        <v>44.21854499999997</v>
      </c>
      <c r="F32" s="21">
        <f t="shared" si="0"/>
        <v>29.388416537194679</v>
      </c>
      <c r="G32" s="21">
        <v>19.594047537194683</v>
      </c>
      <c r="H32" s="21">
        <v>4.5020908499999992</v>
      </c>
      <c r="I32" s="21">
        <v>5.2922781499999987</v>
      </c>
      <c r="J32" s="22">
        <f t="shared" si="1"/>
        <v>0.44311832370772708</v>
      </c>
      <c r="K32" s="22">
        <f t="shared" si="2"/>
        <v>0.54493286441683453</v>
      </c>
      <c r="L32" s="23">
        <f t="shared" si="3"/>
        <v>0.66461744811356183</v>
      </c>
      <c r="M32" s="4"/>
    </row>
    <row r="33" spans="1:13" x14ac:dyDescent="0.25">
      <c r="A33" s="17"/>
      <c r="B33" s="18">
        <v>460</v>
      </c>
      <c r="C33" s="19" t="s">
        <v>226</v>
      </c>
      <c r="D33" s="20">
        <v>11.300386000000001</v>
      </c>
      <c r="E33" s="21">
        <v>14.893074</v>
      </c>
      <c r="F33" s="21">
        <f t="shared" si="0"/>
        <v>10.254392637089248</v>
      </c>
      <c r="G33" s="21">
        <v>7.9013681870892469</v>
      </c>
      <c r="H33" s="21">
        <v>1.1445757400000003</v>
      </c>
      <c r="I33" s="21">
        <v>1.2084487100000003</v>
      </c>
      <c r="J33" s="22">
        <f t="shared" si="1"/>
        <v>0.53053977889918813</v>
      </c>
      <c r="K33" s="22">
        <f t="shared" si="2"/>
        <v>0.60739266635546474</v>
      </c>
      <c r="L33" s="23">
        <f t="shared" si="3"/>
        <v>0.68853432388029823</v>
      </c>
      <c r="M33" s="4"/>
    </row>
    <row r="34" spans="1:13" x14ac:dyDescent="0.25">
      <c r="A34" s="17"/>
      <c r="B34" s="18">
        <v>461</v>
      </c>
      <c r="C34" s="19" t="s">
        <v>227</v>
      </c>
      <c r="D34" s="20">
        <v>17.190592000000002</v>
      </c>
      <c r="E34" s="21">
        <v>21.019352000000001</v>
      </c>
      <c r="F34" s="21">
        <f t="shared" si="0"/>
        <v>14.886971669331853</v>
      </c>
      <c r="G34" s="21">
        <v>12.842461329331854</v>
      </c>
      <c r="H34" s="21">
        <v>1.1248646099999999</v>
      </c>
      <c r="I34" s="21">
        <v>0.91964572999999994</v>
      </c>
      <c r="J34" s="22">
        <f t="shared" si="1"/>
        <v>0.61098274244286188</v>
      </c>
      <c r="K34" s="22">
        <f t="shared" si="2"/>
        <v>0.66449840791152137</v>
      </c>
      <c r="L34" s="23">
        <f t="shared" si="3"/>
        <v>0.70825074290262857</v>
      </c>
      <c r="M34" s="4"/>
    </row>
    <row r="35" spans="1:13" x14ac:dyDescent="0.25">
      <c r="A35" s="17"/>
      <c r="B35" s="18">
        <v>462</v>
      </c>
      <c r="C35" s="19" t="s">
        <v>228</v>
      </c>
      <c r="D35" s="20">
        <v>13.522761999999993</v>
      </c>
      <c r="E35" s="21">
        <v>28.523444000000001</v>
      </c>
      <c r="F35" s="21">
        <f t="shared" si="0"/>
        <v>21.533440352635644</v>
      </c>
      <c r="G35" s="21">
        <v>13.814896512635645</v>
      </c>
      <c r="H35" s="21">
        <v>2.1228675900000007</v>
      </c>
      <c r="I35" s="21">
        <v>5.5956762499999986</v>
      </c>
      <c r="J35" s="22">
        <f t="shared" si="1"/>
        <v>0.48433479886354691</v>
      </c>
      <c r="K35" s="22">
        <f t="shared" si="2"/>
        <v>0.55876015892876207</v>
      </c>
      <c r="L35" s="23">
        <f t="shared" si="3"/>
        <v>0.75493830102128068</v>
      </c>
      <c r="M35" s="4"/>
    </row>
    <row r="36" spans="1:13" x14ac:dyDescent="0.25">
      <c r="A36" s="17"/>
      <c r="B36" s="18">
        <v>463</v>
      </c>
      <c r="C36" s="19" t="s">
        <v>229</v>
      </c>
      <c r="D36" s="20">
        <v>33.14314199999999</v>
      </c>
      <c r="E36" s="21">
        <v>45.87940399999998</v>
      </c>
      <c r="F36" s="21">
        <f t="shared" si="0"/>
        <v>33.634883496435691</v>
      </c>
      <c r="G36" s="21">
        <v>24.478831656435695</v>
      </c>
      <c r="H36" s="21">
        <v>4.2513377599999984</v>
      </c>
      <c r="I36" s="21">
        <v>4.904714079999998</v>
      </c>
      <c r="J36" s="22">
        <f t="shared" si="1"/>
        <v>0.5335472896822222</v>
      </c>
      <c r="K36" s="22">
        <f t="shared" si="2"/>
        <v>0.62621060675582674</v>
      </c>
      <c r="L36" s="23">
        <f t="shared" si="3"/>
        <v>0.73311509226309268</v>
      </c>
      <c r="M36" s="4"/>
    </row>
    <row r="37" spans="1:13" x14ac:dyDescent="0.25">
      <c r="A37" s="17"/>
      <c r="B37" s="18">
        <v>464</v>
      </c>
      <c r="C37" s="19" t="s">
        <v>230</v>
      </c>
      <c r="D37" s="20">
        <v>43.39399499999999</v>
      </c>
      <c r="E37" s="21">
        <v>61.880322</v>
      </c>
      <c r="F37" s="21">
        <f t="shared" si="0"/>
        <v>47.228023656709908</v>
      </c>
      <c r="G37" s="21">
        <v>36.514214666709904</v>
      </c>
      <c r="H37" s="21">
        <v>5.4373119499999998</v>
      </c>
      <c r="I37" s="21">
        <v>5.2764970399999989</v>
      </c>
      <c r="J37" s="22">
        <f t="shared" si="1"/>
        <v>0.59007796802850998</v>
      </c>
      <c r="K37" s="22">
        <f t="shared" si="2"/>
        <v>0.67794615898588739</v>
      </c>
      <c r="L37" s="23">
        <f t="shared" si="3"/>
        <v>0.76321554462353813</v>
      </c>
      <c r="M37" s="4"/>
    </row>
    <row r="38" spans="1:13" ht="15.75" thickBot="1" x14ac:dyDescent="0.3">
      <c r="A38" s="41" t="s">
        <v>232</v>
      </c>
      <c r="B38" s="58"/>
      <c r="C38" s="43"/>
      <c r="D38" s="44">
        <v>14.232518999999998</v>
      </c>
      <c r="E38" s="45">
        <v>63.285411999999987</v>
      </c>
      <c r="F38" s="45">
        <f t="shared" si="0"/>
        <v>24.487957531778136</v>
      </c>
      <c r="G38" s="45">
        <v>19.105568591778137</v>
      </c>
      <c r="H38" s="45">
        <v>2.1676211899999998</v>
      </c>
      <c r="I38" s="45">
        <v>3.2147677499999996</v>
      </c>
      <c r="J38" s="46">
        <f t="shared" si="1"/>
        <v>0.30189530237676482</v>
      </c>
      <c r="K38" s="46">
        <f t="shared" si="2"/>
        <v>0.33614681661198859</v>
      </c>
      <c r="L38" s="47">
        <f t="shared" si="3"/>
        <v>0.38694474378673777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780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483.0886769999999</v>
      </c>
      <c r="I6" s="14">
        <v>490.87789199999997</v>
      </c>
      <c r="J6" s="14">
        <v>197.55987642522845</v>
      </c>
      <c r="K6" s="14">
        <v>137.5413920152285</v>
      </c>
      <c r="L6" s="14">
        <v>33.506578769999997</v>
      </c>
      <c r="M6" s="14">
        <v>26.511905640000005</v>
      </c>
      <c r="N6" s="15">
        <v>0.28019471696889642</v>
      </c>
      <c r="O6" s="15">
        <v>0.34845319696171712</v>
      </c>
      <c r="P6" s="16">
        <v>0.40246236313536915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SUM(H8:OFFSET(H6,MATCH("PROYECTOS",$A$8:$A$34,0),0))</f>
        <v>21.573411999999994</v>
      </c>
      <c r="I7" s="38">
        <f ca="1">SUM(I8:OFFSET(I6,MATCH("PROYECTOS",$A$8:$A$34,0),0))</f>
        <v>24.169342999999998</v>
      </c>
      <c r="J7" s="38">
        <f ca="1">SUM(J8:OFFSET(J6,MATCH("PROYECTOS",$A$8:$A$34,0),0))</f>
        <v>5.7950687368899603</v>
      </c>
      <c r="K7" s="38">
        <f ca="1">SUM(K8:OFFSET(K6,MATCH("PROYECTOS",$A$8:$A$34,0),0))</f>
        <v>4.39602624688996</v>
      </c>
      <c r="L7" s="38">
        <f ca="1">SUM(L8:OFFSET(L6,MATCH("PROYECTOS",$A$8:$A$34,0),0))</f>
        <v>0.41969592999999999</v>
      </c>
      <c r="M7" s="38">
        <f ca="1">SUM(M8:OFFSET(M6,MATCH("PROYECTOS",$A$8:$A$34,0),0))</f>
        <v>0.97934655999999998</v>
      </c>
      <c r="N7" s="39">
        <f ca="1">IFERROR(K7/I7,0)</f>
        <v>0.18188439159847913</v>
      </c>
      <c r="O7" s="39">
        <f ca="1">IFERROR(SUM(K7,L7)/I7,0)</f>
        <v>0.19924919667406599</v>
      </c>
      <c r="P7" s="40">
        <f ca="1">IFERROR(SUM(K7,L7,M7)/I7,0)</f>
        <v>0.23976939451312185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784</v>
      </c>
      <c r="D8" s="68">
        <v>3000083</v>
      </c>
      <c r="E8" s="19" t="s">
        <v>782</v>
      </c>
      <c r="F8" s="69">
        <v>277</v>
      </c>
      <c r="G8" s="19" t="s">
        <v>790</v>
      </c>
      <c r="H8" s="20">
        <v>3.01</v>
      </c>
      <c r="I8" s="21">
        <v>3</v>
      </c>
      <c r="J8" s="21">
        <f t="shared" ref="J8:J14" si="0">SUM(K8,L8,M8)</f>
        <v>0.15304799377918243</v>
      </c>
      <c r="K8" s="21">
        <v>0.15304799377918243</v>
      </c>
      <c r="L8" s="21">
        <v>0</v>
      </c>
      <c r="M8" s="21">
        <v>0</v>
      </c>
      <c r="N8" s="22">
        <f t="shared" ref="N8:N15" si="1">IFERROR(K8/I8,0)</f>
        <v>5.1015997926394142E-2</v>
      </c>
      <c r="O8" s="22">
        <f t="shared" ref="O8:O15" si="2">IFERROR(SUM(K8,L8)/I8,0)</f>
        <v>5.1015997926394142E-2</v>
      </c>
      <c r="P8" s="23">
        <f t="shared" ref="P8:P15" si="3">IFERROR(SUM(K8,L8,M8)/I8,0)</f>
        <v>5.1015997926394142E-2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785</v>
      </c>
      <c r="D9" s="68">
        <v>3000082</v>
      </c>
      <c r="E9" s="19" t="s">
        <v>781</v>
      </c>
      <c r="F9" s="69">
        <v>277</v>
      </c>
      <c r="G9" s="19" t="s">
        <v>790</v>
      </c>
      <c r="H9" s="20">
        <v>3.551552</v>
      </c>
      <c r="I9" s="21">
        <v>3.049858</v>
      </c>
      <c r="J9" s="21">
        <f t="shared" si="0"/>
        <v>3.2800999470055103E-2</v>
      </c>
      <c r="K9" s="21">
        <v>3.2800999470055103E-2</v>
      </c>
      <c r="L9" s="21">
        <v>0</v>
      </c>
      <c r="M9" s="21">
        <v>0</v>
      </c>
      <c r="N9" s="22">
        <f t="shared" si="1"/>
        <v>1.0754926776936862E-2</v>
      </c>
      <c r="O9" s="22">
        <f t="shared" si="2"/>
        <v>1.0754926776936862E-2</v>
      </c>
      <c r="P9" s="23">
        <f t="shared" si="3"/>
        <v>1.0754926776936862E-2</v>
      </c>
      <c r="Q9" s="70">
        <v>507</v>
      </c>
      <c r="R9" s="21">
        <v>0</v>
      </c>
      <c r="S9" s="23">
        <f t="shared" ref="S9:S14" si="4">IFERROR(R9/Q9,0)</f>
        <v>0</v>
      </c>
    </row>
    <row r="10" spans="1:19" x14ac:dyDescent="0.25">
      <c r="A10" s="17"/>
      <c r="B10" s="19">
        <v>5000276</v>
      </c>
      <c r="C10" s="19" t="s">
        <v>512</v>
      </c>
      <c r="D10" s="68">
        <v>3000001</v>
      </c>
      <c r="E10" s="19" t="s">
        <v>275</v>
      </c>
      <c r="F10" s="69">
        <v>1</v>
      </c>
      <c r="G10" s="19" t="s">
        <v>531</v>
      </c>
      <c r="H10" s="20">
        <v>11.954793999999996</v>
      </c>
      <c r="I10" s="21">
        <v>11.431029999999996</v>
      </c>
      <c r="J10" s="21">
        <f t="shared" si="0"/>
        <v>3.2634444071568263</v>
      </c>
      <c r="K10" s="21">
        <v>2.5904809371568263</v>
      </c>
      <c r="L10" s="21">
        <v>0.41569592999999999</v>
      </c>
      <c r="M10" s="21">
        <v>0.25726754000000002</v>
      </c>
      <c r="N10" s="22">
        <f t="shared" si="1"/>
        <v>0.22661833073282348</v>
      </c>
      <c r="O10" s="22">
        <f t="shared" si="2"/>
        <v>0.26298390146441986</v>
      </c>
      <c r="P10" s="23">
        <f t="shared" si="3"/>
        <v>0.28548996959651296</v>
      </c>
      <c r="Q10" s="70">
        <v>547596.5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786</v>
      </c>
      <c r="D11" s="68">
        <v>3000626</v>
      </c>
      <c r="E11" s="19" t="s">
        <v>783</v>
      </c>
      <c r="F11" s="69">
        <v>120</v>
      </c>
      <c r="G11" s="19" t="s">
        <v>689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5004463</v>
      </c>
      <c r="C12" s="19" t="s">
        <v>787</v>
      </c>
      <c r="D12" s="68">
        <v>3000001</v>
      </c>
      <c r="E12" s="19" t="s">
        <v>275</v>
      </c>
      <c r="F12" s="69">
        <v>180</v>
      </c>
      <c r="G12" s="19" t="s">
        <v>791</v>
      </c>
      <c r="H12" s="20">
        <v>0.98369700000000004</v>
      </c>
      <c r="I12" s="21">
        <v>2.7565390000000001</v>
      </c>
      <c r="J12" s="21">
        <f t="shared" si="0"/>
        <v>9.5316740000000011E-2</v>
      </c>
      <c r="K12" s="21">
        <v>0</v>
      </c>
      <c r="L12" s="21">
        <v>0</v>
      </c>
      <c r="M12" s="21">
        <v>9.5316740000000011E-2</v>
      </c>
      <c r="N12" s="22">
        <f t="shared" si="1"/>
        <v>0</v>
      </c>
      <c r="O12" s="22">
        <f t="shared" si="2"/>
        <v>0</v>
      </c>
      <c r="P12" s="23">
        <f t="shared" si="3"/>
        <v>3.4578411551586974E-2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5004464</v>
      </c>
      <c r="C13" s="19" t="s">
        <v>788</v>
      </c>
      <c r="D13" s="68">
        <v>3000626</v>
      </c>
      <c r="E13" s="19" t="s">
        <v>783</v>
      </c>
      <c r="F13" s="69">
        <v>60</v>
      </c>
      <c r="G13" s="19" t="s">
        <v>309</v>
      </c>
      <c r="H13" s="20">
        <v>1.5733689999999998</v>
      </c>
      <c r="I13" s="21">
        <v>0.79929000000000006</v>
      </c>
      <c r="J13" s="21">
        <f t="shared" si="0"/>
        <v>0.19571402347413824</v>
      </c>
      <c r="K13" s="21">
        <v>0.18071402347413823</v>
      </c>
      <c r="L13" s="21">
        <v>4.0000000000000001E-3</v>
      </c>
      <c r="M13" s="21">
        <v>1.0999999999999999E-2</v>
      </c>
      <c r="N13" s="22">
        <f t="shared" si="1"/>
        <v>0.22609318704617626</v>
      </c>
      <c r="O13" s="22">
        <f t="shared" si="2"/>
        <v>0.23109762848795584</v>
      </c>
      <c r="P13" s="23">
        <f t="shared" si="3"/>
        <v>0.2448598424528497</v>
      </c>
      <c r="Q13" s="70">
        <v>2.5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5004833</v>
      </c>
      <c r="C14" s="19" t="s">
        <v>789</v>
      </c>
      <c r="D14" s="68">
        <v>3000001</v>
      </c>
      <c r="E14" s="19" t="s">
        <v>275</v>
      </c>
      <c r="F14" s="69">
        <v>1</v>
      </c>
      <c r="G14" s="19" t="s">
        <v>531</v>
      </c>
      <c r="H14" s="20">
        <v>0</v>
      </c>
      <c r="I14" s="21">
        <v>2.6326260000000001</v>
      </c>
      <c r="J14" s="21">
        <f t="shared" si="0"/>
        <v>2.0547445730097582</v>
      </c>
      <c r="K14" s="21">
        <v>1.438982293009758</v>
      </c>
      <c r="L14" s="21">
        <v>0</v>
      </c>
      <c r="M14" s="21">
        <v>0.61576228</v>
      </c>
      <c r="N14" s="22">
        <f t="shared" si="1"/>
        <v>0.54659579181006257</v>
      </c>
      <c r="O14" s="22">
        <f t="shared" si="2"/>
        <v>0.54659579181006257</v>
      </c>
      <c r="P14" s="23">
        <f t="shared" si="3"/>
        <v>0.78049239542941462</v>
      </c>
      <c r="Q14" s="70">
        <v>5</v>
      </c>
      <c r="R14" s="21">
        <v>5</v>
      </c>
      <c r="S14" s="23">
        <f t="shared" si="4"/>
        <v>1</v>
      </c>
    </row>
    <row r="15" spans="1:19" ht="15.75" thickBot="1" x14ac:dyDescent="0.3">
      <c r="A15" s="41" t="s">
        <v>293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461.51526499999989</v>
      </c>
      <c r="I15" s="45">
        <f t="shared" ca="1" si="5"/>
        <v>466.70854899999995</v>
      </c>
      <c r="J15" s="45">
        <f t="shared" ca="1" si="5"/>
        <v>191.76480768833849</v>
      </c>
      <c r="K15" s="45">
        <f t="shared" ca="1" si="5"/>
        <v>133.14536576833854</v>
      </c>
      <c r="L15" s="45">
        <f t="shared" ca="1" si="5"/>
        <v>33.086882839999994</v>
      </c>
      <c r="M15" s="45">
        <f t="shared" ca="1" si="5"/>
        <v>25.532559080000006</v>
      </c>
      <c r="N15" s="46">
        <f t="shared" ca="1" si="1"/>
        <v>0.2852858942773267</v>
      </c>
      <c r="O15" s="46">
        <f t="shared" ca="1" si="2"/>
        <v>0.35617999491228208</v>
      </c>
      <c r="P15" s="47">
        <f t="shared" ca="1" si="3"/>
        <v>0.4108877116119391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794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107.95273800000001</v>
      </c>
      <c r="E6" s="14">
        <v>321.0492290000002</v>
      </c>
      <c r="F6" s="14">
        <v>273.43805840900484</v>
      </c>
      <c r="G6" s="14">
        <v>264.66638096900482</v>
      </c>
      <c r="H6" s="14">
        <v>5.9926901500000005</v>
      </c>
      <c r="I6" s="14">
        <v>2.7789872899999999</v>
      </c>
      <c r="J6" s="15">
        <v>0.82437943175688067</v>
      </c>
      <c r="K6" s="15">
        <v>0.84304538578725152</v>
      </c>
      <c r="L6" s="16">
        <v>0.85170133957557215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85.850836000000058</v>
      </c>
      <c r="E7" s="38">
        <f ca="1">SUM(E8:OFFSET(E6,MATCH("GOBIERNOS REGIONALES",$A$8:$A$50,0),0))</f>
        <v>295.88893200000047</v>
      </c>
      <c r="F7" s="38">
        <f ca="1">SUM(F8:OFFSET(F6,MATCH("GOBIERNOS REGIONALES",$A$8:$A$50,0),0))</f>
        <v>257.49647479211296</v>
      </c>
      <c r="G7" s="38">
        <f ca="1">SUM(G8:OFFSET(G6,MATCH("GOBIERNOS REGIONALES",$A$8:$A$50,0),0))</f>
        <v>250.18529960211293</v>
      </c>
      <c r="H7" s="38">
        <f ca="1">SUM(H8:OFFSET(H6,MATCH("GOBIERNOS REGIONALES",$A$8:$A$50,0),0))</f>
        <v>5.0614728999999983</v>
      </c>
      <c r="I7" s="38">
        <f ca="1">SUM(I8:OFFSET(I6,MATCH("GOBIERNOS REGIONALES",$A$8:$A$50,0),0))</f>
        <v>2.2497022900000001</v>
      </c>
      <c r="J7" s="39">
        <f ca="1">IFERROR(G7/E7,0)</f>
        <v>0.84553787771322431</v>
      </c>
      <c r="K7" s="39">
        <f ca="1">IFERROR(SUM(G7,H7)/E7,0)</f>
        <v>0.86264386699706819</v>
      </c>
      <c r="L7" s="40">
        <f ca="1">IFERROR(SUM(G7,H7,I7)/E7,0)</f>
        <v>0.8702470655175184</v>
      </c>
      <c r="M7" s="4"/>
    </row>
    <row r="8" spans="1:13" ht="25.5" x14ac:dyDescent="0.25">
      <c r="A8" s="17"/>
      <c r="B8" s="18">
        <v>36</v>
      </c>
      <c r="C8" s="19" t="s">
        <v>123</v>
      </c>
      <c r="D8" s="20">
        <v>85.850836000000058</v>
      </c>
      <c r="E8" s="21">
        <v>295.88893200000047</v>
      </c>
      <c r="F8" s="21">
        <f t="shared" ref="F8:F18" si="0">SUM(G8,H8,I8)</f>
        <v>257.49647479211296</v>
      </c>
      <c r="G8" s="21">
        <v>250.18529960211293</v>
      </c>
      <c r="H8" s="21">
        <v>5.0614728999999983</v>
      </c>
      <c r="I8" s="21">
        <v>2.2497022900000001</v>
      </c>
      <c r="J8" s="22">
        <f t="shared" ref="J8:J18" si="1">IFERROR(G8/E8,0)</f>
        <v>0.84553787771322431</v>
      </c>
      <c r="K8" s="22">
        <f t="shared" ref="K8:K18" si="2">IFERROR(SUM(G8,H8)/E8,0)</f>
        <v>0.86264386699706819</v>
      </c>
      <c r="L8" s="23">
        <f t="shared" ref="L8:L18" si="3">IFERROR(SUM(G8,H8,I8)/E8,0)</f>
        <v>0.8702470655175184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0.64937200000000017</v>
      </c>
      <c r="E9" s="38">
        <f ca="1">SUM(E10:OFFSET(E8,(MATCH("GOBIERNOS LOCALES",$A$8:$A$50,0)-MATCH("GOBIERNOS REGIONALES",$A$8:$A$50,0)),0))</f>
        <v>5.2652349999999988</v>
      </c>
      <c r="F9" s="38">
        <f ca="1">SUM(F10:OFFSET(F8,(MATCH("GOBIERNOS LOCALES",$A$8:$A$50,0)-MATCH("GOBIERNOS REGIONALES",$A$8:$A$50,0)),0))</f>
        <v>3.2234057102911562</v>
      </c>
      <c r="G9" s="38">
        <f ca="1">SUM(G10:OFFSET(G8,(MATCH("GOBIERNOS LOCALES",$A$8:$A$50,0)-MATCH("GOBIERNOS REGIONALES",$A$8:$A$50,0)),0))</f>
        <v>2.4289061702911567</v>
      </c>
      <c r="H9" s="38">
        <f ca="1">SUM(H10:OFFSET(H8,(MATCH("GOBIERNOS LOCALES",$A$8:$A$50,0)-MATCH("GOBIERNOS REGIONALES",$A$8:$A$50,0)),0))</f>
        <v>0.71673682999999999</v>
      </c>
      <c r="I9" s="38">
        <f ca="1">SUM(I10:OFFSET(I8,(MATCH("GOBIERNOS LOCALES",$A$8:$A$50,0)-MATCH("GOBIERNOS REGIONALES",$A$8:$A$50,0)),0))</f>
        <v>7.7762709999999999E-2</v>
      </c>
      <c r="J9" s="39">
        <f t="shared" ca="1" si="1"/>
        <v>0.46131011631791502</v>
      </c>
      <c r="K9" s="39">
        <f t="shared" ca="1" si="2"/>
        <v>0.59743639178330266</v>
      </c>
      <c r="L9" s="40">
        <f t="shared" ca="1" si="3"/>
        <v>0.6122054780634022</v>
      </c>
      <c r="M9" s="4"/>
    </row>
    <row r="10" spans="1:13" x14ac:dyDescent="0.25">
      <c r="A10" s="17"/>
      <c r="B10" s="18">
        <v>442</v>
      </c>
      <c r="C10" s="19" t="s">
        <v>208</v>
      </c>
      <c r="D10" s="20">
        <v>0.06</v>
      </c>
      <c r="E10" s="21">
        <v>6.9999999999999993E-2</v>
      </c>
      <c r="F10" s="21">
        <f t="shared" si="0"/>
        <v>4.0875000017210839E-2</v>
      </c>
      <c r="G10" s="21">
        <v>3.8550000172108412E-3</v>
      </c>
      <c r="H10" s="21">
        <v>5.7499999999999999E-3</v>
      </c>
      <c r="I10" s="21">
        <v>3.1269999999999999E-2</v>
      </c>
      <c r="J10" s="22">
        <f t="shared" si="1"/>
        <v>5.5071428817297735E-2</v>
      </c>
      <c r="K10" s="22">
        <f t="shared" si="2"/>
        <v>0.13721428596015489</v>
      </c>
      <c r="L10" s="23">
        <f t="shared" si="3"/>
        <v>0.58392857167444057</v>
      </c>
      <c r="M10" s="4"/>
    </row>
    <row r="11" spans="1:13" x14ac:dyDescent="0.25">
      <c r="A11" s="17"/>
      <c r="B11" s="18">
        <v>443</v>
      </c>
      <c r="C11" s="19" t="s">
        <v>209</v>
      </c>
      <c r="D11" s="20">
        <v>0.120924</v>
      </c>
      <c r="E11" s="21">
        <v>0.79800899999999997</v>
      </c>
      <c r="F11" s="21">
        <f t="shared" si="0"/>
        <v>0.17693442168476456</v>
      </c>
      <c r="G11" s="21">
        <v>0.13174416168476455</v>
      </c>
      <c r="H11" s="21">
        <v>2.4181859999999999E-2</v>
      </c>
      <c r="I11" s="21">
        <v>2.1008400000000003E-2</v>
      </c>
      <c r="J11" s="22">
        <f t="shared" si="1"/>
        <v>0.1650910725126716</v>
      </c>
      <c r="K11" s="22">
        <f t="shared" si="2"/>
        <v>0.19539381345920229</v>
      </c>
      <c r="L11" s="23">
        <f t="shared" si="3"/>
        <v>0.22171983233868861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0</v>
      </c>
      <c r="E12" s="21">
        <v>2.9096850000000001</v>
      </c>
      <c r="F12" s="21">
        <f t="shared" si="0"/>
        <v>2.697038299969897</v>
      </c>
      <c r="G12" s="21">
        <v>2.0413304399698973</v>
      </c>
      <c r="H12" s="21">
        <v>0.65570785999999992</v>
      </c>
      <c r="I12" s="21">
        <v>0</v>
      </c>
      <c r="J12" s="22">
        <f t="shared" si="1"/>
        <v>0.70156406620300726</v>
      </c>
      <c r="K12" s="22">
        <f t="shared" si="2"/>
        <v>0.92691762165660441</v>
      </c>
      <c r="L12" s="23">
        <f t="shared" si="3"/>
        <v>0.92691762165660441</v>
      </c>
      <c r="M12" s="4"/>
    </row>
    <row r="13" spans="1:13" x14ac:dyDescent="0.25">
      <c r="A13" s="17"/>
      <c r="B13" s="18">
        <v>450</v>
      </c>
      <c r="C13" s="19" t="s">
        <v>216</v>
      </c>
      <c r="D13" s="20">
        <v>0.36104400000000009</v>
      </c>
      <c r="E13" s="21">
        <v>1.3269569999999999</v>
      </c>
      <c r="F13" s="21">
        <f t="shared" si="0"/>
        <v>0.23783913696312275</v>
      </c>
      <c r="G13" s="21">
        <v>0.19735115696312278</v>
      </c>
      <c r="H13" s="21">
        <v>2.753539E-2</v>
      </c>
      <c r="I13" s="21">
        <v>1.295259E-2</v>
      </c>
      <c r="J13" s="22">
        <f t="shared" si="1"/>
        <v>0.14872460596923848</v>
      </c>
      <c r="K13" s="22">
        <f t="shared" si="2"/>
        <v>0.16947538387688732</v>
      </c>
      <c r="L13" s="23">
        <f t="shared" si="3"/>
        <v>0.17923650650557837</v>
      </c>
      <c r="M13" s="4"/>
    </row>
    <row r="14" spans="1:13" x14ac:dyDescent="0.25">
      <c r="A14" s="17"/>
      <c r="B14" s="18">
        <v>451</v>
      </c>
      <c r="C14" s="19" t="s">
        <v>217</v>
      </c>
      <c r="D14" s="20">
        <v>2.0390000000000002E-2</v>
      </c>
      <c r="E14" s="21">
        <v>5.6660000000000016E-2</v>
      </c>
      <c r="F14" s="21">
        <f t="shared" si="0"/>
        <v>2.615075042834971E-2</v>
      </c>
      <c r="G14" s="21">
        <v>1.6680750428349711E-2</v>
      </c>
      <c r="H14" s="21">
        <v>2.5000000000000001E-4</v>
      </c>
      <c r="I14" s="21">
        <v>9.219999999999999E-3</v>
      </c>
      <c r="J14" s="22">
        <f t="shared" si="1"/>
        <v>0.29440081942022073</v>
      </c>
      <c r="K14" s="22">
        <f t="shared" si="2"/>
        <v>0.29881310321831461</v>
      </c>
      <c r="L14" s="23">
        <f t="shared" si="3"/>
        <v>0.46153812969201735</v>
      </c>
      <c r="M14" s="4"/>
    </row>
    <row r="15" spans="1:13" x14ac:dyDescent="0.25">
      <c r="A15" s="17"/>
      <c r="B15" s="18">
        <v>452</v>
      </c>
      <c r="C15" s="19" t="s">
        <v>218</v>
      </c>
      <c r="D15" s="20">
        <v>0.03</v>
      </c>
      <c r="E15" s="21">
        <v>4.691E-2</v>
      </c>
      <c r="F15" s="21">
        <f t="shared" si="0"/>
        <v>1.1005399581335951E-2</v>
      </c>
      <c r="G15" s="21">
        <v>1.1005399581335951E-2</v>
      </c>
      <c r="H15" s="21">
        <v>0</v>
      </c>
      <c r="I15" s="21">
        <v>0</v>
      </c>
      <c r="J15" s="22">
        <f t="shared" si="1"/>
        <v>0.23460668474389151</v>
      </c>
      <c r="K15" s="22">
        <f t="shared" si="2"/>
        <v>0.23460668474389151</v>
      </c>
      <c r="L15" s="23">
        <f t="shared" si="3"/>
        <v>0.23460668474389151</v>
      </c>
      <c r="M15" s="4"/>
    </row>
    <row r="16" spans="1:13" x14ac:dyDescent="0.25">
      <c r="A16" s="17"/>
      <c r="B16" s="18">
        <v>456</v>
      </c>
      <c r="C16" s="19" t="s">
        <v>222</v>
      </c>
      <c r="D16" s="20">
        <v>5.3013999999999999E-2</v>
      </c>
      <c r="E16" s="21">
        <v>5.3013999999999999E-2</v>
      </c>
      <c r="F16" s="21">
        <f t="shared" si="0"/>
        <v>3.3562701646475644E-2</v>
      </c>
      <c r="G16" s="21">
        <v>2.6939261646475643E-2</v>
      </c>
      <c r="H16" s="21">
        <v>3.3117200000000002E-3</v>
      </c>
      <c r="I16" s="21">
        <v>3.3117200000000002E-3</v>
      </c>
      <c r="J16" s="22">
        <f t="shared" si="1"/>
        <v>0.50815372630768563</v>
      </c>
      <c r="K16" s="22">
        <f t="shared" si="2"/>
        <v>0.57062250813890003</v>
      </c>
      <c r="L16" s="23">
        <f t="shared" si="3"/>
        <v>0.63309128997011443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232</v>
      </c>
      <c r="B18" s="58"/>
      <c r="C18" s="43"/>
      <c r="D18" s="44">
        <v>21.45253000000001</v>
      </c>
      <c r="E18" s="45">
        <v>19.895061999999999</v>
      </c>
      <c r="F18" s="45">
        <f t="shared" si="0"/>
        <v>12.718177906600728</v>
      </c>
      <c r="G18" s="45">
        <v>12.052175196600729</v>
      </c>
      <c r="H18" s="45">
        <v>0.21448042</v>
      </c>
      <c r="I18" s="45">
        <v>0.4515222900000001</v>
      </c>
      <c r="J18" s="46">
        <f t="shared" si="1"/>
        <v>0.60578726503092728</v>
      </c>
      <c r="K18" s="46">
        <f t="shared" si="2"/>
        <v>0.61656785068579978</v>
      </c>
      <c r="L18" s="47">
        <f t="shared" si="3"/>
        <v>0.6392630445987415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795</v>
      </c>
      <c r="N2" s="72" t="s">
        <v>825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107.95273800000001</v>
      </c>
      <c r="E6" s="14">
        <f ca="1">SUM(E7:OFFSET(E7,50,0))</f>
        <v>321.0492290000002</v>
      </c>
      <c r="F6" s="14">
        <f ca="1">SUM(F7:OFFSET(F7,50,0))</f>
        <v>273.43805840900484</v>
      </c>
      <c r="G6" s="14">
        <f ca="1">SUM(G7:OFFSET(G7,50,0))</f>
        <v>264.66638096900482</v>
      </c>
      <c r="H6" s="14">
        <f ca="1">SUM(H7:OFFSET(H7,50,0))</f>
        <v>5.9926901500000005</v>
      </c>
      <c r="I6" s="14">
        <f ca="1">SUM(I7:OFFSET(I7,50,0))</f>
        <v>2.7789872899999999</v>
      </c>
      <c r="J6" s="15">
        <f ca="1">IFERROR(G6/E6,0)</f>
        <v>0.82437943175688067</v>
      </c>
      <c r="K6" s="15">
        <f ca="1">IFERROR(SUM(G6,H6)/E6,0)</f>
        <v>0.84304538578725152</v>
      </c>
      <c r="L6" s="16">
        <f ca="1">IFERROR(SUM(G6,H6,I6)/E6,0)</f>
        <v>0.85170133957557215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0.78618199999999994</v>
      </c>
      <c r="E7" s="21">
        <v>0.93811199999999983</v>
      </c>
      <c r="F7" s="21">
        <f t="shared" ref="F7:F31" si="0">SUM(G7,H7,I7)</f>
        <v>0.47446537972427905</v>
      </c>
      <c r="G7" s="21">
        <v>0.47446537972427905</v>
      </c>
      <c r="H7" s="21">
        <v>0</v>
      </c>
      <c r="I7" s="21">
        <v>0</v>
      </c>
      <c r="J7" s="22">
        <f t="shared" ref="J7:J31" si="1">IFERROR(G7/E7,0)</f>
        <v>0.50576624083721256</v>
      </c>
      <c r="K7" s="22">
        <f t="shared" ref="K7:K31" si="2">IFERROR(SUM(G7,H7)/E7,0)</f>
        <v>0.50576624083721256</v>
      </c>
      <c r="L7" s="23">
        <f t="shared" ref="L7:L31" si="3">IFERROR(SUM(G7,H7,I7)/E7,0)</f>
        <v>0.50576624083721256</v>
      </c>
      <c r="M7" s="4"/>
      <c r="N7" t="s">
        <v>262</v>
      </c>
      <c r="O7" s="5">
        <v>37.921051451769017</v>
      </c>
      <c r="P7" s="71">
        <v>0.99905407198008778</v>
      </c>
    </row>
    <row r="8" spans="1:16" x14ac:dyDescent="0.25">
      <c r="A8" s="17"/>
      <c r="B8" s="55">
        <v>2</v>
      </c>
      <c r="C8" s="19" t="s">
        <v>250</v>
      </c>
      <c r="D8" s="20">
        <v>0.85414299999999987</v>
      </c>
      <c r="E8" s="21">
        <v>1.0164849999999999</v>
      </c>
      <c r="F8" s="21">
        <f t="shared" si="0"/>
        <v>0.56901496535146467</v>
      </c>
      <c r="G8" s="21">
        <v>0.43109052535146475</v>
      </c>
      <c r="H8" s="21">
        <v>3.4397999999999998E-2</v>
      </c>
      <c r="I8" s="21">
        <v>0.10352644</v>
      </c>
      <c r="J8" s="22">
        <f t="shared" si="1"/>
        <v>0.42409924922794218</v>
      </c>
      <c r="K8" s="22">
        <f t="shared" si="2"/>
        <v>0.45793939443421672</v>
      </c>
      <c r="L8" s="23">
        <f t="shared" si="3"/>
        <v>0.55978687865680732</v>
      </c>
      <c r="M8" s="4"/>
      <c r="N8" t="s">
        <v>257</v>
      </c>
      <c r="O8" s="5">
        <v>65.638146790193076</v>
      </c>
      <c r="P8" s="71">
        <v>0.98880113125105717</v>
      </c>
    </row>
    <row r="9" spans="1:16" x14ac:dyDescent="0.25">
      <c r="A9" s="17"/>
      <c r="B9" s="55">
        <v>3</v>
      </c>
      <c r="C9" s="19" t="s">
        <v>251</v>
      </c>
      <c r="D9" s="20">
        <v>1.8112410000000003</v>
      </c>
      <c r="E9" s="21">
        <v>53.941512999999958</v>
      </c>
      <c r="F9" s="21">
        <f t="shared" si="0"/>
        <v>53.322298758368973</v>
      </c>
      <c r="G9" s="21">
        <v>53.17480834836897</v>
      </c>
      <c r="H9" s="21">
        <v>0.10187165000000001</v>
      </c>
      <c r="I9" s="21">
        <v>4.5618759999999994E-2</v>
      </c>
      <c r="J9" s="22">
        <f t="shared" si="1"/>
        <v>0.98578637103429068</v>
      </c>
      <c r="K9" s="22">
        <f t="shared" si="2"/>
        <v>0.98767492855398797</v>
      </c>
      <c r="L9" s="23">
        <f t="shared" si="3"/>
        <v>0.98852063638572785</v>
      </c>
      <c r="M9" s="4"/>
      <c r="N9" t="s">
        <v>251</v>
      </c>
      <c r="O9" s="5">
        <v>53.322298758368973</v>
      </c>
      <c r="P9" s="71">
        <v>0.98852063638572785</v>
      </c>
    </row>
    <row r="10" spans="1:16" x14ac:dyDescent="0.25">
      <c r="A10" s="17"/>
      <c r="B10" s="55">
        <v>4</v>
      </c>
      <c r="C10" s="19" t="s">
        <v>252</v>
      </c>
      <c r="D10" s="20">
        <v>0.66150200000000003</v>
      </c>
      <c r="E10" s="21">
        <v>1.6678570000000001</v>
      </c>
      <c r="F10" s="21">
        <f t="shared" si="0"/>
        <v>0.49373752185508479</v>
      </c>
      <c r="G10" s="21">
        <v>0.37687416185508482</v>
      </c>
      <c r="H10" s="21">
        <v>8.8519459999999994E-2</v>
      </c>
      <c r="I10" s="21">
        <v>2.8343899999999998E-2</v>
      </c>
      <c r="J10" s="22">
        <f t="shared" si="1"/>
        <v>0.22596311425684862</v>
      </c>
      <c r="K10" s="22">
        <f t="shared" si="2"/>
        <v>0.27903688496980544</v>
      </c>
      <c r="L10" s="23">
        <f t="shared" si="3"/>
        <v>0.2960310877102082</v>
      </c>
      <c r="M10" s="4"/>
      <c r="N10" t="s">
        <v>253</v>
      </c>
      <c r="O10" s="5">
        <v>71.915112762396518</v>
      </c>
      <c r="P10" s="71">
        <v>0.98601635568976209</v>
      </c>
    </row>
    <row r="11" spans="1:16" x14ac:dyDescent="0.25">
      <c r="A11" s="17"/>
      <c r="B11" s="55">
        <v>5</v>
      </c>
      <c r="C11" s="19" t="s">
        <v>253</v>
      </c>
      <c r="D11" s="20">
        <v>2.2998919999999998</v>
      </c>
      <c r="E11" s="21">
        <v>72.935010000000162</v>
      </c>
      <c r="F11" s="21">
        <f t="shared" si="0"/>
        <v>71.915112762396518</v>
      </c>
      <c r="G11" s="21">
        <v>71.424521252396517</v>
      </c>
      <c r="H11" s="21">
        <v>0.47509150999999994</v>
      </c>
      <c r="I11" s="21">
        <v>1.55E-2</v>
      </c>
      <c r="J11" s="22">
        <f t="shared" si="1"/>
        <v>0.97928993568927125</v>
      </c>
      <c r="K11" s="22">
        <f t="shared" si="2"/>
        <v>0.98580383772342473</v>
      </c>
      <c r="L11" s="23">
        <f t="shared" si="3"/>
        <v>0.98601635568976209</v>
      </c>
      <c r="M11" s="4"/>
      <c r="N11" t="s">
        <v>272</v>
      </c>
      <c r="O11" s="5">
        <v>7.2090000379830599E-2</v>
      </c>
      <c r="P11" s="71">
        <v>0.85733654092037448</v>
      </c>
    </row>
    <row r="12" spans="1:16" x14ac:dyDescent="0.25">
      <c r="A12" s="17"/>
      <c r="B12" s="55">
        <v>6</v>
      </c>
      <c r="C12" s="19" t="s">
        <v>254</v>
      </c>
      <c r="D12" s="20">
        <v>2.8892230000000003</v>
      </c>
      <c r="E12" s="21">
        <v>1.6299809999999997</v>
      </c>
      <c r="F12" s="21">
        <f t="shared" si="0"/>
        <v>0.5814953000517562</v>
      </c>
      <c r="G12" s="21">
        <v>0.5814953000517562</v>
      </c>
      <c r="H12" s="21">
        <v>0</v>
      </c>
      <c r="I12" s="21">
        <v>0</v>
      </c>
      <c r="J12" s="22">
        <f t="shared" si="1"/>
        <v>0.35674974128640535</v>
      </c>
      <c r="K12" s="22">
        <f t="shared" si="2"/>
        <v>0.35674974128640535</v>
      </c>
      <c r="L12" s="23">
        <f t="shared" si="3"/>
        <v>0.35674974128640535</v>
      </c>
      <c r="M12" s="4"/>
      <c r="N12" t="s">
        <v>256</v>
      </c>
      <c r="O12" s="5">
        <v>7.2716804975205136</v>
      </c>
      <c r="P12" s="71">
        <v>0.80897256943185492</v>
      </c>
    </row>
    <row r="13" spans="1:16" x14ac:dyDescent="0.25">
      <c r="A13" s="17"/>
      <c r="B13" s="55">
        <v>7</v>
      </c>
      <c r="C13" s="19" t="s">
        <v>255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264</v>
      </c>
      <c r="O13" s="5">
        <v>10.100942988824421</v>
      </c>
      <c r="P13" s="71">
        <v>0.65858888198572363</v>
      </c>
    </row>
    <row r="14" spans="1:16" x14ac:dyDescent="0.25">
      <c r="A14" s="17"/>
      <c r="B14" s="55">
        <v>8</v>
      </c>
      <c r="C14" s="19" t="s">
        <v>256</v>
      </c>
      <c r="D14" s="20">
        <v>12.589996999999997</v>
      </c>
      <c r="E14" s="21">
        <v>8.9887849999999965</v>
      </c>
      <c r="F14" s="21">
        <f t="shared" si="0"/>
        <v>7.2716804975205136</v>
      </c>
      <c r="G14" s="21">
        <v>6.9368548375205137</v>
      </c>
      <c r="H14" s="21">
        <v>0.24362966</v>
      </c>
      <c r="I14" s="21">
        <v>9.1195999999999999E-2</v>
      </c>
      <c r="J14" s="22">
        <f t="shared" si="1"/>
        <v>0.77172330159421065</v>
      </c>
      <c r="K14" s="22">
        <f t="shared" si="2"/>
        <v>0.79882703808362487</v>
      </c>
      <c r="L14" s="23">
        <f t="shared" si="3"/>
        <v>0.80897256943185492</v>
      </c>
      <c r="M14" s="4"/>
      <c r="N14" t="s">
        <v>267</v>
      </c>
      <c r="O14" s="5">
        <v>0.2481709024075599</v>
      </c>
      <c r="P14" s="71">
        <v>0.62465146152747941</v>
      </c>
    </row>
    <row r="15" spans="1:16" x14ac:dyDescent="0.25">
      <c r="A15" s="17"/>
      <c r="B15" s="55">
        <v>9</v>
      </c>
      <c r="C15" s="19" t="s">
        <v>257</v>
      </c>
      <c r="D15" s="20">
        <v>1.6719839999999995</v>
      </c>
      <c r="E15" s="21">
        <v>66.381545000000116</v>
      </c>
      <c r="F15" s="21">
        <f t="shared" si="0"/>
        <v>65.638146790193076</v>
      </c>
      <c r="G15" s="21">
        <v>64.870467810193077</v>
      </c>
      <c r="H15" s="21">
        <v>0.720364</v>
      </c>
      <c r="I15" s="21">
        <v>4.731498E-2</v>
      </c>
      <c r="J15" s="22">
        <f t="shared" si="1"/>
        <v>0.97723648658965323</v>
      </c>
      <c r="K15" s="22">
        <f t="shared" si="2"/>
        <v>0.98808835814521889</v>
      </c>
      <c r="L15" s="23">
        <f t="shared" si="3"/>
        <v>0.98880113125105717</v>
      </c>
      <c r="M15" s="4"/>
      <c r="N15" t="s">
        <v>250</v>
      </c>
      <c r="O15" s="5">
        <v>0.56901496535146467</v>
      </c>
      <c r="P15" s="71">
        <v>0.55978687865680732</v>
      </c>
    </row>
    <row r="16" spans="1:16" x14ac:dyDescent="0.25">
      <c r="A16" s="17"/>
      <c r="B16" s="55">
        <v>10</v>
      </c>
      <c r="C16" s="19" t="s">
        <v>258</v>
      </c>
      <c r="D16" s="20">
        <v>0.46800400000000003</v>
      </c>
      <c r="E16" s="21">
        <v>0.47118599999999999</v>
      </c>
      <c r="F16" s="21">
        <f t="shared" si="0"/>
        <v>0.20592900411225856</v>
      </c>
      <c r="G16" s="21">
        <v>0.19592900411225855</v>
      </c>
      <c r="H16" s="21">
        <v>0</v>
      </c>
      <c r="I16" s="21">
        <v>0.01</v>
      </c>
      <c r="J16" s="22">
        <f t="shared" si="1"/>
        <v>0.41582093719307994</v>
      </c>
      <c r="K16" s="22">
        <f t="shared" si="2"/>
        <v>0.41582093719307994</v>
      </c>
      <c r="L16" s="23">
        <f t="shared" si="3"/>
        <v>0.4370439786247014</v>
      </c>
      <c r="M16" s="4"/>
      <c r="N16" t="s">
        <v>266</v>
      </c>
      <c r="O16" s="5">
        <v>3.6832859739661217E-2</v>
      </c>
      <c r="P16" s="71">
        <v>0.51896271507398795</v>
      </c>
    </row>
    <row r="17" spans="1:16" x14ac:dyDescent="0.25">
      <c r="A17" s="17"/>
      <c r="B17" s="55">
        <v>11</v>
      </c>
      <c r="C17" s="19" t="s">
        <v>259</v>
      </c>
      <c r="D17" s="20">
        <v>1.0059180000000001</v>
      </c>
      <c r="E17" s="21">
        <v>0.60862099999999997</v>
      </c>
      <c r="F17" s="21">
        <f t="shared" si="0"/>
        <v>0.21108743921161532</v>
      </c>
      <c r="G17" s="21">
        <v>6.3558399211615324E-2</v>
      </c>
      <c r="H17" s="21">
        <v>0.14583154000000001</v>
      </c>
      <c r="I17" s="21">
        <v>1.6975E-3</v>
      </c>
      <c r="J17" s="22">
        <f t="shared" si="1"/>
        <v>0.10443017774873908</v>
      </c>
      <c r="K17" s="22">
        <f t="shared" si="2"/>
        <v>0.34403995131882625</v>
      </c>
      <c r="L17" s="23">
        <f t="shared" si="3"/>
        <v>0.34682904338104559</v>
      </c>
      <c r="M17" s="4"/>
      <c r="N17" t="s">
        <v>271</v>
      </c>
      <c r="O17" s="5">
        <v>0.31617638014073968</v>
      </c>
      <c r="P17" s="71">
        <v>0.51568097177853045</v>
      </c>
    </row>
    <row r="18" spans="1:16" x14ac:dyDescent="0.25">
      <c r="A18" s="17"/>
      <c r="B18" s="55">
        <v>12</v>
      </c>
      <c r="C18" s="19" t="s">
        <v>260</v>
      </c>
      <c r="D18" s="20">
        <v>1.5159970000000003</v>
      </c>
      <c r="E18" s="21">
        <v>3.2403999999999997</v>
      </c>
      <c r="F18" s="21">
        <f t="shared" si="0"/>
        <v>1.3628578259846238</v>
      </c>
      <c r="G18" s="21">
        <v>1.093579365984624</v>
      </c>
      <c r="H18" s="21">
        <v>0.25502586999999999</v>
      </c>
      <c r="I18" s="21">
        <v>1.4252589999999999E-2</v>
      </c>
      <c r="J18" s="22">
        <f t="shared" si="1"/>
        <v>0.33748283112721394</v>
      </c>
      <c r="K18" s="22">
        <f t="shared" si="2"/>
        <v>0.41618480310598199</v>
      </c>
      <c r="L18" s="23">
        <f t="shared" si="3"/>
        <v>0.42058320762394269</v>
      </c>
      <c r="M18" s="4"/>
      <c r="N18" t="s">
        <v>249</v>
      </c>
      <c r="O18" s="5">
        <v>0.47446537972427905</v>
      </c>
      <c r="P18" s="71">
        <v>0.50576624083721256</v>
      </c>
    </row>
    <row r="19" spans="1:16" x14ac:dyDescent="0.25">
      <c r="A19" s="17"/>
      <c r="B19" s="55">
        <v>13</v>
      </c>
      <c r="C19" s="19" t="s">
        <v>261</v>
      </c>
      <c r="D19" s="20">
        <v>1.2923389999999999</v>
      </c>
      <c r="E19" s="21">
        <v>1.301609</v>
      </c>
      <c r="F19" s="21">
        <f t="shared" si="0"/>
        <v>0.25697875345489474</v>
      </c>
      <c r="G19" s="21">
        <v>0.24750875345489476</v>
      </c>
      <c r="H19" s="21">
        <v>2.5000000000000001E-4</v>
      </c>
      <c r="I19" s="21">
        <v>9.219999999999999E-3</v>
      </c>
      <c r="J19" s="22">
        <f t="shared" si="1"/>
        <v>0.19015599420017437</v>
      </c>
      <c r="K19" s="22">
        <f t="shared" si="2"/>
        <v>0.19034806416895916</v>
      </c>
      <c r="L19" s="23">
        <f t="shared" si="3"/>
        <v>0.19743160461774215</v>
      </c>
      <c r="M19" s="4"/>
      <c r="N19" t="s">
        <v>265</v>
      </c>
      <c r="O19" s="5">
        <v>0.13893144088797271</v>
      </c>
      <c r="P19" s="71">
        <v>0.50064482041034464</v>
      </c>
    </row>
    <row r="20" spans="1:16" x14ac:dyDescent="0.25">
      <c r="A20" s="17"/>
      <c r="B20" s="55">
        <v>14</v>
      </c>
      <c r="C20" s="19" t="s">
        <v>262</v>
      </c>
      <c r="D20" s="20">
        <v>0.23</v>
      </c>
      <c r="E20" s="21">
        <v>37.956955999999991</v>
      </c>
      <c r="F20" s="21">
        <f t="shared" si="0"/>
        <v>37.921051451769017</v>
      </c>
      <c r="G20" s="21">
        <v>37.921051451769017</v>
      </c>
      <c r="H20" s="21">
        <v>0</v>
      </c>
      <c r="I20" s="21">
        <v>0</v>
      </c>
      <c r="J20" s="22">
        <f t="shared" si="1"/>
        <v>0.99905407198008778</v>
      </c>
      <c r="K20" s="22">
        <f t="shared" si="2"/>
        <v>0.99905407198008778</v>
      </c>
      <c r="L20" s="23">
        <f t="shared" si="3"/>
        <v>0.99905407198008778</v>
      </c>
      <c r="M20" s="4"/>
      <c r="N20" t="s">
        <v>273</v>
      </c>
      <c r="O20" s="5">
        <v>5.7468180195428431E-2</v>
      </c>
      <c r="P20" s="71">
        <v>0.49130280321984449</v>
      </c>
    </row>
    <row r="21" spans="1:16" x14ac:dyDescent="0.25">
      <c r="A21" s="17"/>
      <c r="B21" s="55">
        <v>15</v>
      </c>
      <c r="C21" s="19" t="s">
        <v>263</v>
      </c>
      <c r="D21" s="20">
        <v>42.257173000000009</v>
      </c>
      <c r="E21" s="21">
        <v>48.389123000000012</v>
      </c>
      <c r="F21" s="21">
        <f t="shared" si="0"/>
        <v>20.897149062836132</v>
      </c>
      <c r="G21" s="21">
        <v>16.926906322836132</v>
      </c>
      <c r="H21" s="21">
        <v>1.70228694</v>
      </c>
      <c r="I21" s="21">
        <v>2.2679557999999997</v>
      </c>
      <c r="J21" s="22">
        <f t="shared" si="1"/>
        <v>0.34980808234189587</v>
      </c>
      <c r="K21" s="22">
        <f t="shared" si="2"/>
        <v>0.38498720596436781</v>
      </c>
      <c r="L21" s="23">
        <f t="shared" si="3"/>
        <v>0.43185632983751587</v>
      </c>
      <c r="M21" s="4"/>
      <c r="N21" t="s">
        <v>258</v>
      </c>
      <c r="O21" s="5">
        <v>0.20592900411225856</v>
      </c>
      <c r="P21" s="71">
        <v>0.4370439786247014</v>
      </c>
    </row>
    <row r="22" spans="1:16" x14ac:dyDescent="0.25">
      <c r="A22" s="17"/>
      <c r="B22" s="55">
        <v>16</v>
      </c>
      <c r="C22" s="19" t="s">
        <v>264</v>
      </c>
      <c r="D22" s="20">
        <v>21.549377</v>
      </c>
      <c r="E22" s="21">
        <v>15.337250999999998</v>
      </c>
      <c r="F22" s="21">
        <f t="shared" si="0"/>
        <v>10.100942988824421</v>
      </c>
      <c r="G22" s="21">
        <v>8.1643835888244212</v>
      </c>
      <c r="H22" s="21">
        <v>1.91296</v>
      </c>
      <c r="I22" s="21">
        <v>2.35994E-2</v>
      </c>
      <c r="J22" s="22">
        <f t="shared" si="1"/>
        <v>0.53232379054267431</v>
      </c>
      <c r="K22" s="22">
        <f t="shared" si="2"/>
        <v>0.65705018381875746</v>
      </c>
      <c r="L22" s="23">
        <f t="shared" si="3"/>
        <v>0.65858888198572363</v>
      </c>
      <c r="M22" s="4"/>
      <c r="N22" t="s">
        <v>263</v>
      </c>
      <c r="O22" s="5">
        <v>20.897149062836132</v>
      </c>
      <c r="P22" s="71">
        <v>0.43185632983751587</v>
      </c>
    </row>
    <row r="23" spans="1:16" x14ac:dyDescent="0.25">
      <c r="A23" s="17"/>
      <c r="B23" s="55">
        <v>17</v>
      </c>
      <c r="C23" s="19" t="s">
        <v>265</v>
      </c>
      <c r="D23" s="20">
        <v>2.3075050000000004</v>
      </c>
      <c r="E23" s="21">
        <v>0.27750500000000006</v>
      </c>
      <c r="F23" s="21">
        <f t="shared" si="0"/>
        <v>0.13893144088797271</v>
      </c>
      <c r="G23" s="21">
        <v>0.13893144088797271</v>
      </c>
      <c r="H23" s="21">
        <v>0</v>
      </c>
      <c r="I23" s="21">
        <v>0</v>
      </c>
      <c r="J23" s="22">
        <f t="shared" si="1"/>
        <v>0.50064482041034464</v>
      </c>
      <c r="K23" s="22">
        <f t="shared" si="2"/>
        <v>0.50064482041034464</v>
      </c>
      <c r="L23" s="23">
        <f t="shared" si="3"/>
        <v>0.50064482041034464</v>
      </c>
      <c r="M23" s="4"/>
      <c r="N23" t="s">
        <v>260</v>
      </c>
      <c r="O23" s="5">
        <v>1.3628578259846238</v>
      </c>
      <c r="P23" s="71">
        <v>0.42058320762394269</v>
      </c>
    </row>
    <row r="24" spans="1:16" x14ac:dyDescent="0.25">
      <c r="A24" s="17"/>
      <c r="B24" s="55">
        <v>18</v>
      </c>
      <c r="C24" s="19" t="s">
        <v>266</v>
      </c>
      <c r="D24" s="20">
        <v>7.0973999999999995E-2</v>
      </c>
      <c r="E24" s="21">
        <v>7.0973999999999995E-2</v>
      </c>
      <c r="F24" s="21">
        <f t="shared" si="0"/>
        <v>3.6832859739661217E-2</v>
      </c>
      <c r="G24" s="21">
        <v>3.6832859739661217E-2</v>
      </c>
      <c r="H24" s="21">
        <v>0</v>
      </c>
      <c r="I24" s="21">
        <v>0</v>
      </c>
      <c r="J24" s="22">
        <f t="shared" si="1"/>
        <v>0.51896271507398795</v>
      </c>
      <c r="K24" s="22">
        <f t="shared" si="2"/>
        <v>0.51896271507398795</v>
      </c>
      <c r="L24" s="23">
        <f t="shared" si="3"/>
        <v>0.51896271507398795</v>
      </c>
      <c r="M24" s="4"/>
      <c r="N24" t="s">
        <v>269</v>
      </c>
      <c r="O24" s="5">
        <v>0.93195412796922028</v>
      </c>
      <c r="P24" s="71">
        <v>0.39966863950696835</v>
      </c>
    </row>
    <row r="25" spans="1:16" x14ac:dyDescent="0.25">
      <c r="A25" s="17"/>
      <c r="B25" s="55">
        <v>19</v>
      </c>
      <c r="C25" s="19" t="s">
        <v>267</v>
      </c>
      <c r="D25" s="20">
        <v>0.35067999999999999</v>
      </c>
      <c r="E25" s="21">
        <v>0.39729499999999995</v>
      </c>
      <c r="F25" s="21">
        <f t="shared" si="0"/>
        <v>0.2481709024075599</v>
      </c>
      <c r="G25" s="21">
        <v>0.1262472624075599</v>
      </c>
      <c r="H25" s="21">
        <v>3.3117200000000002E-3</v>
      </c>
      <c r="I25" s="21">
        <v>0.11861192</v>
      </c>
      <c r="J25" s="22">
        <f t="shared" si="1"/>
        <v>0.31776705573329622</v>
      </c>
      <c r="K25" s="22">
        <f t="shared" si="2"/>
        <v>0.32610272570145588</v>
      </c>
      <c r="L25" s="23">
        <f t="shared" si="3"/>
        <v>0.62465146152747941</v>
      </c>
      <c r="M25" s="4"/>
      <c r="N25" t="s">
        <v>270</v>
      </c>
      <c r="O25" s="5">
        <v>0.23766078934520485</v>
      </c>
      <c r="P25" s="71">
        <v>0.37659674261411857</v>
      </c>
    </row>
    <row r="26" spans="1:16" x14ac:dyDescent="0.25">
      <c r="A26" s="17"/>
      <c r="B26" s="55">
        <v>20</v>
      </c>
      <c r="C26" s="19" t="s">
        <v>268</v>
      </c>
      <c r="D26" s="20">
        <v>3.250353</v>
      </c>
      <c r="E26" s="21">
        <v>1.7119479999999996</v>
      </c>
      <c r="F26" s="21">
        <f t="shared" si="0"/>
        <v>0.17682522628456354</v>
      </c>
      <c r="G26" s="21">
        <v>0.17682522628456354</v>
      </c>
      <c r="H26" s="21">
        <v>0</v>
      </c>
      <c r="I26" s="21">
        <v>0</v>
      </c>
      <c r="J26" s="22">
        <f t="shared" si="1"/>
        <v>0.10328890029636624</v>
      </c>
      <c r="K26" s="22">
        <f t="shared" si="2"/>
        <v>0.10328890029636624</v>
      </c>
      <c r="L26" s="23">
        <f t="shared" si="3"/>
        <v>0.10328890029636624</v>
      </c>
      <c r="M26" s="4"/>
      <c r="N26" t="s">
        <v>254</v>
      </c>
      <c r="O26" s="5">
        <v>0.5814953000517562</v>
      </c>
      <c r="P26" s="71">
        <v>0.35674974128640535</v>
      </c>
    </row>
    <row r="27" spans="1:16" x14ac:dyDescent="0.25">
      <c r="A27" s="17"/>
      <c r="B27" s="55">
        <v>21</v>
      </c>
      <c r="C27" s="19" t="s">
        <v>269</v>
      </c>
      <c r="D27" s="20">
        <v>2.1822409999999999</v>
      </c>
      <c r="E27" s="21">
        <v>2.3318169999999996</v>
      </c>
      <c r="F27" s="21">
        <f t="shared" si="0"/>
        <v>0.93195412796922028</v>
      </c>
      <c r="G27" s="21">
        <v>0.93195412796922028</v>
      </c>
      <c r="H27" s="21">
        <v>0</v>
      </c>
      <c r="I27" s="21">
        <v>0</v>
      </c>
      <c r="J27" s="22">
        <f t="shared" si="1"/>
        <v>0.39966863950696835</v>
      </c>
      <c r="K27" s="22">
        <f t="shared" si="2"/>
        <v>0.39966863950696835</v>
      </c>
      <c r="L27" s="23">
        <f t="shared" si="3"/>
        <v>0.39966863950696835</v>
      </c>
      <c r="M27" s="4"/>
      <c r="N27" t="s">
        <v>259</v>
      </c>
      <c r="O27" s="5">
        <v>0.21108743921161532</v>
      </c>
      <c r="P27" s="71">
        <v>0.34682904338104559</v>
      </c>
    </row>
    <row r="28" spans="1:16" x14ac:dyDescent="0.25">
      <c r="A28" s="17"/>
      <c r="B28" s="55">
        <v>22</v>
      </c>
      <c r="C28" s="19" t="s">
        <v>270</v>
      </c>
      <c r="D28" s="20">
        <v>1.1044130000000001</v>
      </c>
      <c r="E28" s="21">
        <v>0.63107499999999994</v>
      </c>
      <c r="F28" s="21">
        <f t="shared" si="0"/>
        <v>0.23766078934520485</v>
      </c>
      <c r="G28" s="21">
        <v>0.22371078934520483</v>
      </c>
      <c r="H28" s="21">
        <v>1.18E-2</v>
      </c>
      <c r="I28" s="21">
        <v>2.15E-3</v>
      </c>
      <c r="J28" s="22">
        <f t="shared" si="1"/>
        <v>0.35449160455604301</v>
      </c>
      <c r="K28" s="22">
        <f t="shared" si="2"/>
        <v>0.37318985753706746</v>
      </c>
      <c r="L28" s="23">
        <f t="shared" si="3"/>
        <v>0.37659674261411857</v>
      </c>
      <c r="M28" s="4"/>
      <c r="N28" t="s">
        <v>252</v>
      </c>
      <c r="O28" s="5">
        <v>0.49373752185508479</v>
      </c>
      <c r="P28" s="71">
        <v>0.2960310877102082</v>
      </c>
    </row>
    <row r="29" spans="1:16" x14ac:dyDescent="0.25">
      <c r="A29" s="17"/>
      <c r="B29" s="55">
        <v>23</v>
      </c>
      <c r="C29" s="19" t="s">
        <v>271</v>
      </c>
      <c r="D29" s="20">
        <v>0.57612400000000008</v>
      </c>
      <c r="E29" s="21">
        <v>0.613124</v>
      </c>
      <c r="F29" s="21">
        <f t="shared" si="0"/>
        <v>0.31617638014073968</v>
      </c>
      <c r="G29" s="21">
        <v>1.8826580140739679E-2</v>
      </c>
      <c r="H29" s="21">
        <v>0.2973498</v>
      </c>
      <c r="I29" s="21">
        <v>0</v>
      </c>
      <c r="J29" s="22">
        <f t="shared" si="1"/>
        <v>3.070599118732863E-2</v>
      </c>
      <c r="K29" s="22">
        <f t="shared" si="2"/>
        <v>0.51568097177853045</v>
      </c>
      <c r="L29" s="23">
        <f t="shared" si="3"/>
        <v>0.51568097177853045</v>
      </c>
      <c r="M29" s="4"/>
      <c r="N29" t="s">
        <v>261</v>
      </c>
      <c r="O29" s="5">
        <v>0.25697875345489474</v>
      </c>
      <c r="P29" s="71">
        <v>0.19743160461774215</v>
      </c>
    </row>
    <row r="30" spans="1:16" x14ac:dyDescent="0.25">
      <c r="A30" s="17"/>
      <c r="B30" s="55">
        <v>24</v>
      </c>
      <c r="C30" s="19" t="s">
        <v>272</v>
      </c>
      <c r="D30" s="20">
        <v>2.23E-2</v>
      </c>
      <c r="E30" s="21">
        <v>8.4085999999999994E-2</v>
      </c>
      <c r="F30" s="21">
        <f t="shared" si="0"/>
        <v>7.2090000379830599E-2</v>
      </c>
      <c r="G30" s="21">
        <v>7.2090000379830599E-2</v>
      </c>
      <c r="H30" s="21">
        <v>0</v>
      </c>
      <c r="I30" s="21">
        <v>0</v>
      </c>
      <c r="J30" s="22">
        <f t="shared" si="1"/>
        <v>0.85733654092037448</v>
      </c>
      <c r="K30" s="22">
        <f t="shared" si="2"/>
        <v>0.85733654092037448</v>
      </c>
      <c r="L30" s="23">
        <f t="shared" si="3"/>
        <v>0.85733654092037448</v>
      </c>
      <c r="M30" s="4"/>
      <c r="N30" t="s">
        <v>268</v>
      </c>
      <c r="O30" s="5">
        <v>0.17682522628456354</v>
      </c>
      <c r="P30" s="71">
        <v>0.10328890029636624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6.2051759999999998</v>
      </c>
      <c r="E31" s="28">
        <v>0.11697100000000001</v>
      </c>
      <c r="F31" s="28">
        <f t="shared" si="0"/>
        <v>5.7468180195428431E-2</v>
      </c>
      <c r="G31" s="28">
        <v>5.7468180195428431E-2</v>
      </c>
      <c r="H31" s="28">
        <v>0</v>
      </c>
      <c r="I31" s="28">
        <v>0</v>
      </c>
      <c r="J31" s="29">
        <f t="shared" si="1"/>
        <v>0.49130280321984449</v>
      </c>
      <c r="K31" s="29">
        <f t="shared" si="2"/>
        <v>0.49130280321984449</v>
      </c>
      <c r="L31" s="30">
        <f t="shared" si="3"/>
        <v>0.49130280321984449</v>
      </c>
      <c r="M31" s="4"/>
      <c r="N31" t="s">
        <v>255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3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796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107.95273800000001</v>
      </c>
      <c r="E6" s="14">
        <v>321.0492290000002</v>
      </c>
      <c r="F6" s="14">
        <v>273.43805840900484</v>
      </c>
      <c r="G6" s="14">
        <v>264.66638096900482</v>
      </c>
      <c r="H6" s="14">
        <v>5.9926901500000005</v>
      </c>
      <c r="I6" s="14">
        <v>2.7789872899999999</v>
      </c>
      <c r="J6" s="15">
        <v>0.82437943175688067</v>
      </c>
      <c r="K6" s="15">
        <v>0.84304538578725152</v>
      </c>
      <c r="L6" s="16">
        <v>0.85170133957557215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67.27695800000005</v>
      </c>
      <c r="E7" s="38">
        <f ca="1">SUM(E8:OFFSET(E6,MATCH("PROYECTOS",$A$8:$A$50,0),0))</f>
        <v>76.985226000000054</v>
      </c>
      <c r="F7" s="38">
        <f ca="1">SUM(F8:OFFSET(F6,MATCH("PROYECTOS",$A$8:$A$50,0),0))</f>
        <v>36.85707797306204</v>
      </c>
      <c r="G7" s="38">
        <f ca="1">SUM(G8:OFFSET(G6,MATCH("PROYECTOS",$A$8:$A$50,0),0))</f>
        <v>29.407111103062036</v>
      </c>
      <c r="H7" s="38">
        <f ca="1">SUM(H8:OFFSET(H6,MATCH("PROYECTOS",$A$8:$A$50,0),0))</f>
        <v>5.1225018699999989</v>
      </c>
      <c r="I7" s="38">
        <f ca="1">SUM(I8:OFFSET(I6,MATCH("PROYECTOS",$A$8:$A$50,0),0))</f>
        <v>2.3274649999999997</v>
      </c>
      <c r="J7" s="39">
        <f ca="1">IFERROR(G7/E7,0)</f>
        <v>0.38198382509212891</v>
      </c>
      <c r="K7" s="39">
        <f ca="1">IFERROR(SUM(G7,H7)/E7,0)</f>
        <v>0.44852259020532087</v>
      </c>
      <c r="L7" s="40">
        <f ca="1">IFERROR(SUM(G7,H7,I7)/E7,0)</f>
        <v>0.47875520912365715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22.445729000000007</v>
      </c>
      <c r="E8" s="21">
        <v>27.801434999999998</v>
      </c>
      <c r="F8" s="21">
        <f t="shared" ref="F8:F12" si="0">SUM(G8,H8,I8)</f>
        <v>12.115491067335585</v>
      </c>
      <c r="G8" s="21">
        <v>9.912131307335585</v>
      </c>
      <c r="H8" s="21">
        <v>1.1125416299999999</v>
      </c>
      <c r="I8" s="21">
        <v>1.0908181300000002</v>
      </c>
      <c r="J8" s="22">
        <f t="shared" ref="J8:J13" si="1">IFERROR(G8/E8,0)</f>
        <v>0.35653308209938034</v>
      </c>
      <c r="K8" s="22">
        <f t="shared" ref="K8:K13" si="2">IFERROR(SUM(G8,H8)/E8,0)</f>
        <v>0.39655049954563804</v>
      </c>
      <c r="L8" s="23">
        <f t="shared" ref="L8:L13" si="3">IFERROR(SUM(G8,H8,I8)/E8,0)</f>
        <v>0.43578653646243748</v>
      </c>
      <c r="M8" s="4"/>
    </row>
    <row r="9" spans="1:13" ht="63.75" x14ac:dyDescent="0.25">
      <c r="A9" s="17"/>
      <c r="B9" s="19">
        <v>3000085</v>
      </c>
      <c r="C9" s="19" t="s">
        <v>798</v>
      </c>
      <c r="D9" s="20">
        <v>40.787911000000044</v>
      </c>
      <c r="E9" s="21">
        <v>40.797911000000056</v>
      </c>
      <c r="F9" s="21">
        <f t="shared" si="0"/>
        <v>21.979351265418824</v>
      </c>
      <c r="G9" s="21">
        <v>17.544033205418827</v>
      </c>
      <c r="H9" s="21">
        <v>3.5989788799999984</v>
      </c>
      <c r="I9" s="21">
        <v>0.83633917999999996</v>
      </c>
      <c r="J9" s="22">
        <f t="shared" si="1"/>
        <v>0.43002283144886522</v>
      </c>
      <c r="K9" s="22">
        <f t="shared" si="2"/>
        <v>0.51823761479892427</v>
      </c>
      <c r="L9" s="23">
        <f t="shared" si="3"/>
        <v>0.53873717371016361</v>
      </c>
      <c r="M9" s="4"/>
    </row>
    <row r="10" spans="1:13" ht="38.25" x14ac:dyDescent="0.25">
      <c r="A10" s="17"/>
      <c r="B10" s="19">
        <v>3000494</v>
      </c>
      <c r="C10" s="19" t="s">
        <v>799</v>
      </c>
      <c r="D10" s="20">
        <v>0.35560600000000003</v>
      </c>
      <c r="E10" s="21">
        <v>0.71054799999999996</v>
      </c>
      <c r="F10" s="21">
        <f t="shared" si="0"/>
        <v>0.2608547210097677</v>
      </c>
      <c r="G10" s="21">
        <v>0.18444703100976767</v>
      </c>
      <c r="H10" s="21">
        <v>3.0114150000000003E-2</v>
      </c>
      <c r="I10" s="21">
        <v>4.6293539999999994E-2</v>
      </c>
      <c r="J10" s="22">
        <f t="shared" si="1"/>
        <v>0.2595841955923705</v>
      </c>
      <c r="K10" s="22">
        <f t="shared" si="2"/>
        <v>0.30196577994698132</v>
      </c>
      <c r="L10" s="23">
        <f t="shared" si="3"/>
        <v>0.36711766271915158</v>
      </c>
      <c r="M10" s="4"/>
    </row>
    <row r="11" spans="1:13" ht="51" x14ac:dyDescent="0.25">
      <c r="A11" s="17"/>
      <c r="B11" s="19">
        <v>3000495</v>
      </c>
      <c r="C11" s="19" t="s">
        <v>800</v>
      </c>
      <c r="D11" s="20">
        <v>0.94002400000000008</v>
      </c>
      <c r="E11" s="21">
        <v>0.99529400000000001</v>
      </c>
      <c r="F11" s="21">
        <f t="shared" si="0"/>
        <v>0.54428909161141137</v>
      </c>
      <c r="G11" s="21">
        <v>0.31106561161141144</v>
      </c>
      <c r="H11" s="21">
        <v>0.10066176</v>
      </c>
      <c r="I11" s="21">
        <v>0.13256171999999999</v>
      </c>
      <c r="J11" s="22">
        <f t="shared" si="1"/>
        <v>0.31253640794721099</v>
      </c>
      <c r="K11" s="22">
        <f t="shared" si="2"/>
        <v>0.41367412202968312</v>
      </c>
      <c r="L11" s="23">
        <f t="shared" si="3"/>
        <v>0.54686262713470735</v>
      </c>
      <c r="M11" s="4"/>
    </row>
    <row r="12" spans="1:13" ht="38.25" x14ac:dyDescent="0.25">
      <c r="A12" s="17"/>
      <c r="B12" s="19">
        <v>3000496</v>
      </c>
      <c r="C12" s="19" t="s">
        <v>801</v>
      </c>
      <c r="D12" s="20">
        <v>2.7476879999999984</v>
      </c>
      <c r="E12" s="21">
        <v>6.6800380000000006</v>
      </c>
      <c r="F12" s="21">
        <f t="shared" si="0"/>
        <v>1.9570918276864442</v>
      </c>
      <c r="G12" s="21">
        <v>1.4554339476864442</v>
      </c>
      <c r="H12" s="21">
        <v>0.28020544999999997</v>
      </c>
      <c r="I12" s="21">
        <v>0.22145242999999998</v>
      </c>
      <c r="J12" s="22">
        <f t="shared" si="1"/>
        <v>0.21787809405971104</v>
      </c>
      <c r="K12" s="22">
        <f t="shared" si="2"/>
        <v>0.25982477909353868</v>
      </c>
      <c r="L12" s="23">
        <f t="shared" si="3"/>
        <v>0.2929761518851306</v>
      </c>
      <c r="M12" s="4"/>
    </row>
    <row r="13" spans="1:13" ht="15.75" thickBot="1" x14ac:dyDescent="0.3">
      <c r="A13" s="41" t="s">
        <v>293</v>
      </c>
      <c r="B13" s="43"/>
      <c r="C13" s="43"/>
      <c r="D13" s="44">
        <f ca="1">OFFSET(D13,-MATCH("PROYECTOS",$A$8:$A$50,0)-1,0)-(OFFSET(D13,-MATCH("PROYECTOS",$A$8:$A$50,0),0))</f>
        <v>40.675779999999961</v>
      </c>
      <c r="E13" s="45">
        <f t="shared" ref="E13:I13" ca="1" si="4">OFFSET(E13,-MATCH("PROYECTOS",$A$8:$A$50,0)-1,0)-(OFFSET(E13,-MATCH("PROYECTOS",$A$8:$A$50,0),0))</f>
        <v>244.06400300000013</v>
      </c>
      <c r="F13" s="45">
        <f t="shared" ca="1" si="4"/>
        <v>236.58098043594279</v>
      </c>
      <c r="G13" s="45">
        <f t="shared" ca="1" si="4"/>
        <v>235.25926986594277</v>
      </c>
      <c r="H13" s="45">
        <f t="shared" ca="1" si="4"/>
        <v>0.87018828000000159</v>
      </c>
      <c r="I13" s="45">
        <f t="shared" ca="1" si="4"/>
        <v>0.45152229000000021</v>
      </c>
      <c r="J13" s="46">
        <f t="shared" ca="1" si="1"/>
        <v>0.96392449101124777</v>
      </c>
      <c r="K13" s="46">
        <f t="shared" ca="1" si="2"/>
        <v>0.9674899011876924</v>
      </c>
      <c r="L13" s="47">
        <f t="shared" ca="1" si="3"/>
        <v>0.96933991710339462</v>
      </c>
      <c r="M13" s="4"/>
    </row>
    <row r="14" spans="1:13" ht="15.75" thickBot="1" x14ac:dyDescent="0.3"/>
    <row r="15" spans="1:13" ht="15.75" thickBot="1" x14ac:dyDescent="0.3">
      <c r="A15" s="87" t="s">
        <v>315</v>
      </c>
      <c r="B15" s="88"/>
      <c r="C15" s="88"/>
      <c r="D15" s="89"/>
    </row>
    <row r="16" spans="1:13" ht="15.75" thickBot="1" x14ac:dyDescent="0.3">
      <c r="A16" s="1" t="s">
        <v>826</v>
      </c>
    </row>
    <row r="17" spans="1:4" ht="45" customHeight="1" x14ac:dyDescent="0.25">
      <c r="A17" s="80" t="s">
        <v>317</v>
      </c>
      <c r="B17" s="81"/>
      <c r="C17" s="81"/>
      <c r="D17" s="92" t="s">
        <v>318</v>
      </c>
    </row>
    <row r="18" spans="1:4" ht="15.75" thickBot="1" x14ac:dyDescent="0.3">
      <c r="A18" s="90"/>
      <c r="B18" s="91"/>
      <c r="C18" s="91"/>
      <c r="D18" s="93"/>
    </row>
    <row r="19" spans="1:4" x14ac:dyDescent="0.25">
      <c r="A19" s="17"/>
      <c r="B19" s="19">
        <v>3000001</v>
      </c>
      <c r="C19" s="19" t="s">
        <v>275</v>
      </c>
      <c r="D19" s="23">
        <v>0.43578653646243748</v>
      </c>
    </row>
    <row r="20" spans="1:4" ht="63.75" x14ac:dyDescent="0.25">
      <c r="A20" s="17"/>
      <c r="B20" s="19">
        <v>3000085</v>
      </c>
      <c r="C20" s="19" t="s">
        <v>798</v>
      </c>
      <c r="D20" s="23">
        <v>0.53873717371016361</v>
      </c>
    </row>
    <row r="21" spans="1:4" ht="38.25" x14ac:dyDescent="0.25">
      <c r="A21" s="17"/>
      <c r="B21" s="19">
        <v>3000494</v>
      </c>
      <c r="C21" s="19" t="s">
        <v>799</v>
      </c>
      <c r="D21" s="23">
        <v>0.36711766271915158</v>
      </c>
    </row>
    <row r="22" spans="1:4" ht="51" x14ac:dyDescent="0.25">
      <c r="A22" s="17"/>
      <c r="B22" s="19">
        <v>3000495</v>
      </c>
      <c r="C22" s="19" t="s">
        <v>800</v>
      </c>
      <c r="D22" s="23">
        <v>0.54686262713470735</v>
      </c>
    </row>
    <row r="23" spans="1:4" ht="39" thickBot="1" x14ac:dyDescent="0.3">
      <c r="A23" s="24"/>
      <c r="B23" s="26">
        <v>3000496</v>
      </c>
      <c r="C23" s="26" t="s">
        <v>801</v>
      </c>
      <c r="D23" s="30">
        <v>0.2929761518851306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797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107.95273800000001</v>
      </c>
      <c r="I6" s="14">
        <v>321.0492290000002</v>
      </c>
      <c r="J6" s="14">
        <v>273.43805840900484</v>
      </c>
      <c r="K6" s="14">
        <v>264.66638096900482</v>
      </c>
      <c r="L6" s="14">
        <v>5.9926901500000005</v>
      </c>
      <c r="M6" s="14">
        <v>2.7789872899999999</v>
      </c>
      <c r="N6" s="15">
        <v>0.82437943175688067</v>
      </c>
      <c r="O6" s="15">
        <v>0.84304538578725152</v>
      </c>
      <c r="P6" s="16">
        <v>0.85170133957557215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SUM(H8:OFFSET(H6,MATCH("PROYECTOS",$A$8:$A$45,0),0))</f>
        <v>67.276958000000008</v>
      </c>
      <c r="I7" s="38">
        <f ca="1">SUM(I8:OFFSET(I6,MATCH("PROYECTOS",$A$8:$A$45,0),0))</f>
        <v>76.985226000000011</v>
      </c>
      <c r="J7" s="38">
        <f ca="1">SUM(J8:OFFSET(J6,MATCH("PROYECTOS",$A$8:$A$45,0),0))</f>
        <v>36.857077973062033</v>
      </c>
      <c r="K7" s="38">
        <f ca="1">SUM(K8:OFFSET(K6,MATCH("PROYECTOS",$A$8:$A$45,0),0))</f>
        <v>29.407111103062036</v>
      </c>
      <c r="L7" s="38">
        <f ca="1">SUM(L8:OFFSET(L6,MATCH("PROYECTOS",$A$8:$A$45,0),0))</f>
        <v>5.1225018699999998</v>
      </c>
      <c r="M7" s="38">
        <f ca="1">SUM(M8:OFFSET(M6,MATCH("PROYECTOS",$A$8:$A$45,0),0))</f>
        <v>2.3274649999999997</v>
      </c>
      <c r="N7" s="39">
        <f ca="1">IFERROR(K7/I7,0)</f>
        <v>0.38198382509212914</v>
      </c>
      <c r="O7" s="39">
        <f ca="1">IFERROR(SUM(K7,L7)/I7,0)</f>
        <v>0.44852259020532109</v>
      </c>
      <c r="P7" s="40">
        <f ca="1">IFERROR(SUM(K7,L7,M7)/I7,0)</f>
        <v>0.47875520912365743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802</v>
      </c>
      <c r="D8" s="68">
        <v>3000001</v>
      </c>
      <c r="E8" s="19" t="s">
        <v>275</v>
      </c>
      <c r="F8" s="69">
        <v>36</v>
      </c>
      <c r="G8" s="19" t="s">
        <v>533</v>
      </c>
      <c r="H8" s="20">
        <v>6.6396000000000011E-2</v>
      </c>
      <c r="I8" s="21">
        <v>6.6396000000000011E-2</v>
      </c>
      <c r="J8" s="21">
        <f t="shared" ref="J8:J25" si="0">SUM(K8,L8,M8)</f>
        <v>4.2471280835578031E-2</v>
      </c>
      <c r="K8" s="21">
        <v>3.1834830835578032E-2</v>
      </c>
      <c r="L8" s="21">
        <v>5.3498699999999996E-3</v>
      </c>
      <c r="M8" s="21">
        <v>5.2865799999999999E-3</v>
      </c>
      <c r="N8" s="22">
        <f t="shared" ref="N8:N26" si="1">IFERROR(K8/I8,0)</f>
        <v>0.47946910710853102</v>
      </c>
      <c r="O8" s="22">
        <f t="shared" ref="O8:O26" si="2">IFERROR(SUM(K8,L8)/I8,0)</f>
        <v>0.56004429236065467</v>
      </c>
      <c r="P8" s="23">
        <f t="shared" ref="P8:P26" si="3">IFERROR(SUM(K8,L8,M8)/I8,0)</f>
        <v>0.63966625753927986</v>
      </c>
      <c r="Q8" s="70">
        <v>10</v>
      </c>
      <c r="R8" s="21">
        <v>2</v>
      </c>
      <c r="S8" s="23">
        <f>IFERROR(R8/Q8,0)</f>
        <v>0.2</v>
      </c>
    </row>
    <row r="9" spans="1:19" ht="38.25" x14ac:dyDescent="0.25">
      <c r="A9" s="17"/>
      <c r="B9" s="19">
        <v>5000254</v>
      </c>
      <c r="C9" s="19" t="s">
        <v>803</v>
      </c>
      <c r="D9" s="68">
        <v>3000001</v>
      </c>
      <c r="E9" s="19" t="s">
        <v>275</v>
      </c>
      <c r="F9" s="69">
        <v>304</v>
      </c>
      <c r="G9" s="19" t="s">
        <v>819</v>
      </c>
      <c r="H9" s="20">
        <v>7.7150850000000002</v>
      </c>
      <c r="I9" s="21">
        <v>2.7827350000000002</v>
      </c>
      <c r="J9" s="21">
        <f t="shared" si="0"/>
        <v>1.0734024375126021</v>
      </c>
      <c r="K9" s="21">
        <v>0.71241412751260214</v>
      </c>
      <c r="L9" s="21">
        <v>0.12026982999999997</v>
      </c>
      <c r="M9" s="21">
        <v>0.24071847999999998</v>
      </c>
      <c r="N9" s="22">
        <f t="shared" si="1"/>
        <v>0.25601220652077977</v>
      </c>
      <c r="O9" s="22">
        <f t="shared" si="2"/>
        <v>0.29923221489383722</v>
      </c>
      <c r="P9" s="23">
        <f t="shared" si="3"/>
        <v>0.38573649216062689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5000271</v>
      </c>
      <c r="C10" s="19" t="s">
        <v>804</v>
      </c>
      <c r="D10" s="68">
        <v>3000496</v>
      </c>
      <c r="E10" s="19" t="s">
        <v>801</v>
      </c>
      <c r="F10" s="69">
        <v>60</v>
      </c>
      <c r="G10" s="19" t="s">
        <v>309</v>
      </c>
      <c r="H10" s="20">
        <v>2.0386629999999979</v>
      </c>
      <c r="I10" s="21">
        <v>5.8910130000000001</v>
      </c>
      <c r="J10" s="21">
        <f t="shared" si="0"/>
        <v>1.5218165640426422</v>
      </c>
      <c r="K10" s="21">
        <v>1.1297383340426421</v>
      </c>
      <c r="L10" s="21">
        <v>0.23056242999999996</v>
      </c>
      <c r="M10" s="21">
        <v>0.16151579999999999</v>
      </c>
      <c r="N10" s="22">
        <f t="shared" si="1"/>
        <v>0.19177318638452201</v>
      </c>
      <c r="O10" s="22">
        <f t="shared" si="2"/>
        <v>0.2309111801387371</v>
      </c>
      <c r="P10" s="23">
        <f t="shared" si="3"/>
        <v>0.25832850208319724</v>
      </c>
      <c r="Q10" s="70">
        <v>36</v>
      </c>
      <c r="R10" s="21">
        <v>17</v>
      </c>
      <c r="S10" s="23">
        <f t="shared" si="4"/>
        <v>0.47222222222222221</v>
      </c>
    </row>
    <row r="11" spans="1:19" ht="38.25" x14ac:dyDescent="0.25">
      <c r="A11" s="17"/>
      <c r="B11" s="19">
        <v>5000275</v>
      </c>
      <c r="C11" s="19" t="s">
        <v>805</v>
      </c>
      <c r="D11" s="68">
        <v>3000496</v>
      </c>
      <c r="E11" s="19" t="s">
        <v>801</v>
      </c>
      <c r="F11" s="69">
        <v>60</v>
      </c>
      <c r="G11" s="19" t="s">
        <v>309</v>
      </c>
      <c r="H11" s="20">
        <v>0.21564100000000003</v>
      </c>
      <c r="I11" s="21">
        <v>0.23564099999999999</v>
      </c>
      <c r="J11" s="21">
        <f t="shared" si="0"/>
        <v>0.15367175463576552</v>
      </c>
      <c r="K11" s="21">
        <v>0.12204500463576551</v>
      </c>
      <c r="L11" s="21">
        <v>1.621885E-2</v>
      </c>
      <c r="M11" s="21">
        <v>1.54079E-2</v>
      </c>
      <c r="N11" s="22">
        <f t="shared" si="1"/>
        <v>0.51792771476850596</v>
      </c>
      <c r="O11" s="22">
        <f t="shared" si="2"/>
        <v>0.58675635664322223</v>
      </c>
      <c r="P11" s="23">
        <f t="shared" si="3"/>
        <v>0.65214353459612517</v>
      </c>
      <c r="Q11" s="70">
        <v>11</v>
      </c>
      <c r="R11" s="21">
        <v>2</v>
      </c>
      <c r="S11" s="23">
        <f t="shared" si="4"/>
        <v>0.18181818181818182</v>
      </c>
    </row>
    <row r="12" spans="1:19" x14ac:dyDescent="0.25">
      <c r="A12" s="17"/>
      <c r="B12" s="19">
        <v>5000276</v>
      </c>
      <c r="C12" s="19" t="s">
        <v>512</v>
      </c>
      <c r="D12" s="68">
        <v>3000001</v>
      </c>
      <c r="E12" s="19" t="s">
        <v>275</v>
      </c>
      <c r="F12" s="69">
        <v>1</v>
      </c>
      <c r="G12" s="19" t="s">
        <v>531</v>
      </c>
      <c r="H12" s="20">
        <v>14.024948000000006</v>
      </c>
      <c r="I12" s="21">
        <v>24.323003999999997</v>
      </c>
      <c r="J12" s="21">
        <f t="shared" si="0"/>
        <v>10.690773171426541</v>
      </c>
      <c r="K12" s="21">
        <v>8.9317050414265395</v>
      </c>
      <c r="L12" s="21">
        <v>0.95149658000000004</v>
      </c>
      <c r="M12" s="21">
        <v>0.80757155000000003</v>
      </c>
      <c r="N12" s="22">
        <f t="shared" si="1"/>
        <v>0.3672122506507231</v>
      </c>
      <c r="O12" s="22">
        <f t="shared" si="2"/>
        <v>0.40633145566339346</v>
      </c>
      <c r="P12" s="23">
        <f t="shared" si="3"/>
        <v>0.43953342158832609</v>
      </c>
      <c r="Q12" s="70">
        <v>229</v>
      </c>
      <c r="R12" s="21">
        <v>223</v>
      </c>
      <c r="S12" s="23">
        <f t="shared" si="4"/>
        <v>0.97379912663755464</v>
      </c>
    </row>
    <row r="13" spans="1:19" ht="38.25" x14ac:dyDescent="0.25">
      <c r="A13" s="17"/>
      <c r="B13" s="19">
        <v>5000298</v>
      </c>
      <c r="C13" s="19" t="s">
        <v>806</v>
      </c>
      <c r="D13" s="68">
        <v>3000494</v>
      </c>
      <c r="E13" s="19" t="s">
        <v>799</v>
      </c>
      <c r="F13" s="69">
        <v>554</v>
      </c>
      <c r="G13" s="19" t="s">
        <v>820</v>
      </c>
      <c r="H13" s="20">
        <v>0.35560600000000003</v>
      </c>
      <c r="I13" s="21">
        <v>0.71054799999999996</v>
      </c>
      <c r="J13" s="21">
        <f t="shared" si="0"/>
        <v>0.2608547210097677</v>
      </c>
      <c r="K13" s="21">
        <v>0.18444703100976767</v>
      </c>
      <c r="L13" s="21">
        <v>3.0114150000000003E-2</v>
      </c>
      <c r="M13" s="21">
        <v>4.6293539999999994E-2</v>
      </c>
      <c r="N13" s="22">
        <f t="shared" si="1"/>
        <v>0.2595841955923705</v>
      </c>
      <c r="O13" s="22">
        <f t="shared" si="2"/>
        <v>0.30196577994698132</v>
      </c>
      <c r="P13" s="23">
        <f t="shared" si="3"/>
        <v>0.36711766271915158</v>
      </c>
      <c r="Q13" s="70">
        <v>181</v>
      </c>
      <c r="R13" s="21">
        <v>175</v>
      </c>
      <c r="S13" s="23">
        <f t="shared" si="4"/>
        <v>0.96685082872928174</v>
      </c>
    </row>
    <row r="14" spans="1:19" ht="63.75" x14ac:dyDescent="0.25">
      <c r="A14" s="17"/>
      <c r="B14" s="19">
        <v>5000299</v>
      </c>
      <c r="C14" s="19" t="s">
        <v>807</v>
      </c>
      <c r="D14" s="68">
        <v>3000085</v>
      </c>
      <c r="E14" s="19" t="s">
        <v>798</v>
      </c>
      <c r="F14" s="69">
        <v>157</v>
      </c>
      <c r="G14" s="19" t="s">
        <v>821</v>
      </c>
      <c r="H14" s="20">
        <v>9.0941350000000014</v>
      </c>
      <c r="I14" s="21">
        <v>10.959399000000001</v>
      </c>
      <c r="J14" s="21">
        <f t="shared" si="0"/>
        <v>7.0000167083773599</v>
      </c>
      <c r="K14" s="21">
        <v>5.9657635383773595</v>
      </c>
      <c r="L14" s="21">
        <v>1.0342531700000006</v>
      </c>
      <c r="M14" s="21">
        <v>0</v>
      </c>
      <c r="N14" s="22">
        <f t="shared" si="1"/>
        <v>0.54435134065082935</v>
      </c>
      <c r="O14" s="22">
        <f t="shared" si="2"/>
        <v>0.63872268072157601</v>
      </c>
      <c r="P14" s="23">
        <f t="shared" si="3"/>
        <v>0.63872268072157601</v>
      </c>
      <c r="Q14" s="70">
        <v>94</v>
      </c>
      <c r="R14" s="21">
        <v>94</v>
      </c>
      <c r="S14" s="23">
        <f t="shared" si="4"/>
        <v>1</v>
      </c>
    </row>
    <row r="15" spans="1:19" ht="63.75" x14ac:dyDescent="0.25">
      <c r="A15" s="17"/>
      <c r="B15" s="19">
        <v>5000300</v>
      </c>
      <c r="C15" s="19" t="s">
        <v>808</v>
      </c>
      <c r="D15" s="68">
        <v>3000085</v>
      </c>
      <c r="E15" s="19" t="s">
        <v>798</v>
      </c>
      <c r="F15" s="69">
        <v>157</v>
      </c>
      <c r="G15" s="19" t="s">
        <v>821</v>
      </c>
      <c r="H15" s="20">
        <v>2.4580239999999982</v>
      </c>
      <c r="I15" s="21">
        <v>2.062523999999998</v>
      </c>
      <c r="J15" s="21">
        <f t="shared" si="0"/>
        <v>1.052066717589357</v>
      </c>
      <c r="K15" s="21">
        <v>0.8830264275893569</v>
      </c>
      <c r="L15" s="21">
        <v>0.16904029000000001</v>
      </c>
      <c r="M15" s="21">
        <v>0</v>
      </c>
      <c r="N15" s="22">
        <f t="shared" si="1"/>
        <v>0.42812904363263543</v>
      </c>
      <c r="O15" s="22">
        <f t="shared" si="2"/>
        <v>0.5100870184246864</v>
      </c>
      <c r="P15" s="23">
        <f t="shared" si="3"/>
        <v>0.5100870184246864</v>
      </c>
      <c r="Q15" s="70">
        <v>166</v>
      </c>
      <c r="R15" s="21">
        <v>166</v>
      </c>
      <c r="S15" s="23">
        <f t="shared" si="4"/>
        <v>1</v>
      </c>
    </row>
    <row r="16" spans="1:19" ht="63.75" x14ac:dyDescent="0.25">
      <c r="A16" s="17"/>
      <c r="B16" s="19">
        <v>5000301</v>
      </c>
      <c r="C16" s="19" t="s">
        <v>809</v>
      </c>
      <c r="D16" s="68">
        <v>3000085</v>
      </c>
      <c r="E16" s="19" t="s">
        <v>798</v>
      </c>
      <c r="F16" s="69">
        <v>157</v>
      </c>
      <c r="G16" s="19" t="s">
        <v>821</v>
      </c>
      <c r="H16" s="20">
        <v>5.4934559999999992</v>
      </c>
      <c r="I16" s="21">
        <v>5.7965859999999996</v>
      </c>
      <c r="J16" s="21">
        <f t="shared" si="0"/>
        <v>2.856423586490564</v>
      </c>
      <c r="K16" s="21">
        <v>2.856423586490564</v>
      </c>
      <c r="L16" s="21">
        <v>0</v>
      </c>
      <c r="M16" s="21">
        <v>0</v>
      </c>
      <c r="N16" s="22">
        <f t="shared" si="1"/>
        <v>0.49277688392625663</v>
      </c>
      <c r="O16" s="22">
        <f t="shared" si="2"/>
        <v>0.49277688392625663</v>
      </c>
      <c r="P16" s="23">
        <f t="shared" si="3"/>
        <v>0.49277688392625663</v>
      </c>
      <c r="Q16" s="70">
        <v>525</v>
      </c>
      <c r="R16" s="21">
        <v>525</v>
      </c>
      <c r="S16" s="23">
        <f t="shared" si="4"/>
        <v>1</v>
      </c>
    </row>
    <row r="17" spans="1:19" ht="63.75" x14ac:dyDescent="0.25">
      <c r="A17" s="17"/>
      <c r="B17" s="19">
        <v>5000302</v>
      </c>
      <c r="C17" s="19" t="s">
        <v>810</v>
      </c>
      <c r="D17" s="68">
        <v>3000085</v>
      </c>
      <c r="E17" s="19" t="s">
        <v>798</v>
      </c>
      <c r="F17" s="69">
        <v>157</v>
      </c>
      <c r="G17" s="19" t="s">
        <v>821</v>
      </c>
      <c r="H17" s="20">
        <v>8.0765759999999993</v>
      </c>
      <c r="I17" s="21">
        <v>7.6691019999999979</v>
      </c>
      <c r="J17" s="21">
        <f t="shared" si="0"/>
        <v>4.5944860228073754</v>
      </c>
      <c r="K17" s="21">
        <v>2.4232787328073755</v>
      </c>
      <c r="L17" s="21">
        <v>2.1712072999999998</v>
      </c>
      <c r="M17" s="21">
        <v>-1E-8</v>
      </c>
      <c r="N17" s="22">
        <f t="shared" si="1"/>
        <v>0.31597946315062392</v>
      </c>
      <c r="O17" s="22">
        <f t="shared" si="2"/>
        <v>0.59909048449314883</v>
      </c>
      <c r="P17" s="23">
        <f t="shared" si="3"/>
        <v>0.59909048318921521</v>
      </c>
      <c r="Q17" s="70">
        <v>243.5</v>
      </c>
      <c r="R17" s="21">
        <v>193</v>
      </c>
      <c r="S17" s="23">
        <f t="shared" si="4"/>
        <v>0.79260780287474331</v>
      </c>
    </row>
    <row r="18" spans="1:19" ht="38.25" x14ac:dyDescent="0.25">
      <c r="A18" s="17"/>
      <c r="B18" s="19">
        <v>5000334</v>
      </c>
      <c r="C18" s="19" t="s">
        <v>811</v>
      </c>
      <c r="D18" s="68">
        <v>3000496</v>
      </c>
      <c r="E18" s="19" t="s">
        <v>801</v>
      </c>
      <c r="F18" s="69">
        <v>8</v>
      </c>
      <c r="G18" s="19" t="s">
        <v>822</v>
      </c>
      <c r="H18" s="20">
        <v>0.49338400000000004</v>
      </c>
      <c r="I18" s="21">
        <v>0.55338399999999999</v>
      </c>
      <c r="J18" s="21">
        <f t="shared" si="0"/>
        <v>0.28160350900803655</v>
      </c>
      <c r="K18" s="21">
        <v>0.20365060900803655</v>
      </c>
      <c r="L18" s="21">
        <v>3.3424170000000003E-2</v>
      </c>
      <c r="M18" s="21">
        <v>4.4528730000000002E-2</v>
      </c>
      <c r="N18" s="22">
        <f t="shared" si="1"/>
        <v>0.36800957202961515</v>
      </c>
      <c r="O18" s="22">
        <f t="shared" si="2"/>
        <v>0.42840916797022782</v>
      </c>
      <c r="P18" s="23">
        <f t="shared" si="3"/>
        <v>0.50887540841086221</v>
      </c>
      <c r="Q18" s="70">
        <v>1550</v>
      </c>
      <c r="R18" s="21">
        <v>2921</v>
      </c>
      <c r="S18" s="23">
        <f t="shared" si="4"/>
        <v>1.8845161290322581</v>
      </c>
    </row>
    <row r="19" spans="1:19" ht="63.75" x14ac:dyDescent="0.25">
      <c r="A19" s="17"/>
      <c r="B19" s="19">
        <v>5001304</v>
      </c>
      <c r="C19" s="19" t="s">
        <v>812</v>
      </c>
      <c r="D19" s="68">
        <v>3000085</v>
      </c>
      <c r="E19" s="19" t="s">
        <v>798</v>
      </c>
      <c r="F19" s="69">
        <v>96</v>
      </c>
      <c r="G19" s="19" t="s">
        <v>823</v>
      </c>
      <c r="H19" s="20">
        <v>11.641300000000001</v>
      </c>
      <c r="I19" s="21">
        <v>12.613800000000001</v>
      </c>
      <c r="J19" s="21">
        <f t="shared" si="0"/>
        <v>5.9192201600812053</v>
      </c>
      <c r="K19" s="21">
        <v>4.9377323500812054</v>
      </c>
      <c r="L19" s="21">
        <v>0.18055001999999998</v>
      </c>
      <c r="M19" s="21">
        <v>0.80093778999999998</v>
      </c>
      <c r="N19" s="22">
        <f t="shared" si="1"/>
        <v>0.39145478365609132</v>
      </c>
      <c r="O19" s="22">
        <f t="shared" si="2"/>
        <v>0.40576847342444028</v>
      </c>
      <c r="P19" s="23">
        <f t="shared" si="3"/>
        <v>0.46926542041900177</v>
      </c>
      <c r="Q19" s="70">
        <v>1257</v>
      </c>
      <c r="R19" s="21">
        <v>1257</v>
      </c>
      <c r="S19" s="23">
        <f t="shared" si="4"/>
        <v>1</v>
      </c>
    </row>
    <row r="20" spans="1:19" ht="63.75" x14ac:dyDescent="0.25">
      <c r="A20" s="17"/>
      <c r="B20" s="19">
        <v>5004091</v>
      </c>
      <c r="C20" s="19" t="s">
        <v>813</v>
      </c>
      <c r="D20" s="68">
        <v>3000085</v>
      </c>
      <c r="E20" s="19" t="s">
        <v>798</v>
      </c>
      <c r="F20" s="69">
        <v>88</v>
      </c>
      <c r="G20" s="19" t="s">
        <v>755</v>
      </c>
      <c r="H20" s="20">
        <v>2.190045</v>
      </c>
      <c r="I20" s="21">
        <v>0.63320500000000002</v>
      </c>
      <c r="J20" s="21">
        <f t="shared" si="0"/>
        <v>0.20333005487918854</v>
      </c>
      <c r="K20" s="21">
        <v>0.20333005487918854</v>
      </c>
      <c r="L20" s="21">
        <v>0</v>
      </c>
      <c r="M20" s="21">
        <v>0</v>
      </c>
      <c r="N20" s="22">
        <f t="shared" si="1"/>
        <v>0.32111252260987916</v>
      </c>
      <c r="O20" s="22">
        <f t="shared" si="2"/>
        <v>0.32111252260987916</v>
      </c>
      <c r="P20" s="23">
        <f t="shared" si="3"/>
        <v>0.32111252260987916</v>
      </c>
      <c r="Q20" s="70">
        <v>0</v>
      </c>
      <c r="R20" s="21">
        <v>0</v>
      </c>
      <c r="S20" s="23">
        <f t="shared" si="4"/>
        <v>0</v>
      </c>
    </row>
    <row r="21" spans="1:19" ht="63.75" x14ac:dyDescent="0.25">
      <c r="A21" s="17"/>
      <c r="B21" s="19">
        <v>5004092</v>
      </c>
      <c r="C21" s="19" t="s">
        <v>814</v>
      </c>
      <c r="D21" s="68">
        <v>3000085</v>
      </c>
      <c r="E21" s="19" t="s">
        <v>798</v>
      </c>
      <c r="F21" s="69">
        <v>259</v>
      </c>
      <c r="G21" s="19" t="s">
        <v>393</v>
      </c>
      <c r="H21" s="20">
        <v>1.2744749999999998</v>
      </c>
      <c r="I21" s="21">
        <v>0.44539500000000004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5004094</v>
      </c>
      <c r="C22" s="19" t="s">
        <v>815</v>
      </c>
      <c r="D22" s="68">
        <v>3000495</v>
      </c>
      <c r="E22" s="19" t="s">
        <v>800</v>
      </c>
      <c r="F22" s="69">
        <v>117</v>
      </c>
      <c r="G22" s="19" t="s">
        <v>687</v>
      </c>
      <c r="H22" s="20">
        <v>0.26740399999999998</v>
      </c>
      <c r="I22" s="21">
        <v>0.303674</v>
      </c>
      <c r="J22" s="21">
        <f t="shared" si="0"/>
        <v>0.15777625231356923</v>
      </c>
      <c r="K22" s="21">
        <v>7.5504312313569244E-2</v>
      </c>
      <c r="L22" s="21">
        <v>2.0962220000000004E-2</v>
      </c>
      <c r="M22" s="21">
        <v>6.1309719999999998E-2</v>
      </c>
      <c r="N22" s="22">
        <f t="shared" si="1"/>
        <v>0.24863607787814973</v>
      </c>
      <c r="O22" s="22">
        <f t="shared" si="2"/>
        <v>0.31766477312370911</v>
      </c>
      <c r="P22" s="23">
        <f t="shared" si="3"/>
        <v>0.51955798755760862</v>
      </c>
      <c r="Q22" s="70">
        <v>57</v>
      </c>
      <c r="R22" s="21">
        <v>3.3</v>
      </c>
      <c r="S22" s="23">
        <f t="shared" si="4"/>
        <v>5.7894736842105263E-2</v>
      </c>
    </row>
    <row r="23" spans="1:19" ht="51" x14ac:dyDescent="0.25">
      <c r="A23" s="17"/>
      <c r="B23" s="19">
        <v>5004095</v>
      </c>
      <c r="C23" s="19" t="s">
        <v>816</v>
      </c>
      <c r="D23" s="68">
        <v>3000495</v>
      </c>
      <c r="E23" s="19" t="s">
        <v>800</v>
      </c>
      <c r="F23" s="69">
        <v>60</v>
      </c>
      <c r="G23" s="19" t="s">
        <v>309</v>
      </c>
      <c r="H23" s="20">
        <v>0.67262000000000011</v>
      </c>
      <c r="I23" s="21">
        <v>0.69162000000000001</v>
      </c>
      <c r="J23" s="21">
        <f t="shared" si="0"/>
        <v>0.38651283929784219</v>
      </c>
      <c r="K23" s="21">
        <v>0.2355612992978422</v>
      </c>
      <c r="L23" s="21">
        <v>7.9699539999999999E-2</v>
      </c>
      <c r="M23" s="21">
        <v>7.125200000000001E-2</v>
      </c>
      <c r="N23" s="22">
        <f t="shared" si="1"/>
        <v>0.3405935330063361</v>
      </c>
      <c r="O23" s="22">
        <f t="shared" si="2"/>
        <v>0.45582955856950669</v>
      </c>
      <c r="P23" s="23">
        <f t="shared" si="3"/>
        <v>0.5588514492030916</v>
      </c>
      <c r="Q23" s="70">
        <v>2</v>
      </c>
      <c r="R23" s="21">
        <v>2</v>
      </c>
      <c r="S23" s="23">
        <f t="shared" si="4"/>
        <v>1</v>
      </c>
    </row>
    <row r="24" spans="1:19" ht="63.75" x14ac:dyDescent="0.25">
      <c r="A24" s="17"/>
      <c r="B24" s="19">
        <v>5005030</v>
      </c>
      <c r="C24" s="19" t="s">
        <v>817</v>
      </c>
      <c r="D24" s="68">
        <v>3000085</v>
      </c>
      <c r="E24" s="19" t="s">
        <v>798</v>
      </c>
      <c r="F24" s="69">
        <v>117</v>
      </c>
      <c r="G24" s="19" t="s">
        <v>687</v>
      </c>
      <c r="H24" s="20">
        <v>0.55990000000000006</v>
      </c>
      <c r="I24" s="21">
        <v>0.6179</v>
      </c>
      <c r="J24" s="21">
        <f t="shared" si="0"/>
        <v>0.35380801519377769</v>
      </c>
      <c r="K24" s="21">
        <v>0.27447851519377764</v>
      </c>
      <c r="L24" s="21">
        <v>4.3928099999999998E-2</v>
      </c>
      <c r="M24" s="21">
        <v>3.54014E-2</v>
      </c>
      <c r="N24" s="22">
        <f t="shared" si="1"/>
        <v>0.44421187116649563</v>
      </c>
      <c r="O24" s="22">
        <f t="shared" si="2"/>
        <v>0.5153044427800253</v>
      </c>
      <c r="P24" s="23">
        <f t="shared" si="3"/>
        <v>0.57259753227670773</v>
      </c>
      <c r="Q24" s="70">
        <v>5</v>
      </c>
      <c r="R24" s="21">
        <v>5</v>
      </c>
      <c r="S24" s="23">
        <f t="shared" si="4"/>
        <v>1</v>
      </c>
    </row>
    <row r="25" spans="1:19" ht="25.5" x14ac:dyDescent="0.25">
      <c r="A25" s="17"/>
      <c r="B25" s="19">
        <v>5005031</v>
      </c>
      <c r="C25" s="19" t="s">
        <v>818</v>
      </c>
      <c r="D25" s="68">
        <v>3000001</v>
      </c>
      <c r="E25" s="19" t="s">
        <v>275</v>
      </c>
      <c r="F25" s="69">
        <v>476</v>
      </c>
      <c r="G25" s="19" t="s">
        <v>824</v>
      </c>
      <c r="H25" s="20">
        <v>0.63929999999999998</v>
      </c>
      <c r="I25" s="21">
        <v>0.62929999999999997</v>
      </c>
      <c r="J25" s="21">
        <f t="shared" si="0"/>
        <v>0.30884417756086535</v>
      </c>
      <c r="K25" s="21">
        <v>0.2361773075608653</v>
      </c>
      <c r="L25" s="21">
        <v>3.5425349999999994E-2</v>
      </c>
      <c r="M25" s="21">
        <v>3.724152E-2</v>
      </c>
      <c r="N25" s="22">
        <f t="shared" si="1"/>
        <v>0.37530161697261294</v>
      </c>
      <c r="O25" s="22">
        <f t="shared" si="2"/>
        <v>0.43159487932761059</v>
      </c>
      <c r="P25" s="23">
        <f t="shared" si="3"/>
        <v>0.49077415789109385</v>
      </c>
      <c r="Q25" s="70">
        <v>55577</v>
      </c>
      <c r="R25" s="21">
        <v>55577</v>
      </c>
      <c r="S25" s="23">
        <f t="shared" si="4"/>
        <v>1</v>
      </c>
    </row>
    <row r="26" spans="1:19" ht="15.75" thickBot="1" x14ac:dyDescent="0.3">
      <c r="A26" s="41" t="s">
        <v>293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40.675780000000003</v>
      </c>
      <c r="I26" s="45">
        <f t="shared" ca="1" si="5"/>
        <v>244.06400300000018</v>
      </c>
      <c r="J26" s="45">
        <f t="shared" ca="1" si="5"/>
        <v>236.58098043594282</v>
      </c>
      <c r="K26" s="45">
        <f t="shared" ca="1" si="5"/>
        <v>235.25926986594277</v>
      </c>
      <c r="L26" s="45">
        <f t="shared" ca="1" si="5"/>
        <v>0.8701882800000007</v>
      </c>
      <c r="M26" s="45">
        <f t="shared" ca="1" si="5"/>
        <v>0.45152229000000021</v>
      </c>
      <c r="N26" s="46">
        <f t="shared" ca="1" si="1"/>
        <v>0.96392449101124755</v>
      </c>
      <c r="O26" s="46">
        <f t="shared" ca="1" si="2"/>
        <v>0.96748990118769218</v>
      </c>
      <c r="P26" s="47">
        <f t="shared" ca="1" si="3"/>
        <v>0.9693399171033944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827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51.121884999999992</v>
      </c>
      <c r="E6" s="14">
        <v>67.718768999999995</v>
      </c>
      <c r="F6" s="14">
        <v>36.17857364087368</v>
      </c>
      <c r="G6" s="14">
        <v>18.929055770873674</v>
      </c>
      <c r="H6" s="14">
        <v>2.7584651500000001</v>
      </c>
      <c r="I6" s="14">
        <v>14.491052720000003</v>
      </c>
      <c r="J6" s="15">
        <v>0.2795245107139156</v>
      </c>
      <c r="K6" s="15">
        <v>0.320258640863269</v>
      </c>
      <c r="L6" s="16">
        <v>0.53424736118392346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47.725333000000006</v>
      </c>
      <c r="E7" s="38">
        <f ca="1">SUM(E8:OFFSET(E6,MATCH("GOBIERNOS REGIONALES",$A$8:$A$50,0),0))</f>
        <v>51.599895000000004</v>
      </c>
      <c r="F7" s="38">
        <f ca="1">SUM(F8:OFFSET(F6,MATCH("GOBIERNOS REGIONALES",$A$8:$A$50,0),0))</f>
        <v>31.565568936953611</v>
      </c>
      <c r="G7" s="38">
        <f ca="1">SUM(G8:OFFSET(G6,MATCH("GOBIERNOS REGIONALES",$A$8:$A$50,0),0))</f>
        <v>14.345814066953608</v>
      </c>
      <c r="H7" s="38">
        <f ca="1">SUM(H8:OFFSET(H6,MATCH("GOBIERNOS REGIONALES",$A$8:$A$50,0),0))</f>
        <v>2.7382181499999998</v>
      </c>
      <c r="I7" s="38">
        <f ca="1">SUM(I8:OFFSET(I6,MATCH("GOBIERNOS REGIONALES",$A$8:$A$50,0),0))</f>
        <v>14.481536720000001</v>
      </c>
      <c r="J7" s="39">
        <f ca="1">IFERROR(G7/E7,0)</f>
        <v>0.27802021819915734</v>
      </c>
      <c r="K7" s="39">
        <f ca="1">IFERROR(SUM(G7,H7)/E7,0)</f>
        <v>0.33108656940006581</v>
      </c>
      <c r="L7" s="40">
        <f ca="1">IFERROR(SUM(G7,H7,I7)/E7,0)</f>
        <v>0.61173707692532331</v>
      </c>
      <c r="M7" s="4"/>
    </row>
    <row r="8" spans="1:13" ht="25.5" x14ac:dyDescent="0.25">
      <c r="A8" s="17"/>
      <c r="B8" s="18">
        <v>70</v>
      </c>
      <c r="C8" s="19" t="s">
        <v>137</v>
      </c>
      <c r="D8" s="20">
        <v>47.725333000000006</v>
      </c>
      <c r="E8" s="21">
        <v>51.599895000000004</v>
      </c>
      <c r="F8" s="21">
        <f t="shared" ref="F8:F15" si="0">SUM(G8,H8,I8)</f>
        <v>31.565568936953611</v>
      </c>
      <c r="G8" s="21">
        <v>14.345814066953608</v>
      </c>
      <c r="H8" s="21">
        <v>2.7382181499999998</v>
      </c>
      <c r="I8" s="21">
        <v>14.481536720000001</v>
      </c>
      <c r="J8" s="22">
        <f t="shared" ref="J8:J15" si="1">IFERROR(G8/E8,0)</f>
        <v>0.27802021819915734</v>
      </c>
      <c r="K8" s="22">
        <f t="shared" ref="K8:K15" si="2">IFERROR(SUM(G8,H8)/E8,0)</f>
        <v>0.33108656940006581</v>
      </c>
      <c r="L8" s="23">
        <f t="shared" ref="L8:L15" si="3">IFERROR(SUM(G8,H8,I8)/E8,0)</f>
        <v>0.61173707692532331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16.118873999999998</v>
      </c>
      <c r="F9" s="38">
        <f ca="1">SUM(F10:OFFSET(F8,(MATCH("GOBIERNOS LOCALES",$A$8:$A$50,0)-MATCH("GOBIERNOS REGIONALES",$A$8:$A$50,0)),0))</f>
        <v>4.6130047039200663</v>
      </c>
      <c r="G9" s="38">
        <f ca="1">SUM(G10:OFFSET(G8,(MATCH("GOBIERNOS LOCALES",$A$8:$A$50,0)-MATCH("GOBIERNOS REGIONALES",$A$8:$A$50,0)),0))</f>
        <v>4.5832417039200664</v>
      </c>
      <c r="H9" s="38">
        <f ca="1">SUM(H10:OFFSET(H8,(MATCH("GOBIERNOS LOCALES",$A$8:$A$50,0)-MATCH("GOBIERNOS REGIONALES",$A$8:$A$50,0)),0))</f>
        <v>2.0247000000000001E-2</v>
      </c>
      <c r="I9" s="38">
        <f ca="1">SUM(I10:OFFSET(I8,(MATCH("GOBIERNOS LOCALES",$A$8:$A$50,0)-MATCH("GOBIERNOS REGIONALES",$A$8:$A$50,0)),0))</f>
        <v>9.5160000000000002E-3</v>
      </c>
      <c r="J9" s="39">
        <f t="shared" ca="1" si="1"/>
        <v>0.28434006642896192</v>
      </c>
      <c r="K9" s="39">
        <f t="shared" ca="1" si="2"/>
        <v>0.28559617153903349</v>
      </c>
      <c r="L9" s="40">
        <f t="shared" ca="1" si="3"/>
        <v>0.28618653535725058</v>
      </c>
      <c r="M9" s="4"/>
    </row>
    <row r="10" spans="1:13" x14ac:dyDescent="0.25">
      <c r="A10" s="17"/>
      <c r="B10" s="18">
        <v>449</v>
      </c>
      <c r="C10" s="19" t="s">
        <v>215</v>
      </c>
      <c r="D10" s="20">
        <v>0</v>
      </c>
      <c r="E10" s="21">
        <v>8.7305630000000001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451</v>
      </c>
      <c r="C11" s="19" t="s">
        <v>217</v>
      </c>
      <c r="D11" s="20">
        <v>0</v>
      </c>
      <c r="E11" s="21">
        <v>3.5474999999999999</v>
      </c>
      <c r="F11" s="21">
        <f t="shared" si="0"/>
        <v>3.5474998950958252</v>
      </c>
      <c r="G11" s="21">
        <v>3.5474998950958252</v>
      </c>
      <c r="H11" s="21">
        <v>0</v>
      </c>
      <c r="I11" s="21">
        <v>0</v>
      </c>
      <c r="J11" s="22">
        <f t="shared" si="1"/>
        <v>0.99999997042870337</v>
      </c>
      <c r="K11" s="22">
        <f t="shared" si="2"/>
        <v>0.99999997042870337</v>
      </c>
      <c r="L11" s="23">
        <f t="shared" si="3"/>
        <v>0.99999997042870337</v>
      </c>
      <c r="M11" s="4"/>
    </row>
    <row r="12" spans="1:13" x14ac:dyDescent="0.25">
      <c r="A12" s="17"/>
      <c r="B12" s="18">
        <v>452</v>
      </c>
      <c r="C12" s="19" t="s">
        <v>218</v>
      </c>
      <c r="D12" s="20">
        <v>0</v>
      </c>
      <c r="E12" s="21">
        <v>0.123722</v>
      </c>
      <c r="F12" s="21">
        <f t="shared" si="0"/>
        <v>0.11682921065948904</v>
      </c>
      <c r="G12" s="21">
        <v>0.11682921065948904</v>
      </c>
      <c r="H12" s="21">
        <v>0</v>
      </c>
      <c r="I12" s="21">
        <v>0</v>
      </c>
      <c r="J12" s="22">
        <f t="shared" si="1"/>
        <v>0.94428808667406794</v>
      </c>
      <c r="K12" s="22">
        <f t="shared" si="2"/>
        <v>0.94428808667406794</v>
      </c>
      <c r="L12" s="23">
        <f t="shared" si="3"/>
        <v>0.94428808667406794</v>
      </c>
      <c r="M12" s="4"/>
    </row>
    <row r="13" spans="1:13" x14ac:dyDescent="0.25">
      <c r="A13" s="17"/>
      <c r="B13" s="18">
        <v>454</v>
      </c>
      <c r="C13" s="19" t="s">
        <v>220</v>
      </c>
      <c r="D13" s="20">
        <v>0</v>
      </c>
      <c r="E13" s="21">
        <v>4.2826000000000003E-2</v>
      </c>
      <c r="F13" s="21">
        <f t="shared" si="0"/>
        <v>4.2734599335566163E-2</v>
      </c>
      <c r="G13" s="21">
        <v>4.1589599335566163E-2</v>
      </c>
      <c r="H13" s="21">
        <v>0</v>
      </c>
      <c r="I13" s="21">
        <v>1.145E-3</v>
      </c>
      <c r="J13" s="22">
        <f t="shared" si="1"/>
        <v>0.97112967205823941</v>
      </c>
      <c r="K13" s="22">
        <f t="shared" si="2"/>
        <v>0.97112967205823941</v>
      </c>
      <c r="L13" s="23">
        <f t="shared" si="3"/>
        <v>0.99786576695386353</v>
      </c>
      <c r="M13" s="4"/>
    </row>
    <row r="14" spans="1:13" ht="15.75" thickBot="1" x14ac:dyDescent="0.3">
      <c r="A14" s="24"/>
      <c r="B14" s="25">
        <v>458</v>
      </c>
      <c r="C14" s="26" t="s">
        <v>224</v>
      </c>
      <c r="D14" s="27">
        <v>3.3965519999999998</v>
      </c>
      <c r="E14" s="28">
        <v>3.6742629999999998</v>
      </c>
      <c r="F14" s="28">
        <f t="shared" si="0"/>
        <v>0.90594099882918599</v>
      </c>
      <c r="G14" s="28">
        <v>0.87732299882918596</v>
      </c>
      <c r="H14" s="28">
        <v>2.0247000000000001E-2</v>
      </c>
      <c r="I14" s="28">
        <v>8.371E-3</v>
      </c>
      <c r="J14" s="29">
        <f t="shared" si="1"/>
        <v>0.2387752316122134</v>
      </c>
      <c r="K14" s="29">
        <f t="shared" si="2"/>
        <v>0.24428572446479363</v>
      </c>
      <c r="L14" s="30">
        <f t="shared" si="3"/>
        <v>0.24656400448993065</v>
      </c>
      <c r="M14" s="4"/>
    </row>
    <row r="15" spans="1:13" x14ac:dyDescent="0.25">
      <c r="A15" t="s">
        <v>232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828</v>
      </c>
      <c r="N2" s="72" t="s">
        <v>844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51.121884999999992</v>
      </c>
      <c r="E6" s="14">
        <f ca="1">SUM(E7:OFFSET(E7,50,0))</f>
        <v>67.718768999999995</v>
      </c>
      <c r="F6" s="14">
        <f ca="1">SUM(F7:OFFSET(F7,50,0))</f>
        <v>36.17857364087368</v>
      </c>
      <c r="G6" s="14">
        <f ca="1">SUM(G7:OFFSET(G7,50,0))</f>
        <v>18.929055770873674</v>
      </c>
      <c r="H6" s="14">
        <f ca="1">SUM(H7:OFFSET(H7,50,0))</f>
        <v>2.7584651500000001</v>
      </c>
      <c r="I6" s="14">
        <f ca="1">SUM(I7:OFFSET(I7,50,0))</f>
        <v>14.491052720000003</v>
      </c>
      <c r="J6" s="15">
        <f ca="1">IFERROR(G6/E6,0)</f>
        <v>0.2795245107139156</v>
      </c>
      <c r="K6" s="15">
        <f ca="1">IFERROR(SUM(G6,H6)/E6,0)</f>
        <v>0.320258640863269</v>
      </c>
      <c r="L6" s="16">
        <f ca="1">IFERROR(SUM(G6,H6,I6)/E6,0)</f>
        <v>0.53424736118392346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11</v>
      </c>
      <c r="C7" s="19" t="s">
        <v>259</v>
      </c>
      <c r="D7" s="20">
        <v>0</v>
      </c>
      <c r="E7" s="21">
        <v>8.7305630000000001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261</v>
      </c>
      <c r="O7" s="5">
        <v>3.5474998950958252</v>
      </c>
      <c r="P7" s="71">
        <v>0.99999997042870337</v>
      </c>
    </row>
    <row r="8" spans="1:16" x14ac:dyDescent="0.25">
      <c r="A8" s="17"/>
      <c r="B8" s="55">
        <v>13</v>
      </c>
      <c r="C8" s="19" t="s">
        <v>261</v>
      </c>
      <c r="D8" s="20">
        <v>0</v>
      </c>
      <c r="E8" s="21">
        <v>3.5474999999999999</v>
      </c>
      <c r="F8" s="21">
        <f t="shared" si="0"/>
        <v>3.5474998950958252</v>
      </c>
      <c r="G8" s="21">
        <v>3.5474998950958252</v>
      </c>
      <c r="H8" s="21">
        <v>0</v>
      </c>
      <c r="I8" s="21">
        <v>0</v>
      </c>
      <c r="J8" s="22">
        <f t="shared" si="1"/>
        <v>0.99999997042870337</v>
      </c>
      <c r="K8" s="22">
        <f t="shared" si="2"/>
        <v>0.99999997042870337</v>
      </c>
      <c r="L8" s="23">
        <f t="shared" si="3"/>
        <v>0.99999997042870337</v>
      </c>
      <c r="M8" s="4"/>
      <c r="N8" t="s">
        <v>265</v>
      </c>
      <c r="O8" s="5">
        <v>4.2734599335566163E-2</v>
      </c>
      <c r="P8" s="71">
        <v>0.99786576695386353</v>
      </c>
    </row>
    <row r="9" spans="1:16" x14ac:dyDescent="0.25">
      <c r="A9" s="17"/>
      <c r="B9" s="55">
        <v>14</v>
      </c>
      <c r="C9" s="19" t="s">
        <v>262</v>
      </c>
      <c r="D9" s="20">
        <v>0</v>
      </c>
      <c r="E9" s="21">
        <v>0.123722</v>
      </c>
      <c r="F9" s="21">
        <f t="shared" si="0"/>
        <v>0.11682921065948904</v>
      </c>
      <c r="G9" s="21">
        <v>0.11682921065948904</v>
      </c>
      <c r="H9" s="21">
        <v>0</v>
      </c>
      <c r="I9" s="21">
        <v>0</v>
      </c>
      <c r="J9" s="22">
        <f t="shared" si="1"/>
        <v>0.94428808667406794</v>
      </c>
      <c r="K9" s="22">
        <f t="shared" si="2"/>
        <v>0.94428808667406794</v>
      </c>
      <c r="L9" s="23">
        <f t="shared" si="3"/>
        <v>0.94428808667406794</v>
      </c>
      <c r="M9" s="4"/>
      <c r="N9" t="s">
        <v>262</v>
      </c>
      <c r="O9" s="5">
        <v>0.11682921065948904</v>
      </c>
      <c r="P9" s="71">
        <v>0.94428808667406794</v>
      </c>
    </row>
    <row r="10" spans="1:16" x14ac:dyDescent="0.25">
      <c r="A10" s="17"/>
      <c r="B10" s="55">
        <v>15</v>
      </c>
      <c r="C10" s="19" t="s">
        <v>263</v>
      </c>
      <c r="D10" s="20">
        <v>47.725332999999992</v>
      </c>
      <c r="E10" s="21">
        <v>51.599894999999997</v>
      </c>
      <c r="F10" s="21">
        <f t="shared" si="0"/>
        <v>31.565568936953611</v>
      </c>
      <c r="G10" s="21">
        <v>14.345814066953608</v>
      </c>
      <c r="H10" s="21">
        <v>2.7382181500000002</v>
      </c>
      <c r="I10" s="21">
        <v>14.481536720000003</v>
      </c>
      <c r="J10" s="22">
        <f t="shared" si="1"/>
        <v>0.27802021819915734</v>
      </c>
      <c r="K10" s="22">
        <f t="shared" si="2"/>
        <v>0.33108656940006587</v>
      </c>
      <c r="L10" s="23">
        <f t="shared" si="3"/>
        <v>0.61173707692532342</v>
      </c>
      <c r="M10" s="4"/>
      <c r="N10" t="s">
        <v>263</v>
      </c>
      <c r="O10" s="5">
        <v>31.565568936953611</v>
      </c>
      <c r="P10" s="71">
        <v>0.61173707692532342</v>
      </c>
    </row>
    <row r="11" spans="1:16" x14ac:dyDescent="0.25">
      <c r="A11" s="17"/>
      <c r="B11" s="55">
        <v>17</v>
      </c>
      <c r="C11" s="19" t="s">
        <v>265</v>
      </c>
      <c r="D11" s="20">
        <v>0</v>
      </c>
      <c r="E11" s="21">
        <v>4.2826000000000003E-2</v>
      </c>
      <c r="F11" s="21">
        <f t="shared" si="0"/>
        <v>4.2734599335566163E-2</v>
      </c>
      <c r="G11" s="21">
        <v>4.1589599335566163E-2</v>
      </c>
      <c r="H11" s="21">
        <v>0</v>
      </c>
      <c r="I11" s="21">
        <v>1.145E-3</v>
      </c>
      <c r="J11" s="22">
        <f t="shared" si="1"/>
        <v>0.97112967205823941</v>
      </c>
      <c r="K11" s="22">
        <f t="shared" si="2"/>
        <v>0.97112967205823941</v>
      </c>
      <c r="L11" s="23">
        <f t="shared" si="3"/>
        <v>0.99786576695386353</v>
      </c>
      <c r="M11" s="4"/>
      <c r="N11" t="s">
        <v>269</v>
      </c>
      <c r="O11" s="5">
        <v>0.90594099882918599</v>
      </c>
      <c r="P11" s="71">
        <v>0.24656400448993065</v>
      </c>
    </row>
    <row r="12" spans="1:16" ht="15.75" thickBot="1" x14ac:dyDescent="0.3">
      <c r="A12" s="24"/>
      <c r="B12" s="56">
        <v>21</v>
      </c>
      <c r="C12" s="26" t="s">
        <v>269</v>
      </c>
      <c r="D12" s="27">
        <v>3.3965519999999998</v>
      </c>
      <c r="E12" s="28">
        <v>3.6742629999999998</v>
      </c>
      <c r="F12" s="28">
        <f t="shared" si="0"/>
        <v>0.90594099882918599</v>
      </c>
      <c r="G12" s="28">
        <v>0.87732299882918596</v>
      </c>
      <c r="H12" s="28">
        <v>2.0247000000000001E-2</v>
      </c>
      <c r="I12" s="28">
        <v>8.371E-3</v>
      </c>
      <c r="J12" s="29">
        <f t="shared" si="1"/>
        <v>0.2387752316122134</v>
      </c>
      <c r="K12" s="29">
        <f t="shared" si="2"/>
        <v>0.24428572446479363</v>
      </c>
      <c r="L12" s="30">
        <f t="shared" si="3"/>
        <v>0.24656400448993065</v>
      </c>
      <c r="M12" s="4"/>
      <c r="N12" t="s">
        <v>259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829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51.121884999999992</v>
      </c>
      <c r="E6" s="14">
        <v>67.718768999999995</v>
      </c>
      <c r="F6" s="14">
        <v>36.17857364087368</v>
      </c>
      <c r="G6" s="14">
        <v>18.929055770873674</v>
      </c>
      <c r="H6" s="14">
        <v>2.7584651500000001</v>
      </c>
      <c r="I6" s="14">
        <v>14.491052720000003</v>
      </c>
      <c r="J6" s="15">
        <v>0.2795245107139156</v>
      </c>
      <c r="K6" s="15">
        <v>0.320258640863269</v>
      </c>
      <c r="L6" s="16">
        <v>0.53424736118392346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47.419332999999995</v>
      </c>
      <c r="E7" s="38">
        <f ca="1">SUM(E8:OFFSET(E6,MATCH("PROYECTOS",$A$8:$A$50,0),0))</f>
        <v>51.293894999999999</v>
      </c>
      <c r="F7" s="38">
        <f ca="1">SUM(F8:OFFSET(F6,MATCH("PROYECTOS",$A$8:$A$50,0),0))</f>
        <v>31.565568936953614</v>
      </c>
      <c r="G7" s="38">
        <f ca="1">SUM(G8:OFFSET(G6,MATCH("PROYECTOS",$A$8:$A$50,0),0))</f>
        <v>14.345814066953608</v>
      </c>
      <c r="H7" s="38">
        <f ca="1">SUM(H8:OFFSET(H6,MATCH("PROYECTOS",$A$8:$A$50,0),0))</f>
        <v>2.7382181500000002</v>
      </c>
      <c r="I7" s="38">
        <f ca="1">SUM(I8:OFFSET(I6,MATCH("PROYECTOS",$A$8:$A$50,0),0))</f>
        <v>14.481536720000001</v>
      </c>
      <c r="J7" s="39">
        <f ca="1">IFERROR(G7/E7,0)</f>
        <v>0.2796787817917436</v>
      </c>
      <c r="K7" s="39">
        <f ca="1">IFERROR(SUM(G7,H7)/E7,0)</f>
        <v>0.3330617067967564</v>
      </c>
      <c r="L7" s="40">
        <f ca="1">IFERROR(SUM(G7,H7,I7)/E7,0)</f>
        <v>0.61538646922706131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10.564303000000004</v>
      </c>
      <c r="E8" s="21">
        <v>13.944614000000001</v>
      </c>
      <c r="F8" s="21">
        <f t="shared" ref="F8:F11" si="0">SUM(G8,H8,I8)</f>
        <v>10.686391680410479</v>
      </c>
      <c r="G8" s="21">
        <v>8.3577685604104772</v>
      </c>
      <c r="H8" s="21">
        <v>1.0430779300000002</v>
      </c>
      <c r="I8" s="21">
        <v>1.2855451899999999</v>
      </c>
      <c r="J8" s="22">
        <f t="shared" ref="J8:J12" si="1">IFERROR(G8/E8,0)</f>
        <v>0.59935460102448701</v>
      </c>
      <c r="K8" s="22">
        <f t="shared" ref="K8:K12" si="2">IFERROR(SUM(G8,H8)/E8,0)</f>
        <v>0.67415609284061051</v>
      </c>
      <c r="L8" s="23">
        <f t="shared" ref="L8:L12" si="3">IFERROR(SUM(G8,H8,I8)/E8,0)</f>
        <v>0.76634546358977573</v>
      </c>
      <c r="M8" s="4"/>
    </row>
    <row r="9" spans="1:13" ht="38.25" x14ac:dyDescent="0.25">
      <c r="A9" s="17"/>
      <c r="B9" s="19">
        <v>3000090</v>
      </c>
      <c r="C9" s="19" t="s">
        <v>831</v>
      </c>
      <c r="D9" s="20">
        <v>35.420829999999995</v>
      </c>
      <c r="E9" s="21">
        <v>36.287247000000001</v>
      </c>
      <c r="F9" s="21">
        <f t="shared" si="0"/>
        <v>20.292486871765099</v>
      </c>
      <c r="G9" s="21">
        <v>5.7155537117650965</v>
      </c>
      <c r="H9" s="21">
        <v>1.58307216</v>
      </c>
      <c r="I9" s="21">
        <v>12.993861000000001</v>
      </c>
      <c r="J9" s="22">
        <f t="shared" si="1"/>
        <v>0.15750860658470719</v>
      </c>
      <c r="K9" s="22">
        <f t="shared" si="2"/>
        <v>0.20113473672348572</v>
      </c>
      <c r="L9" s="23">
        <f t="shared" si="3"/>
        <v>0.55921814272008841</v>
      </c>
      <c r="M9" s="4"/>
    </row>
    <row r="10" spans="1:13" ht="63.75" x14ac:dyDescent="0.25">
      <c r="A10" s="17"/>
      <c r="B10" s="19">
        <v>3000376</v>
      </c>
      <c r="C10" s="19" t="s">
        <v>832</v>
      </c>
      <c r="D10" s="20">
        <v>0.94859999999999989</v>
      </c>
      <c r="E10" s="21">
        <v>0.71152099999999996</v>
      </c>
      <c r="F10" s="21">
        <f t="shared" si="0"/>
        <v>0.46234346301719842</v>
      </c>
      <c r="G10" s="21">
        <v>0.20527791301719844</v>
      </c>
      <c r="H10" s="21">
        <v>8.4411499999999987E-2</v>
      </c>
      <c r="I10" s="21">
        <v>0.17265405</v>
      </c>
      <c r="J10" s="22">
        <f t="shared" si="1"/>
        <v>0.2885057686522231</v>
      </c>
      <c r="K10" s="22">
        <f t="shared" si="2"/>
        <v>0.40714105840473919</v>
      </c>
      <c r="L10" s="23">
        <f t="shared" si="3"/>
        <v>0.64979594842204014</v>
      </c>
      <c r="M10" s="4"/>
    </row>
    <row r="11" spans="1:13" ht="38.25" x14ac:dyDescent="0.25">
      <c r="A11" s="17"/>
      <c r="B11" s="19">
        <v>3000377</v>
      </c>
      <c r="C11" s="19" t="s">
        <v>833</v>
      </c>
      <c r="D11" s="20">
        <v>0.48559999999999998</v>
      </c>
      <c r="E11" s="21">
        <v>0.35051300000000002</v>
      </c>
      <c r="F11" s="21">
        <f t="shared" si="0"/>
        <v>0.12434692176083564</v>
      </c>
      <c r="G11" s="21">
        <v>6.7213881760835648E-2</v>
      </c>
      <c r="H11" s="21">
        <v>2.7656559999999997E-2</v>
      </c>
      <c r="I11" s="21">
        <v>2.9476479999999999E-2</v>
      </c>
      <c r="J11" s="22">
        <f t="shared" si="1"/>
        <v>0.19175859885606425</v>
      </c>
      <c r="K11" s="22">
        <f t="shared" si="2"/>
        <v>0.27066169232192711</v>
      </c>
      <c r="L11" s="23">
        <f t="shared" si="3"/>
        <v>0.35475694699151139</v>
      </c>
      <c r="M11" s="4"/>
    </row>
    <row r="12" spans="1:13" ht="15.75" thickBot="1" x14ac:dyDescent="0.3">
      <c r="A12" s="41" t="s">
        <v>293</v>
      </c>
      <c r="B12" s="43"/>
      <c r="C12" s="43"/>
      <c r="D12" s="44">
        <f ca="1">OFFSET(D12,-MATCH("PROYECTOS",$A$8:$A$50,0)-1,0)-(OFFSET(D12,-MATCH("PROYECTOS",$A$8:$A$50,0),0))</f>
        <v>3.7025519999999972</v>
      </c>
      <c r="E12" s="45">
        <f t="shared" ref="E12:I12" ca="1" si="4">OFFSET(E12,-MATCH("PROYECTOS",$A$8:$A$50,0)-1,0)-(OFFSET(E12,-MATCH("PROYECTOS",$A$8:$A$50,0),0))</f>
        <v>16.424873999999996</v>
      </c>
      <c r="F12" s="45">
        <f t="shared" ca="1" si="4"/>
        <v>4.6130047039200655</v>
      </c>
      <c r="G12" s="45">
        <f t="shared" ca="1" si="4"/>
        <v>4.5832417039200664</v>
      </c>
      <c r="H12" s="45">
        <f t="shared" ca="1" si="4"/>
        <v>2.0246999999999904E-2</v>
      </c>
      <c r="I12" s="45">
        <f t="shared" ca="1" si="4"/>
        <v>9.5160000000014122E-3</v>
      </c>
      <c r="J12" s="46">
        <f t="shared" ca="1" si="1"/>
        <v>0.27904273140360575</v>
      </c>
      <c r="K12" s="46">
        <f t="shared" ca="1" si="2"/>
        <v>0.28027543492388846</v>
      </c>
      <c r="L12" s="47">
        <f t="shared" ca="1" si="3"/>
        <v>0.28085480009892733</v>
      </c>
      <c r="M12" s="4"/>
    </row>
    <row r="13" spans="1:13" ht="15.75" thickBot="1" x14ac:dyDescent="0.3"/>
    <row r="14" spans="1:13" ht="15.75" thickBot="1" x14ac:dyDescent="0.3">
      <c r="A14" s="87" t="s">
        <v>315</v>
      </c>
      <c r="B14" s="88"/>
      <c r="C14" s="88"/>
      <c r="D14" s="89"/>
    </row>
    <row r="15" spans="1:13" ht="15.75" thickBot="1" x14ac:dyDescent="0.3">
      <c r="A15" s="1" t="s">
        <v>845</v>
      </c>
    </row>
    <row r="16" spans="1:13" ht="45" customHeight="1" x14ac:dyDescent="0.25">
      <c r="A16" s="80" t="s">
        <v>317</v>
      </c>
      <c r="B16" s="81"/>
      <c r="C16" s="81"/>
      <c r="D16" s="92" t="s">
        <v>318</v>
      </c>
    </row>
    <row r="17" spans="1:4" ht="15.75" thickBot="1" x14ac:dyDescent="0.3">
      <c r="A17" s="90"/>
      <c r="B17" s="91"/>
      <c r="C17" s="91"/>
      <c r="D17" s="93"/>
    </row>
    <row r="18" spans="1:4" ht="38.25" x14ac:dyDescent="0.25">
      <c r="A18" s="17"/>
      <c r="B18" s="19">
        <v>3000090</v>
      </c>
      <c r="C18" s="19" t="s">
        <v>831</v>
      </c>
      <c r="D18" s="23">
        <v>0.55921814272008841</v>
      </c>
    </row>
    <row r="19" spans="1:4" ht="39" thickBot="1" x14ac:dyDescent="0.3">
      <c r="A19" s="24"/>
      <c r="B19" s="26">
        <v>3000377</v>
      </c>
      <c r="C19" s="26" t="s">
        <v>833</v>
      </c>
      <c r="D19" s="30">
        <v>0.35475694699151139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830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51.121884999999992</v>
      </c>
      <c r="I6" s="14">
        <v>67.718768999999995</v>
      </c>
      <c r="J6" s="14">
        <v>36.17857364087368</v>
      </c>
      <c r="K6" s="14">
        <v>18.929055770873674</v>
      </c>
      <c r="L6" s="14">
        <v>2.7584651500000001</v>
      </c>
      <c r="M6" s="14">
        <v>14.491052720000003</v>
      </c>
      <c r="N6" s="15">
        <v>0.2795245107139156</v>
      </c>
      <c r="O6" s="15">
        <v>0.320258640863269</v>
      </c>
      <c r="P6" s="16">
        <v>0.53424736118392346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SUM(H8:OFFSET(H6,MATCH("PROYECTOS",$A$8:$A$37,0),0))</f>
        <v>47.419333000000002</v>
      </c>
      <c r="I7" s="38">
        <f ca="1">SUM(I8:OFFSET(I6,MATCH("PROYECTOS",$A$8:$A$37,0),0))</f>
        <v>51.293894999999999</v>
      </c>
      <c r="J7" s="38">
        <f ca="1">SUM(J8:OFFSET(J6,MATCH("PROYECTOS",$A$8:$A$37,0),0))</f>
        <v>31.565568936953611</v>
      </c>
      <c r="K7" s="38">
        <f ca="1">SUM(K8:OFFSET(K6,MATCH("PROYECTOS",$A$8:$A$37,0),0))</f>
        <v>14.345814066953608</v>
      </c>
      <c r="L7" s="38">
        <f ca="1">SUM(L8:OFFSET(L6,MATCH("PROYECTOS",$A$8:$A$37,0),0))</f>
        <v>2.7382181499999998</v>
      </c>
      <c r="M7" s="38">
        <f ca="1">SUM(M8:OFFSET(M6,MATCH("PROYECTOS",$A$8:$A$37,0),0))</f>
        <v>14.481536720000001</v>
      </c>
      <c r="N7" s="39">
        <f ca="1">IFERROR(K7/I7,0)</f>
        <v>0.2796787817917436</v>
      </c>
      <c r="O7" s="39">
        <f ca="1">IFERROR(SUM(K7,L7)/I7,0)</f>
        <v>0.3330617067967564</v>
      </c>
      <c r="P7" s="40">
        <f ca="1">IFERROR(SUM(K7,L7,M7)/I7,0)</f>
        <v>0.61538646922706131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10.564303000000004</v>
      </c>
      <c r="I8" s="21">
        <v>13.944614000000001</v>
      </c>
      <c r="J8" s="21">
        <f t="shared" ref="J8:J17" si="0">SUM(K8,L8,M8)</f>
        <v>10.686391680410479</v>
      </c>
      <c r="K8" s="21">
        <v>8.3577685604104772</v>
      </c>
      <c r="L8" s="21">
        <v>1.0430779300000002</v>
      </c>
      <c r="M8" s="21">
        <v>1.2855451899999999</v>
      </c>
      <c r="N8" s="22">
        <f t="shared" ref="N8:N18" si="1">IFERROR(K8/I8,0)</f>
        <v>0.59935460102448701</v>
      </c>
      <c r="O8" s="22">
        <f t="shared" ref="O8:O18" si="2">IFERROR(SUM(K8,L8)/I8,0)</f>
        <v>0.67415609284061051</v>
      </c>
      <c r="P8" s="23">
        <f t="shared" ref="P8:P18" si="3">IFERROR(SUM(K8,L8,M8)/I8,0)</f>
        <v>0.76634546358977573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5001321</v>
      </c>
      <c r="C9" s="19" t="s">
        <v>834</v>
      </c>
      <c r="D9" s="68">
        <v>3000377</v>
      </c>
      <c r="E9" s="19" t="s">
        <v>833</v>
      </c>
      <c r="F9" s="69">
        <v>227</v>
      </c>
      <c r="G9" s="19" t="s">
        <v>774</v>
      </c>
      <c r="H9" s="20">
        <v>0.23259999999999997</v>
      </c>
      <c r="I9" s="21">
        <v>0.109955</v>
      </c>
      <c r="J9" s="21">
        <f t="shared" si="0"/>
        <v>5.8943798940187687E-3</v>
      </c>
      <c r="K9" s="21">
        <v>2.0087698940187693E-3</v>
      </c>
      <c r="L9" s="21">
        <v>1.8856099999999998E-3</v>
      </c>
      <c r="M9" s="21">
        <v>2E-3</v>
      </c>
      <c r="N9" s="22">
        <f t="shared" si="1"/>
        <v>1.8269018180335314E-2</v>
      </c>
      <c r="O9" s="22">
        <f t="shared" si="2"/>
        <v>3.5417942740382603E-2</v>
      </c>
      <c r="P9" s="23">
        <f t="shared" si="3"/>
        <v>5.3607201982799953E-2</v>
      </c>
      <c r="Q9" s="70">
        <v>8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5001322</v>
      </c>
      <c r="C10" s="19" t="s">
        <v>835</v>
      </c>
      <c r="D10" s="68">
        <v>3000377</v>
      </c>
      <c r="E10" s="19" t="s">
        <v>833</v>
      </c>
      <c r="F10" s="69">
        <v>14</v>
      </c>
      <c r="G10" s="19" t="s">
        <v>690</v>
      </c>
      <c r="H10" s="20">
        <v>0.14300000000000002</v>
      </c>
      <c r="I10" s="21">
        <v>0.15670000000000001</v>
      </c>
      <c r="J10" s="21">
        <f t="shared" si="0"/>
        <v>9.651254186873541E-2</v>
      </c>
      <c r="K10" s="21">
        <v>6.4265111868735403E-2</v>
      </c>
      <c r="L10" s="21">
        <v>1.677095E-2</v>
      </c>
      <c r="M10" s="21">
        <v>1.5476480000000001E-2</v>
      </c>
      <c r="N10" s="22">
        <f t="shared" si="1"/>
        <v>0.41011558308063434</v>
      </c>
      <c r="O10" s="22">
        <f t="shared" si="2"/>
        <v>0.5171414286454078</v>
      </c>
      <c r="P10" s="23">
        <f t="shared" si="3"/>
        <v>0.615906457362702</v>
      </c>
      <c r="Q10" s="70">
        <v>30</v>
      </c>
      <c r="R10" s="21">
        <v>13</v>
      </c>
      <c r="S10" s="23">
        <f t="shared" si="4"/>
        <v>0.43333333333333335</v>
      </c>
    </row>
    <row r="11" spans="1:19" ht="63.75" x14ac:dyDescent="0.25">
      <c r="A11" s="17"/>
      <c r="B11" s="19">
        <v>5003080</v>
      </c>
      <c r="C11" s="19" t="s">
        <v>836</v>
      </c>
      <c r="D11" s="68">
        <v>3000376</v>
      </c>
      <c r="E11" s="19" t="s">
        <v>832</v>
      </c>
      <c r="F11" s="69">
        <v>88</v>
      </c>
      <c r="G11" s="19" t="s">
        <v>755</v>
      </c>
      <c r="H11" s="20">
        <v>0.94859999999999989</v>
      </c>
      <c r="I11" s="21">
        <v>0.71152099999999996</v>
      </c>
      <c r="J11" s="21">
        <f t="shared" si="0"/>
        <v>0.46234346301719842</v>
      </c>
      <c r="K11" s="21">
        <v>0.20527791301719844</v>
      </c>
      <c r="L11" s="21">
        <v>8.4411499999999987E-2</v>
      </c>
      <c r="M11" s="21">
        <v>0.17265405</v>
      </c>
      <c r="N11" s="22">
        <f t="shared" si="1"/>
        <v>0.2885057686522231</v>
      </c>
      <c r="O11" s="22">
        <f t="shared" si="2"/>
        <v>0.40714105840473919</v>
      </c>
      <c r="P11" s="23">
        <f t="shared" si="3"/>
        <v>0.64979594842204014</v>
      </c>
      <c r="Q11" s="70">
        <v>1500</v>
      </c>
      <c r="R11" s="21">
        <v>1292</v>
      </c>
      <c r="S11" s="23">
        <f t="shared" si="4"/>
        <v>0.86133333333333328</v>
      </c>
    </row>
    <row r="12" spans="1:19" ht="38.25" x14ac:dyDescent="0.25">
      <c r="A12" s="17"/>
      <c r="B12" s="19">
        <v>5003082</v>
      </c>
      <c r="C12" s="19" t="s">
        <v>837</v>
      </c>
      <c r="D12" s="68">
        <v>3000090</v>
      </c>
      <c r="E12" s="19" t="s">
        <v>831</v>
      </c>
      <c r="F12" s="69">
        <v>421</v>
      </c>
      <c r="G12" s="19" t="s">
        <v>538</v>
      </c>
      <c r="H12" s="20">
        <v>14.736499999999999</v>
      </c>
      <c r="I12" s="21">
        <v>15.051252999999999</v>
      </c>
      <c r="J12" s="21">
        <f t="shared" si="0"/>
        <v>14.439009088818178</v>
      </c>
      <c r="K12" s="21">
        <v>1.1244044788181782</v>
      </c>
      <c r="L12" s="21">
        <v>0.69590121999999999</v>
      </c>
      <c r="M12" s="21">
        <v>12.61870339</v>
      </c>
      <c r="N12" s="22">
        <f t="shared" si="1"/>
        <v>7.4705041422011731E-2</v>
      </c>
      <c r="O12" s="22">
        <f t="shared" si="2"/>
        <v>0.12094047577422148</v>
      </c>
      <c r="P12" s="23">
        <f t="shared" si="3"/>
        <v>0.95932272806909691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838</v>
      </c>
      <c r="D13" s="68">
        <v>3000090</v>
      </c>
      <c r="E13" s="19" t="s">
        <v>831</v>
      </c>
      <c r="F13" s="69">
        <v>42</v>
      </c>
      <c r="G13" s="19" t="s">
        <v>534</v>
      </c>
      <c r="H13" s="20">
        <v>11.14433</v>
      </c>
      <c r="I13" s="21">
        <v>11.644934000000003</v>
      </c>
      <c r="J13" s="21">
        <f t="shared" si="0"/>
        <v>0.92700083242145181</v>
      </c>
      <c r="K13" s="21">
        <v>0.70628937242145184</v>
      </c>
      <c r="L13" s="21">
        <v>0.11531297000000001</v>
      </c>
      <c r="M13" s="21">
        <v>0.10539849000000001</v>
      </c>
      <c r="N13" s="22">
        <f t="shared" si="1"/>
        <v>6.0652071743940474E-2</v>
      </c>
      <c r="O13" s="22">
        <f t="shared" si="2"/>
        <v>7.0554486819886797E-2</v>
      </c>
      <c r="P13" s="23">
        <f t="shared" si="3"/>
        <v>7.9605503339173211E-2</v>
      </c>
      <c r="Q13" s="70">
        <v>300</v>
      </c>
      <c r="R13" s="21">
        <v>116</v>
      </c>
      <c r="S13" s="23">
        <f t="shared" si="4"/>
        <v>0.38666666666666666</v>
      </c>
    </row>
    <row r="14" spans="1:19" ht="38.25" x14ac:dyDescent="0.25">
      <c r="A14" s="17"/>
      <c r="B14" s="19">
        <v>5003086</v>
      </c>
      <c r="C14" s="19" t="s">
        <v>839</v>
      </c>
      <c r="D14" s="68">
        <v>3000377</v>
      </c>
      <c r="E14" s="19" t="s">
        <v>833</v>
      </c>
      <c r="F14" s="69">
        <v>63</v>
      </c>
      <c r="G14" s="19" t="s">
        <v>738</v>
      </c>
      <c r="H14" s="20">
        <v>0.11</v>
      </c>
      <c r="I14" s="21">
        <v>8.3858000000000002E-2</v>
      </c>
      <c r="J14" s="21">
        <f t="shared" si="0"/>
        <v>2.1939999998081473E-2</v>
      </c>
      <c r="K14" s="21">
        <v>9.399999980814755E-4</v>
      </c>
      <c r="L14" s="21">
        <v>8.9999999999999993E-3</v>
      </c>
      <c r="M14" s="21">
        <v>1.2E-2</v>
      </c>
      <c r="N14" s="22">
        <f t="shared" si="1"/>
        <v>1.1209425434442456E-2</v>
      </c>
      <c r="O14" s="22">
        <f t="shared" si="2"/>
        <v>0.1185337117279386</v>
      </c>
      <c r="P14" s="23">
        <f t="shared" si="3"/>
        <v>0.26163276011926678</v>
      </c>
      <c r="Q14" s="70">
        <v>1200</v>
      </c>
      <c r="R14" s="21">
        <v>28</v>
      </c>
      <c r="S14" s="23">
        <f t="shared" si="4"/>
        <v>2.3333333333333334E-2</v>
      </c>
    </row>
    <row r="15" spans="1:19" ht="38.25" x14ac:dyDescent="0.25">
      <c r="A15" s="17"/>
      <c r="B15" s="19">
        <v>5004096</v>
      </c>
      <c r="C15" s="19" t="s">
        <v>840</v>
      </c>
      <c r="D15" s="68">
        <v>3000090</v>
      </c>
      <c r="E15" s="19" t="s">
        <v>831</v>
      </c>
      <c r="F15" s="69">
        <v>521</v>
      </c>
      <c r="G15" s="19" t="s">
        <v>843</v>
      </c>
      <c r="H15" s="20">
        <v>0.11</v>
      </c>
      <c r="I15" s="21">
        <v>0.12128299999999999</v>
      </c>
      <c r="J15" s="21">
        <f t="shared" si="0"/>
        <v>0.10241306426207811</v>
      </c>
      <c r="K15" s="21">
        <v>9.8151774262078106E-2</v>
      </c>
      <c r="L15" s="21">
        <v>7.9650000000000001E-4</v>
      </c>
      <c r="M15" s="21">
        <v>3.4647899999999997E-3</v>
      </c>
      <c r="N15" s="22">
        <f t="shared" si="1"/>
        <v>0.80927891181845857</v>
      </c>
      <c r="O15" s="22">
        <f t="shared" si="2"/>
        <v>0.8158461965986834</v>
      </c>
      <c r="P15" s="23">
        <f t="shared" si="3"/>
        <v>0.84441400907034059</v>
      </c>
      <c r="Q15" s="70">
        <v>6</v>
      </c>
      <c r="R15" s="21">
        <v>6</v>
      </c>
      <c r="S15" s="23">
        <f t="shared" si="4"/>
        <v>1</v>
      </c>
    </row>
    <row r="16" spans="1:19" ht="38.25" x14ac:dyDescent="0.25">
      <c r="A16" s="17"/>
      <c r="B16" s="19">
        <v>5004097</v>
      </c>
      <c r="C16" s="19" t="s">
        <v>841</v>
      </c>
      <c r="D16" s="68">
        <v>3000090</v>
      </c>
      <c r="E16" s="19" t="s">
        <v>831</v>
      </c>
      <c r="F16" s="69">
        <v>42</v>
      </c>
      <c r="G16" s="19" t="s">
        <v>534</v>
      </c>
      <c r="H16" s="20">
        <v>6.43</v>
      </c>
      <c r="I16" s="21">
        <v>7.1070139999999995</v>
      </c>
      <c r="J16" s="21">
        <f t="shared" si="0"/>
        <v>2.8111436808900061</v>
      </c>
      <c r="K16" s="21">
        <v>2.2376749808900058</v>
      </c>
      <c r="L16" s="21">
        <v>0.33294226999999998</v>
      </c>
      <c r="M16" s="21">
        <v>0.24052643000000001</v>
      </c>
      <c r="N16" s="22">
        <f t="shared" si="1"/>
        <v>0.31485444954660369</v>
      </c>
      <c r="O16" s="22">
        <f t="shared" si="2"/>
        <v>0.36170144745599292</v>
      </c>
      <c r="P16" s="23">
        <f t="shared" si="3"/>
        <v>0.39554497583514064</v>
      </c>
      <c r="Q16" s="70">
        <v>500</v>
      </c>
      <c r="R16" s="21">
        <v>307</v>
      </c>
      <c r="S16" s="23">
        <f t="shared" si="4"/>
        <v>0.61399999999999999</v>
      </c>
    </row>
    <row r="17" spans="1:19" ht="38.25" x14ac:dyDescent="0.25">
      <c r="A17" s="17"/>
      <c r="B17" s="19">
        <v>5004098</v>
      </c>
      <c r="C17" s="19" t="s">
        <v>842</v>
      </c>
      <c r="D17" s="68">
        <v>3000090</v>
      </c>
      <c r="E17" s="19" t="s">
        <v>831</v>
      </c>
      <c r="F17" s="69">
        <v>112</v>
      </c>
      <c r="G17" s="19" t="s">
        <v>715</v>
      </c>
      <c r="H17" s="20">
        <v>3</v>
      </c>
      <c r="I17" s="21">
        <v>2.3627630000000002</v>
      </c>
      <c r="J17" s="21">
        <f t="shared" si="0"/>
        <v>2.0129202053733826</v>
      </c>
      <c r="K17" s="21">
        <v>1.5490331053733826</v>
      </c>
      <c r="L17" s="21">
        <v>0.43811920000000004</v>
      </c>
      <c r="M17" s="21">
        <v>2.57679E-2</v>
      </c>
      <c r="N17" s="22">
        <f t="shared" si="1"/>
        <v>0.65560240505432943</v>
      </c>
      <c r="O17" s="22">
        <f t="shared" si="2"/>
        <v>0.84102904327407468</v>
      </c>
      <c r="P17" s="23">
        <f t="shared" si="3"/>
        <v>0.85193487682572577</v>
      </c>
      <c r="Q17" s="70">
        <v>100</v>
      </c>
      <c r="R17" s="21">
        <v>62</v>
      </c>
      <c r="S17" s="23">
        <f t="shared" si="4"/>
        <v>0.62</v>
      </c>
    </row>
    <row r="18" spans="1:19" ht="15.75" thickBot="1" x14ac:dyDescent="0.3">
      <c r="A18" s="41" t="s">
        <v>293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3.7025519999999901</v>
      </c>
      <c r="I18" s="45">
        <f t="shared" ca="1" si="5"/>
        <v>16.424873999999996</v>
      </c>
      <c r="J18" s="45">
        <f t="shared" ca="1" si="5"/>
        <v>4.613004703920069</v>
      </c>
      <c r="K18" s="45">
        <f t="shared" ca="1" si="5"/>
        <v>4.5832417039200664</v>
      </c>
      <c r="L18" s="45">
        <f t="shared" ca="1" si="5"/>
        <v>2.0247000000000348E-2</v>
      </c>
      <c r="M18" s="45">
        <f t="shared" ca="1" si="5"/>
        <v>9.5160000000014122E-3</v>
      </c>
      <c r="N18" s="46">
        <f t="shared" ca="1" si="1"/>
        <v>0.27904273140360575</v>
      </c>
      <c r="O18" s="46">
        <f t="shared" ca="1" si="2"/>
        <v>0.28027543492388851</v>
      </c>
      <c r="P18" s="47">
        <f t="shared" ca="1" si="3"/>
        <v>0.28085480009892738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846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1113.0443510000002</v>
      </c>
      <c r="E6" s="14">
        <v>1117.7280000000001</v>
      </c>
      <c r="F6" s="14">
        <v>717.56962732480667</v>
      </c>
      <c r="G6" s="14">
        <v>545.32660588480655</v>
      </c>
      <c r="H6" s="14">
        <v>160.68666949999999</v>
      </c>
      <c r="I6" s="14">
        <v>11.556351939999999</v>
      </c>
      <c r="J6" s="15">
        <v>0.48788847186865364</v>
      </c>
      <c r="K6" s="15">
        <v>0.63165034371940809</v>
      </c>
      <c r="L6" s="16">
        <v>0.64198948878869144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1113.0443509999998</v>
      </c>
      <c r="E7" s="38">
        <f ca="1">SUM(E8:OFFSET(E6,MATCH("GOBIERNOS REGIONALES",$A$8:$A$50,0),0))</f>
        <v>1117.7279999999994</v>
      </c>
      <c r="F7" s="38">
        <f ca="1">SUM(F8:OFFSET(F6,MATCH("GOBIERNOS REGIONALES",$A$8:$A$50,0),0))</f>
        <v>717.56962732480656</v>
      </c>
      <c r="G7" s="38">
        <f ca="1">SUM(G8:OFFSET(G6,MATCH("GOBIERNOS REGIONALES",$A$8:$A$50,0),0))</f>
        <v>545.32660588480655</v>
      </c>
      <c r="H7" s="38">
        <f ca="1">SUM(H8:OFFSET(H6,MATCH("GOBIERNOS REGIONALES",$A$8:$A$50,0),0))</f>
        <v>160.68666949999999</v>
      </c>
      <c r="I7" s="38">
        <f ca="1">SUM(I8:OFFSET(I6,MATCH("GOBIERNOS REGIONALES",$A$8:$A$50,0),0))</f>
        <v>11.556351940000003</v>
      </c>
      <c r="J7" s="39">
        <f ca="1">IFERROR(G7/E7,0)</f>
        <v>0.48788847186865397</v>
      </c>
      <c r="K7" s="39">
        <f ca="1">IFERROR(SUM(G7,H7)/E7,0)</f>
        <v>0.63165034371940842</v>
      </c>
      <c r="L7" s="40">
        <f ca="1">IFERROR(SUM(G7,H7,I7)/E7,0)</f>
        <v>0.64198948878869189</v>
      </c>
      <c r="M7" s="4"/>
    </row>
    <row r="8" spans="1:13" ht="25.5" x14ac:dyDescent="0.25">
      <c r="A8" s="17"/>
      <c r="B8" s="18">
        <v>40</v>
      </c>
      <c r="C8" s="19" t="s">
        <v>127</v>
      </c>
      <c r="D8" s="20">
        <v>1113.0443509999998</v>
      </c>
      <c r="E8" s="21">
        <v>1117.7279999999994</v>
      </c>
      <c r="F8" s="21">
        <f t="shared" ref="F8:F10" si="0">SUM(G8,H8,I8)</f>
        <v>717.56962732480656</v>
      </c>
      <c r="G8" s="21">
        <v>545.32660588480655</v>
      </c>
      <c r="H8" s="21">
        <v>160.68666949999999</v>
      </c>
      <c r="I8" s="21">
        <v>11.556351940000003</v>
      </c>
      <c r="J8" s="22">
        <f t="shared" ref="J8:J10" si="1">IFERROR(G8/E8,0)</f>
        <v>0.48788847186865397</v>
      </c>
      <c r="K8" s="22">
        <f t="shared" ref="K8:K10" si="2">IFERROR(SUM(G8,H8)/E8,0)</f>
        <v>0.63165034371940842</v>
      </c>
      <c r="L8" s="23">
        <f t="shared" ref="L8:L10" si="3">IFERROR(SUM(G8,H8,I8)/E8,0)</f>
        <v>0.64198948878869189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320</v>
      </c>
      <c r="N2" s="72" t="s">
        <v>355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1439.3825639999995</v>
      </c>
      <c r="E6" s="14">
        <f ca="1">SUM(E7:OFFSET(E7,50,0))</f>
        <v>2024.9368279999999</v>
      </c>
      <c r="F6" s="14">
        <f ca="1">SUM(F7:OFFSET(F7,50,0))</f>
        <v>1378.5551449938189</v>
      </c>
      <c r="G6" s="14">
        <f ca="1">SUM(G7:OFFSET(G7,50,0))</f>
        <v>1083.0435334138187</v>
      </c>
      <c r="H6" s="14">
        <f ca="1">SUM(H7:OFFSET(H7,50,0))</f>
        <v>136.97416413999997</v>
      </c>
      <c r="I6" s="14">
        <f ca="1">SUM(I7:OFFSET(I7,50,0))</f>
        <v>158.53744744000002</v>
      </c>
      <c r="J6" s="15">
        <f ca="1">IFERROR(G6/E6,0)</f>
        <v>0.53485299809748865</v>
      </c>
      <c r="K6" s="15">
        <f ca="1">IFERROR(SUM(G6,H6)/E6,0)</f>
        <v>0.60249667085111602</v>
      </c>
      <c r="L6" s="16">
        <f ca="1">IFERROR(SUM(G6,H6,I6)/E6,0)</f>
        <v>0.6807892107702922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36.680231000000006</v>
      </c>
      <c r="E7" s="21">
        <v>60.907681000000011</v>
      </c>
      <c r="F7" s="21">
        <f t="shared" ref="F7:F31" si="0">SUM(G7,H7,I7)</f>
        <v>37.118684645552364</v>
      </c>
      <c r="G7" s="21">
        <v>29.073374895552362</v>
      </c>
      <c r="H7" s="21">
        <v>3.6977116200000006</v>
      </c>
      <c r="I7" s="21">
        <v>4.347598129999998</v>
      </c>
      <c r="J7" s="22">
        <f t="shared" ref="J7:J31" si="1">IFERROR(G7/E7,0)</f>
        <v>0.47733511468861139</v>
      </c>
      <c r="K7" s="22">
        <f t="shared" ref="K7:K31" si="2">IFERROR(SUM(G7,H7)/E7,0)</f>
        <v>0.53804521823039619</v>
      </c>
      <c r="L7" s="23">
        <f t="shared" ref="L7:L31" si="3">IFERROR(SUM(G7,H7,I7)/E7,0)</f>
        <v>0.60942534728177156</v>
      </c>
      <c r="M7" s="4"/>
      <c r="N7" t="s">
        <v>255</v>
      </c>
      <c r="O7" s="5">
        <v>63.826084142710442</v>
      </c>
      <c r="P7" s="71">
        <v>0.80717192215348166</v>
      </c>
    </row>
    <row r="8" spans="1:16" x14ac:dyDescent="0.25">
      <c r="A8" s="17"/>
      <c r="B8" s="55">
        <v>2</v>
      </c>
      <c r="C8" s="19" t="s">
        <v>250</v>
      </c>
      <c r="D8" s="20">
        <v>37.202326000000028</v>
      </c>
      <c r="E8" s="21">
        <v>63.080602999999996</v>
      </c>
      <c r="F8" s="21">
        <f t="shared" si="0"/>
        <v>41.05620219990768</v>
      </c>
      <c r="G8" s="21">
        <v>35.214833999907682</v>
      </c>
      <c r="H8" s="21">
        <v>2.6174956699999989</v>
      </c>
      <c r="I8" s="21">
        <v>3.2238725300000004</v>
      </c>
      <c r="J8" s="22">
        <f t="shared" si="1"/>
        <v>0.55825138513510542</v>
      </c>
      <c r="K8" s="22">
        <f t="shared" si="2"/>
        <v>0.59974584691125543</v>
      </c>
      <c r="L8" s="23">
        <f t="shared" si="3"/>
        <v>0.65085303956126872</v>
      </c>
      <c r="M8" s="4"/>
      <c r="N8" t="s">
        <v>273</v>
      </c>
      <c r="O8" s="5">
        <v>31.249066977031539</v>
      </c>
      <c r="P8" s="71">
        <v>0.78919707160078689</v>
      </c>
    </row>
    <row r="9" spans="1:16" x14ac:dyDescent="0.25">
      <c r="A9" s="17"/>
      <c r="B9" s="55">
        <v>3</v>
      </c>
      <c r="C9" s="19" t="s">
        <v>251</v>
      </c>
      <c r="D9" s="20">
        <v>41.541893000000023</v>
      </c>
      <c r="E9" s="21">
        <v>67.982129000000015</v>
      </c>
      <c r="F9" s="21">
        <f t="shared" si="0"/>
        <v>50.610587344997384</v>
      </c>
      <c r="G9" s="21">
        <v>37.620132164997379</v>
      </c>
      <c r="H9" s="21">
        <v>6.0628796900000017</v>
      </c>
      <c r="I9" s="21">
        <v>6.9275754900000024</v>
      </c>
      <c r="J9" s="22">
        <f t="shared" si="1"/>
        <v>0.55338267156942633</v>
      </c>
      <c r="K9" s="22">
        <f t="shared" si="2"/>
        <v>0.64256610520387458</v>
      </c>
      <c r="L9" s="23">
        <f t="shared" si="3"/>
        <v>0.74446899632986452</v>
      </c>
      <c r="M9" s="4"/>
      <c r="N9" t="s">
        <v>272</v>
      </c>
      <c r="O9" s="5">
        <v>19.107496759082739</v>
      </c>
      <c r="P9" s="71">
        <v>0.75372531523366937</v>
      </c>
    </row>
    <row r="10" spans="1:16" x14ac:dyDescent="0.25">
      <c r="A10" s="17"/>
      <c r="B10" s="55">
        <v>4</v>
      </c>
      <c r="C10" s="19" t="s">
        <v>252</v>
      </c>
      <c r="D10" s="20">
        <v>40.224471000000008</v>
      </c>
      <c r="E10" s="21">
        <v>69.494465000000005</v>
      </c>
      <c r="F10" s="21">
        <f t="shared" si="0"/>
        <v>45.506487002655959</v>
      </c>
      <c r="G10" s="21">
        <v>36.573009212655961</v>
      </c>
      <c r="H10" s="21">
        <v>3.61811719</v>
      </c>
      <c r="I10" s="21">
        <v>5.3153606000000009</v>
      </c>
      <c r="J10" s="22">
        <f t="shared" si="1"/>
        <v>0.52627226085783896</v>
      </c>
      <c r="K10" s="22">
        <f t="shared" si="2"/>
        <v>0.57833564734480591</v>
      </c>
      <c r="L10" s="23">
        <f t="shared" si="3"/>
        <v>0.65482174735291443</v>
      </c>
      <c r="M10" s="4"/>
      <c r="N10" t="s">
        <v>270</v>
      </c>
      <c r="O10" s="5">
        <v>48.581176104351506</v>
      </c>
      <c r="P10" s="71">
        <v>0.751225232211992</v>
      </c>
    </row>
    <row r="11" spans="1:16" x14ac:dyDescent="0.25">
      <c r="A11" s="17"/>
      <c r="B11" s="55">
        <v>5</v>
      </c>
      <c r="C11" s="19" t="s">
        <v>253</v>
      </c>
      <c r="D11" s="20">
        <v>54.540931999999998</v>
      </c>
      <c r="E11" s="21">
        <v>90.490049000000042</v>
      </c>
      <c r="F11" s="21">
        <f t="shared" si="0"/>
        <v>64.850828084367947</v>
      </c>
      <c r="G11" s="21">
        <v>49.254860954367949</v>
      </c>
      <c r="H11" s="21">
        <v>7.3896712099999995</v>
      </c>
      <c r="I11" s="21">
        <v>8.2062959199999987</v>
      </c>
      <c r="J11" s="22">
        <f t="shared" si="1"/>
        <v>0.54431245754290536</v>
      </c>
      <c r="K11" s="22">
        <f t="shared" si="2"/>
        <v>0.62597526236689205</v>
      </c>
      <c r="L11" s="23">
        <f t="shared" si="3"/>
        <v>0.71666253694224347</v>
      </c>
      <c r="M11" s="4"/>
      <c r="N11" t="s">
        <v>251</v>
      </c>
      <c r="O11" s="5">
        <v>50.610587344997384</v>
      </c>
      <c r="P11" s="71">
        <v>0.74446899632986452</v>
      </c>
    </row>
    <row r="12" spans="1:16" x14ac:dyDescent="0.25">
      <c r="A12" s="17"/>
      <c r="B12" s="55">
        <v>6</v>
      </c>
      <c r="C12" s="19" t="s">
        <v>254</v>
      </c>
      <c r="D12" s="20">
        <v>78.287947000000031</v>
      </c>
      <c r="E12" s="21">
        <v>160.67761200000001</v>
      </c>
      <c r="F12" s="21">
        <f t="shared" si="0"/>
        <v>92.231385236405998</v>
      </c>
      <c r="G12" s="21">
        <v>71.437934356406004</v>
      </c>
      <c r="H12" s="21">
        <v>10.503566370000001</v>
      </c>
      <c r="I12" s="21">
        <v>10.28988451</v>
      </c>
      <c r="J12" s="22">
        <f t="shared" si="1"/>
        <v>0.44460415777405254</v>
      </c>
      <c r="K12" s="22">
        <f t="shared" si="2"/>
        <v>0.50997459886574614</v>
      </c>
      <c r="L12" s="23">
        <f t="shared" si="3"/>
        <v>0.57401516047180234</v>
      </c>
      <c r="M12" s="4"/>
      <c r="N12" t="s">
        <v>268</v>
      </c>
      <c r="O12" s="5">
        <v>65.074005367656682</v>
      </c>
      <c r="P12" s="71">
        <v>0.7352426286086311</v>
      </c>
    </row>
    <row r="13" spans="1:16" x14ac:dyDescent="0.25">
      <c r="A13" s="17"/>
      <c r="B13" s="55">
        <v>7</v>
      </c>
      <c r="C13" s="19" t="s">
        <v>255</v>
      </c>
      <c r="D13" s="20">
        <v>55.679009000000001</v>
      </c>
      <c r="E13" s="21">
        <v>79.073717000000002</v>
      </c>
      <c r="F13" s="21">
        <f t="shared" si="0"/>
        <v>63.826084142710442</v>
      </c>
      <c r="G13" s="21">
        <v>50.531869152710442</v>
      </c>
      <c r="H13" s="21">
        <v>5.5047179500000007</v>
      </c>
      <c r="I13" s="21">
        <v>7.7894970399999997</v>
      </c>
      <c r="J13" s="22">
        <f t="shared" si="1"/>
        <v>0.63904760102159408</v>
      </c>
      <c r="K13" s="22">
        <f t="shared" si="2"/>
        <v>0.70866261545173648</v>
      </c>
      <c r="L13" s="23">
        <f t="shared" si="3"/>
        <v>0.80717192215348166</v>
      </c>
      <c r="M13" s="4"/>
      <c r="N13" t="s">
        <v>271</v>
      </c>
      <c r="O13" s="5">
        <v>12.709959996935959</v>
      </c>
      <c r="P13" s="71">
        <v>0.72629011026535462</v>
      </c>
    </row>
    <row r="14" spans="1:16" x14ac:dyDescent="0.25">
      <c r="A14" s="17"/>
      <c r="B14" s="55">
        <v>8</v>
      </c>
      <c r="C14" s="19" t="s">
        <v>256</v>
      </c>
      <c r="D14" s="20">
        <v>57.108796999999981</v>
      </c>
      <c r="E14" s="21">
        <v>81.839997000000025</v>
      </c>
      <c r="F14" s="21">
        <f t="shared" si="0"/>
        <v>52.713710037213552</v>
      </c>
      <c r="G14" s="21">
        <v>42.015154217213549</v>
      </c>
      <c r="H14" s="21">
        <v>3.9900058100000009</v>
      </c>
      <c r="I14" s="21">
        <v>6.7085500100000042</v>
      </c>
      <c r="J14" s="22">
        <f t="shared" si="1"/>
        <v>0.51338166858942502</v>
      </c>
      <c r="K14" s="22">
        <f t="shared" si="2"/>
        <v>0.56213540705791487</v>
      </c>
      <c r="L14" s="23">
        <f t="shared" si="3"/>
        <v>0.64410693999919788</v>
      </c>
      <c r="M14" s="4"/>
      <c r="N14" t="s">
        <v>264</v>
      </c>
      <c r="O14" s="5">
        <v>58.414289473458432</v>
      </c>
      <c r="P14" s="71">
        <v>0.72475283783249167</v>
      </c>
    </row>
    <row r="15" spans="1:16" x14ac:dyDescent="0.25">
      <c r="A15" s="17"/>
      <c r="B15" s="55">
        <v>9</v>
      </c>
      <c r="C15" s="19" t="s">
        <v>257</v>
      </c>
      <c r="D15" s="20">
        <v>44.750899999999994</v>
      </c>
      <c r="E15" s="21">
        <v>58.33028699999997</v>
      </c>
      <c r="F15" s="21">
        <f t="shared" si="0"/>
        <v>39.759850691506649</v>
      </c>
      <c r="G15" s="21">
        <v>33.844131171506646</v>
      </c>
      <c r="H15" s="21">
        <v>2.4397408900000008</v>
      </c>
      <c r="I15" s="21">
        <v>3.4759786299999997</v>
      </c>
      <c r="J15" s="22">
        <f t="shared" si="1"/>
        <v>0.58021540630353252</v>
      </c>
      <c r="K15" s="22">
        <f t="shared" si="2"/>
        <v>0.6220417201360019</v>
      </c>
      <c r="L15" s="23">
        <f t="shared" si="3"/>
        <v>0.68163303725055679</v>
      </c>
      <c r="M15" s="4"/>
      <c r="N15" t="s">
        <v>265</v>
      </c>
      <c r="O15" s="5">
        <v>8.1064357574931627</v>
      </c>
      <c r="P15" s="71">
        <v>0.71993084892328441</v>
      </c>
    </row>
    <row r="16" spans="1:16" x14ac:dyDescent="0.25">
      <c r="A16" s="17"/>
      <c r="B16" s="55">
        <v>10</v>
      </c>
      <c r="C16" s="19" t="s">
        <v>258</v>
      </c>
      <c r="D16" s="20">
        <v>46.670145000000019</v>
      </c>
      <c r="E16" s="21">
        <v>69.096776999999946</v>
      </c>
      <c r="F16" s="21">
        <f t="shared" si="0"/>
        <v>43.511178407965978</v>
      </c>
      <c r="G16" s="21">
        <v>32.204527967965987</v>
      </c>
      <c r="H16" s="21">
        <v>5.8633690499999984</v>
      </c>
      <c r="I16" s="21">
        <v>5.4432813899999983</v>
      </c>
      <c r="J16" s="22">
        <f t="shared" si="1"/>
        <v>0.46607858378063005</v>
      </c>
      <c r="K16" s="22">
        <f t="shared" si="2"/>
        <v>0.55093592886345499</v>
      </c>
      <c r="L16" s="23">
        <f t="shared" si="3"/>
        <v>0.62971357416520324</v>
      </c>
      <c r="M16" s="4"/>
      <c r="N16" t="s">
        <v>253</v>
      </c>
      <c r="O16" s="5">
        <v>64.850828084367947</v>
      </c>
      <c r="P16" s="71">
        <v>0.71666253694224347</v>
      </c>
    </row>
    <row r="17" spans="1:16" x14ac:dyDescent="0.25">
      <c r="A17" s="17"/>
      <c r="B17" s="55">
        <v>11</v>
      </c>
      <c r="C17" s="19" t="s">
        <v>259</v>
      </c>
      <c r="D17" s="20">
        <v>26.502880999999999</v>
      </c>
      <c r="E17" s="21">
        <v>33.813818000000012</v>
      </c>
      <c r="F17" s="21">
        <f t="shared" si="0"/>
        <v>22.06506610873183</v>
      </c>
      <c r="G17" s="21">
        <v>17.971521328731829</v>
      </c>
      <c r="H17" s="21">
        <v>1.9325323100000009</v>
      </c>
      <c r="I17" s="21">
        <v>2.1610124700000002</v>
      </c>
      <c r="J17" s="22">
        <f t="shared" si="1"/>
        <v>0.53148453477604396</v>
      </c>
      <c r="K17" s="22">
        <f t="shared" si="2"/>
        <v>0.58863668216147091</v>
      </c>
      <c r="L17" s="23">
        <f t="shared" si="3"/>
        <v>0.65254583521836618</v>
      </c>
      <c r="M17" s="4"/>
      <c r="N17" t="s">
        <v>263</v>
      </c>
      <c r="O17" s="5">
        <v>367.94555585345211</v>
      </c>
      <c r="P17" s="71">
        <v>0.71431642139471863</v>
      </c>
    </row>
    <row r="18" spans="1:16" x14ac:dyDescent="0.25">
      <c r="A18" s="17"/>
      <c r="B18" s="55">
        <v>12</v>
      </c>
      <c r="C18" s="19" t="s">
        <v>260</v>
      </c>
      <c r="D18" s="20">
        <v>59.589308000000045</v>
      </c>
      <c r="E18" s="21">
        <v>78.271637000000013</v>
      </c>
      <c r="F18" s="21">
        <f t="shared" si="0"/>
        <v>48.584805830740088</v>
      </c>
      <c r="G18" s="21">
        <v>40.114190410740093</v>
      </c>
      <c r="H18" s="21">
        <v>4.058360379999999</v>
      </c>
      <c r="I18" s="21">
        <v>4.4122550400000007</v>
      </c>
      <c r="J18" s="22">
        <f t="shared" si="1"/>
        <v>0.51249969910224424</v>
      </c>
      <c r="K18" s="22">
        <f t="shared" si="2"/>
        <v>0.56434939249756688</v>
      </c>
      <c r="L18" s="23">
        <f t="shared" si="3"/>
        <v>0.62072045114809693</v>
      </c>
      <c r="M18" s="4"/>
      <c r="N18" t="s">
        <v>262</v>
      </c>
      <c r="O18" s="5">
        <v>39.491766276445972</v>
      </c>
      <c r="P18" s="71">
        <v>0.68946819878851717</v>
      </c>
    </row>
    <row r="19" spans="1:16" x14ac:dyDescent="0.25">
      <c r="A19" s="17"/>
      <c r="B19" s="55">
        <v>13</v>
      </c>
      <c r="C19" s="19" t="s">
        <v>261</v>
      </c>
      <c r="D19" s="20">
        <v>67.883603000000022</v>
      </c>
      <c r="E19" s="21">
        <v>84.184974000000054</v>
      </c>
      <c r="F19" s="21">
        <f t="shared" si="0"/>
        <v>53.913234589515511</v>
      </c>
      <c r="G19" s="21">
        <v>42.22656928951551</v>
      </c>
      <c r="H19" s="21">
        <v>5.5031245400000017</v>
      </c>
      <c r="I19" s="21">
        <v>6.1835407600000032</v>
      </c>
      <c r="J19" s="22">
        <f t="shared" si="1"/>
        <v>0.50159271047010701</v>
      </c>
      <c r="K19" s="22">
        <f t="shared" si="2"/>
        <v>0.56696214967668079</v>
      </c>
      <c r="L19" s="23">
        <f t="shared" si="3"/>
        <v>0.64041398396720395</v>
      </c>
      <c r="M19" s="4"/>
      <c r="N19" t="s">
        <v>257</v>
      </c>
      <c r="O19" s="5">
        <v>39.759850691506649</v>
      </c>
      <c r="P19" s="71">
        <v>0.68163303725055679</v>
      </c>
    </row>
    <row r="20" spans="1:16" x14ac:dyDescent="0.25">
      <c r="A20" s="17"/>
      <c r="B20" s="55">
        <v>14</v>
      </c>
      <c r="C20" s="19" t="s">
        <v>262</v>
      </c>
      <c r="D20" s="20">
        <v>44.473064999999991</v>
      </c>
      <c r="E20" s="21">
        <v>57.278590000000001</v>
      </c>
      <c r="F20" s="21">
        <f t="shared" si="0"/>
        <v>39.491766276445972</v>
      </c>
      <c r="G20" s="21">
        <v>29.76420827644597</v>
      </c>
      <c r="H20" s="21">
        <v>4.5006203099999995</v>
      </c>
      <c r="I20" s="21">
        <v>5.2269376899999997</v>
      </c>
      <c r="J20" s="22">
        <f t="shared" si="1"/>
        <v>0.51963933254023831</v>
      </c>
      <c r="K20" s="22">
        <f t="shared" si="2"/>
        <v>0.59821354866532106</v>
      </c>
      <c r="L20" s="23">
        <f t="shared" si="3"/>
        <v>0.68946819878851717</v>
      </c>
      <c r="M20" s="4"/>
      <c r="N20" t="s">
        <v>266</v>
      </c>
      <c r="O20" s="5">
        <v>7.5429070543603665</v>
      </c>
      <c r="P20" s="71">
        <v>0.65598750158914498</v>
      </c>
    </row>
    <row r="21" spans="1:16" x14ac:dyDescent="0.25">
      <c r="A21" s="17"/>
      <c r="B21" s="55">
        <v>15</v>
      </c>
      <c r="C21" s="19" t="s">
        <v>263</v>
      </c>
      <c r="D21" s="20">
        <v>403.4715489999997</v>
      </c>
      <c r="E21" s="21">
        <v>515.10163399999999</v>
      </c>
      <c r="F21" s="21">
        <f t="shared" si="0"/>
        <v>367.94555585345211</v>
      </c>
      <c r="G21" s="21">
        <v>289.93243053345213</v>
      </c>
      <c r="H21" s="21">
        <v>40.263508629999947</v>
      </c>
      <c r="I21" s="21">
        <v>37.749616690000018</v>
      </c>
      <c r="J21" s="22">
        <f t="shared" si="1"/>
        <v>0.56286451332331078</v>
      </c>
      <c r="K21" s="22">
        <f t="shared" si="2"/>
        <v>0.64103065757980504</v>
      </c>
      <c r="L21" s="23">
        <f t="shared" si="3"/>
        <v>0.71431642139471863</v>
      </c>
      <c r="M21" s="4"/>
      <c r="N21" t="s">
        <v>252</v>
      </c>
      <c r="O21" s="5">
        <v>45.506487002655959</v>
      </c>
      <c r="P21" s="71">
        <v>0.65482174735291443</v>
      </c>
    </row>
    <row r="22" spans="1:16" x14ac:dyDescent="0.25">
      <c r="A22" s="17"/>
      <c r="B22" s="55">
        <v>16</v>
      </c>
      <c r="C22" s="19" t="s">
        <v>264</v>
      </c>
      <c r="D22" s="20">
        <v>42.860183999999997</v>
      </c>
      <c r="E22" s="21">
        <v>80.598911000000001</v>
      </c>
      <c r="F22" s="21">
        <f t="shared" si="0"/>
        <v>58.414289473458432</v>
      </c>
      <c r="G22" s="21">
        <v>42.999466403458428</v>
      </c>
      <c r="H22" s="21">
        <v>4.3872601299999996</v>
      </c>
      <c r="I22" s="21">
        <v>11.027562940000001</v>
      </c>
      <c r="J22" s="22">
        <f t="shared" si="1"/>
        <v>0.53349934719910086</v>
      </c>
      <c r="K22" s="22">
        <f t="shared" si="2"/>
        <v>0.58793259047207758</v>
      </c>
      <c r="L22" s="23">
        <f t="shared" si="3"/>
        <v>0.72475283783249167</v>
      </c>
      <c r="M22" s="4"/>
      <c r="N22" t="s">
        <v>267</v>
      </c>
      <c r="O22" s="5">
        <v>11.816159427961953</v>
      </c>
      <c r="P22" s="71">
        <v>0.65268671901873121</v>
      </c>
    </row>
    <row r="23" spans="1:16" x14ac:dyDescent="0.25">
      <c r="A23" s="17"/>
      <c r="B23" s="55">
        <v>17</v>
      </c>
      <c r="C23" s="19" t="s">
        <v>265</v>
      </c>
      <c r="D23" s="20">
        <v>6.347452999999998</v>
      </c>
      <c r="E23" s="21">
        <v>11.260020000000003</v>
      </c>
      <c r="F23" s="21">
        <f t="shared" si="0"/>
        <v>8.1064357574931627</v>
      </c>
      <c r="G23" s="21">
        <v>5.9150930474931629</v>
      </c>
      <c r="H23" s="21">
        <v>0.96354495000000007</v>
      </c>
      <c r="I23" s="21">
        <v>1.2277977600000001</v>
      </c>
      <c r="J23" s="22">
        <f t="shared" si="1"/>
        <v>0.52531816528684327</v>
      </c>
      <c r="K23" s="22">
        <f t="shared" si="2"/>
        <v>0.61089038895962544</v>
      </c>
      <c r="L23" s="23">
        <f t="shared" si="3"/>
        <v>0.71993084892328441</v>
      </c>
      <c r="M23" s="4"/>
      <c r="N23" t="s">
        <v>259</v>
      </c>
      <c r="O23" s="5">
        <v>22.06506610873183</v>
      </c>
      <c r="P23" s="71">
        <v>0.65254583521836618</v>
      </c>
    </row>
    <row r="24" spans="1:16" x14ac:dyDescent="0.25">
      <c r="A24" s="17"/>
      <c r="B24" s="55">
        <v>18</v>
      </c>
      <c r="C24" s="19" t="s">
        <v>266</v>
      </c>
      <c r="D24" s="20">
        <v>10.535839999999995</v>
      </c>
      <c r="E24" s="21">
        <v>11.498552999999998</v>
      </c>
      <c r="F24" s="21">
        <f t="shared" si="0"/>
        <v>7.5429070543603665</v>
      </c>
      <c r="G24" s="21">
        <v>5.8721190343603666</v>
      </c>
      <c r="H24" s="21">
        <v>0.78329867999999991</v>
      </c>
      <c r="I24" s="21">
        <v>0.8874893399999999</v>
      </c>
      <c r="J24" s="22">
        <f t="shared" si="1"/>
        <v>0.51068330374790361</v>
      </c>
      <c r="K24" s="22">
        <f t="shared" si="2"/>
        <v>0.57880480390535816</v>
      </c>
      <c r="L24" s="23">
        <f t="shared" si="3"/>
        <v>0.65598750158914498</v>
      </c>
      <c r="M24" s="4"/>
      <c r="N24" t="s">
        <v>250</v>
      </c>
      <c r="O24" s="5">
        <v>41.05620219990768</v>
      </c>
      <c r="P24" s="71">
        <v>0.65085303956126872</v>
      </c>
    </row>
    <row r="25" spans="1:16" x14ac:dyDescent="0.25">
      <c r="A25" s="17"/>
      <c r="B25" s="55">
        <v>19</v>
      </c>
      <c r="C25" s="19" t="s">
        <v>267</v>
      </c>
      <c r="D25" s="20">
        <v>15.641691999999997</v>
      </c>
      <c r="E25" s="21">
        <v>18.103876000000003</v>
      </c>
      <c r="F25" s="21">
        <f t="shared" si="0"/>
        <v>11.816159427961953</v>
      </c>
      <c r="G25" s="21">
        <v>8.9540410679619526</v>
      </c>
      <c r="H25" s="21">
        <v>1.2359878999999998</v>
      </c>
      <c r="I25" s="21">
        <v>1.6261304599999997</v>
      </c>
      <c r="J25" s="22">
        <f t="shared" si="1"/>
        <v>0.49459248770605541</v>
      </c>
      <c r="K25" s="22">
        <f t="shared" si="2"/>
        <v>0.56286449199950062</v>
      </c>
      <c r="L25" s="23">
        <f t="shared" si="3"/>
        <v>0.65268671901873121</v>
      </c>
      <c r="M25" s="4"/>
      <c r="N25" t="s">
        <v>256</v>
      </c>
      <c r="O25" s="5">
        <v>52.713710037213552</v>
      </c>
      <c r="P25" s="71">
        <v>0.64410693999919788</v>
      </c>
    </row>
    <row r="26" spans="1:16" x14ac:dyDescent="0.25">
      <c r="A26" s="17"/>
      <c r="B26" s="55">
        <v>20</v>
      </c>
      <c r="C26" s="19" t="s">
        <v>268</v>
      </c>
      <c r="D26" s="20">
        <v>101.45839199999999</v>
      </c>
      <c r="E26" s="21">
        <v>88.506844999999998</v>
      </c>
      <c r="F26" s="21">
        <f t="shared" si="0"/>
        <v>65.074005367656682</v>
      </c>
      <c r="G26" s="21">
        <v>50.473384117656678</v>
      </c>
      <c r="H26" s="21">
        <v>8.4483540700000006</v>
      </c>
      <c r="I26" s="21">
        <v>6.1522671799999991</v>
      </c>
      <c r="J26" s="22">
        <f t="shared" si="1"/>
        <v>0.57027661665780405</v>
      </c>
      <c r="K26" s="22">
        <f t="shared" si="2"/>
        <v>0.66573086169388007</v>
      </c>
      <c r="L26" s="23">
        <f t="shared" si="3"/>
        <v>0.7352426286086311</v>
      </c>
      <c r="M26" s="4"/>
      <c r="N26" t="s">
        <v>261</v>
      </c>
      <c r="O26" s="5">
        <v>53.913234589515511</v>
      </c>
      <c r="P26" s="71">
        <v>0.64041398396720395</v>
      </c>
    </row>
    <row r="27" spans="1:16" x14ac:dyDescent="0.25">
      <c r="A27" s="17"/>
      <c r="B27" s="55">
        <v>21</v>
      </c>
      <c r="C27" s="19" t="s">
        <v>269</v>
      </c>
      <c r="D27" s="20">
        <v>75.101192999999995</v>
      </c>
      <c r="E27" s="21">
        <v>98.228791000000044</v>
      </c>
      <c r="F27" s="21">
        <f t="shared" si="0"/>
        <v>52.768221623316904</v>
      </c>
      <c r="G27" s="21">
        <v>44.331890613316908</v>
      </c>
      <c r="H27" s="21">
        <v>3.7211742700000001</v>
      </c>
      <c r="I27" s="21">
        <v>4.7151567400000012</v>
      </c>
      <c r="J27" s="22">
        <f t="shared" si="1"/>
        <v>0.45131259544176705</v>
      </c>
      <c r="K27" s="22">
        <f t="shared" si="2"/>
        <v>0.48919532037523383</v>
      </c>
      <c r="L27" s="23">
        <f t="shared" si="3"/>
        <v>0.53719709960918571</v>
      </c>
      <c r="M27" s="4"/>
      <c r="N27" t="s">
        <v>258</v>
      </c>
      <c r="O27" s="5">
        <v>43.511178407965978</v>
      </c>
      <c r="P27" s="71">
        <v>0.62971357416520324</v>
      </c>
    </row>
    <row r="28" spans="1:16" x14ac:dyDescent="0.25">
      <c r="A28" s="17"/>
      <c r="B28" s="55">
        <v>22</v>
      </c>
      <c r="C28" s="19" t="s">
        <v>270</v>
      </c>
      <c r="D28" s="20">
        <v>36.721404000000007</v>
      </c>
      <c r="E28" s="21">
        <v>64.669254999999978</v>
      </c>
      <c r="F28" s="21">
        <f t="shared" si="0"/>
        <v>48.581176104351506</v>
      </c>
      <c r="G28" s="21">
        <v>37.01691843435151</v>
      </c>
      <c r="H28" s="21">
        <v>4.8143526399999983</v>
      </c>
      <c r="I28" s="21">
        <v>6.749905029999999</v>
      </c>
      <c r="J28" s="22">
        <f t="shared" si="1"/>
        <v>0.57240366282790056</v>
      </c>
      <c r="K28" s="22">
        <f t="shared" si="2"/>
        <v>0.6468494352432469</v>
      </c>
      <c r="L28" s="23">
        <f t="shared" si="3"/>
        <v>0.751225232211992</v>
      </c>
      <c r="M28" s="4"/>
      <c r="N28" t="s">
        <v>260</v>
      </c>
      <c r="O28" s="5">
        <v>48.584805830740088</v>
      </c>
      <c r="P28" s="71">
        <v>0.62072045114809693</v>
      </c>
    </row>
    <row r="29" spans="1:16" x14ac:dyDescent="0.25">
      <c r="A29" s="17"/>
      <c r="B29" s="55">
        <v>23</v>
      </c>
      <c r="C29" s="19" t="s">
        <v>271</v>
      </c>
      <c r="D29" s="20">
        <v>14.013076</v>
      </c>
      <c r="E29" s="21">
        <v>17.499839000000009</v>
      </c>
      <c r="F29" s="21">
        <f t="shared" si="0"/>
        <v>12.709959996935959</v>
      </c>
      <c r="G29" s="21">
        <v>9.6287575469359581</v>
      </c>
      <c r="H29" s="21">
        <v>1.17670874</v>
      </c>
      <c r="I29" s="21">
        <v>1.9044937100000003</v>
      </c>
      <c r="J29" s="22">
        <f t="shared" si="1"/>
        <v>0.55021977898973551</v>
      </c>
      <c r="K29" s="22">
        <f t="shared" si="2"/>
        <v>0.6174608970365929</v>
      </c>
      <c r="L29" s="23">
        <f t="shared" si="3"/>
        <v>0.72629011026535462</v>
      </c>
      <c r="M29" s="4"/>
      <c r="N29" t="s">
        <v>249</v>
      </c>
      <c r="O29" s="5">
        <v>37.118684645552364</v>
      </c>
      <c r="P29" s="71">
        <v>0.60942534728177156</v>
      </c>
    </row>
    <row r="30" spans="1:16" x14ac:dyDescent="0.25">
      <c r="A30" s="17"/>
      <c r="B30" s="55">
        <v>24</v>
      </c>
      <c r="C30" s="19" t="s">
        <v>272</v>
      </c>
      <c r="D30" s="20">
        <v>19.801990000000004</v>
      </c>
      <c r="E30" s="21">
        <v>25.350743000000001</v>
      </c>
      <c r="F30" s="21">
        <f t="shared" si="0"/>
        <v>19.107496759082739</v>
      </c>
      <c r="G30" s="21">
        <v>17.03211641908274</v>
      </c>
      <c r="H30" s="21">
        <v>1.1482346099999998</v>
      </c>
      <c r="I30" s="21">
        <v>0.92714572999999967</v>
      </c>
      <c r="J30" s="22">
        <f t="shared" si="1"/>
        <v>0.67185866777485537</v>
      </c>
      <c r="K30" s="22">
        <f t="shared" si="2"/>
        <v>0.71715259111272356</v>
      </c>
      <c r="L30" s="23">
        <f t="shared" si="3"/>
        <v>0.75372531523366937</v>
      </c>
      <c r="M30" s="4"/>
      <c r="N30" t="s">
        <v>254</v>
      </c>
      <c r="O30" s="5">
        <v>92.231385236405998</v>
      </c>
      <c r="P30" s="71">
        <v>0.57401516047180234</v>
      </c>
    </row>
    <row r="31" spans="1:16" ht="15.75" thickBot="1" x14ac:dyDescent="0.3">
      <c r="A31" s="24"/>
      <c r="B31" s="56">
        <v>25</v>
      </c>
      <c r="C31" s="26" t="s">
        <v>273</v>
      </c>
      <c r="D31" s="27">
        <v>22.294283</v>
      </c>
      <c r="E31" s="28">
        <v>39.59602499999999</v>
      </c>
      <c r="F31" s="28">
        <f t="shared" si="0"/>
        <v>31.249066977031539</v>
      </c>
      <c r="G31" s="28">
        <v>23.040998797031538</v>
      </c>
      <c r="H31" s="28">
        <v>2.3498265300000001</v>
      </c>
      <c r="I31" s="28">
        <v>5.8582416500000019</v>
      </c>
      <c r="J31" s="29">
        <f t="shared" si="1"/>
        <v>0.58190181456425349</v>
      </c>
      <c r="K31" s="29">
        <f t="shared" si="2"/>
        <v>0.64124682533237987</v>
      </c>
      <c r="L31" s="30">
        <f t="shared" si="3"/>
        <v>0.78919707160078689</v>
      </c>
      <c r="M31" s="4"/>
      <c r="N31" t="s">
        <v>269</v>
      </c>
      <c r="O31" s="5">
        <v>52.768221623316904</v>
      </c>
      <c r="P31" s="71">
        <v>0.53719709960918571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847</v>
      </c>
      <c r="N2" s="72" t="s">
        <v>858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1113.0443510000002</v>
      </c>
      <c r="E6" s="14">
        <f ca="1">SUM(E7:OFFSET(E7,50,0))</f>
        <v>1117.7280000000001</v>
      </c>
      <c r="F6" s="14">
        <f ca="1">SUM(F7:OFFSET(F7,50,0))</f>
        <v>717.56962732480667</v>
      </c>
      <c r="G6" s="14">
        <f ca="1">SUM(G7:OFFSET(G7,50,0))</f>
        <v>545.32660588480655</v>
      </c>
      <c r="H6" s="14">
        <f ca="1">SUM(H7:OFFSET(H7,50,0))</f>
        <v>160.68666949999999</v>
      </c>
      <c r="I6" s="14">
        <f ca="1">SUM(I7:OFFSET(I7,50,0))</f>
        <v>11.556351939999999</v>
      </c>
      <c r="J6" s="15">
        <f ca="1">IFERROR(G6/E6,0)</f>
        <v>0.48788847186865364</v>
      </c>
      <c r="K6" s="15">
        <f ca="1">IFERROR(SUM(G6,H6)/E6,0)</f>
        <v>0.63165034371940809</v>
      </c>
      <c r="L6" s="16">
        <f ca="1">IFERROR(SUM(G6,H6,I6)/E6,0)</f>
        <v>0.64198948878869144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50.325600000000009</v>
      </c>
      <c r="E7" s="21">
        <v>47.975499999999997</v>
      </c>
      <c r="F7" s="21">
        <f t="shared" ref="F7:F27" si="0">SUM(G7,H7,I7)</f>
        <v>31.933384211886722</v>
      </c>
      <c r="G7" s="21">
        <v>24.041274491886725</v>
      </c>
      <c r="H7" s="21">
        <v>7.0155578999999992</v>
      </c>
      <c r="I7" s="21">
        <v>0.87655181999999998</v>
      </c>
      <c r="J7" s="22">
        <f t="shared" ref="J7:J27" si="1">IFERROR(G7/E7,0)</f>
        <v>0.50111566303398036</v>
      </c>
      <c r="K7" s="22">
        <f t="shared" ref="K7:K27" si="2">IFERROR(SUM(G7,H7)/E7,0)</f>
        <v>0.64734775858275007</v>
      </c>
      <c r="L7" s="23">
        <f t="shared" ref="L7:L27" si="3">IFERROR(SUM(G7,H7,I7)/E7,0)</f>
        <v>0.66561858056480339</v>
      </c>
      <c r="M7" s="4"/>
      <c r="N7" t="s">
        <v>262</v>
      </c>
      <c r="O7" s="5">
        <v>0.71284025343477753</v>
      </c>
      <c r="P7" s="71">
        <v>0.86187165201452032</v>
      </c>
    </row>
    <row r="8" spans="1:16" x14ac:dyDescent="0.25">
      <c r="A8" s="17"/>
      <c r="B8" s="55">
        <v>2</v>
      </c>
      <c r="C8" s="19" t="s">
        <v>250</v>
      </c>
      <c r="D8" s="20">
        <v>54.254028000000005</v>
      </c>
      <c r="E8" s="21">
        <v>57.386103000000006</v>
      </c>
      <c r="F8" s="21">
        <f t="shared" si="0"/>
        <v>37.948105152710276</v>
      </c>
      <c r="G8" s="21">
        <v>29.166586582710277</v>
      </c>
      <c r="H8" s="21">
        <v>8.16713062</v>
      </c>
      <c r="I8" s="21">
        <v>0.61438795000000002</v>
      </c>
      <c r="J8" s="22">
        <f t="shared" si="1"/>
        <v>0.5082517379287852</v>
      </c>
      <c r="K8" s="22">
        <f t="shared" si="2"/>
        <v>0.65057070006496642</v>
      </c>
      <c r="L8" s="23">
        <f t="shared" si="3"/>
        <v>0.66127691494768814</v>
      </c>
      <c r="M8" s="4"/>
      <c r="N8" t="s">
        <v>268</v>
      </c>
      <c r="O8" s="5">
        <v>70.804056273709023</v>
      </c>
      <c r="P8" s="71">
        <v>0.68534605460564235</v>
      </c>
    </row>
    <row r="9" spans="1:16" x14ac:dyDescent="0.25">
      <c r="A9" s="17"/>
      <c r="B9" s="55">
        <v>3</v>
      </c>
      <c r="C9" s="19" t="s">
        <v>251</v>
      </c>
      <c r="D9" s="20">
        <v>62.414216000000003</v>
      </c>
      <c r="E9" s="21">
        <v>60.703376999999996</v>
      </c>
      <c r="F9" s="21">
        <f t="shared" si="0"/>
        <v>38.337565006511852</v>
      </c>
      <c r="G9" s="21">
        <v>29.091945546511852</v>
      </c>
      <c r="H9" s="21">
        <v>8.6407004000000001</v>
      </c>
      <c r="I9" s="21">
        <v>0.60491906000000006</v>
      </c>
      <c r="J9" s="22">
        <f t="shared" si="1"/>
        <v>0.47924756387954914</v>
      </c>
      <c r="K9" s="22">
        <f t="shared" si="2"/>
        <v>0.62159055741679503</v>
      </c>
      <c r="L9" s="23">
        <f t="shared" si="3"/>
        <v>0.63155572063992182</v>
      </c>
      <c r="M9" s="4"/>
      <c r="N9" t="s">
        <v>260</v>
      </c>
      <c r="O9" s="5">
        <v>27.255703161569254</v>
      </c>
      <c r="P9" s="71">
        <v>0.67493771099943156</v>
      </c>
    </row>
    <row r="10" spans="1:16" x14ac:dyDescent="0.25">
      <c r="A10" s="17"/>
      <c r="B10" s="55">
        <v>4</v>
      </c>
      <c r="C10" s="19" t="s">
        <v>252</v>
      </c>
      <c r="D10" s="20">
        <v>0.41597200000000001</v>
      </c>
      <c r="E10" s="21">
        <v>0.40166299999999994</v>
      </c>
      <c r="F10" s="21">
        <f t="shared" si="0"/>
        <v>0.20085266360880516</v>
      </c>
      <c r="G10" s="21">
        <v>0.15282304360880516</v>
      </c>
      <c r="H10" s="21">
        <v>4.8100619999999997E-2</v>
      </c>
      <c r="I10" s="21">
        <v>-7.0999999999999991E-5</v>
      </c>
      <c r="J10" s="22">
        <f t="shared" si="1"/>
        <v>0.38047578096266071</v>
      </c>
      <c r="K10" s="22">
        <f t="shared" si="2"/>
        <v>0.5002294550625902</v>
      </c>
      <c r="L10" s="23">
        <f t="shared" si="3"/>
        <v>0.50005268996348973</v>
      </c>
      <c r="M10" s="4"/>
      <c r="N10" t="s">
        <v>264</v>
      </c>
      <c r="O10" s="5">
        <v>55.807816691092647</v>
      </c>
      <c r="P10" s="71">
        <v>0.66708035025338874</v>
      </c>
    </row>
    <row r="11" spans="1:16" x14ac:dyDescent="0.25">
      <c r="A11" s="17"/>
      <c r="B11" s="55">
        <v>5</v>
      </c>
      <c r="C11" s="19" t="s">
        <v>253</v>
      </c>
      <c r="D11" s="20">
        <v>84.636583000000016</v>
      </c>
      <c r="E11" s="21">
        <v>66.005607999999995</v>
      </c>
      <c r="F11" s="21">
        <f t="shared" si="0"/>
        <v>43.275438528661837</v>
      </c>
      <c r="G11" s="21">
        <v>33.137581968661834</v>
      </c>
      <c r="H11" s="21">
        <v>9.3549153100000009</v>
      </c>
      <c r="I11" s="21">
        <v>0.78294125000000003</v>
      </c>
      <c r="J11" s="22">
        <f t="shared" si="1"/>
        <v>0.50204191693320721</v>
      </c>
      <c r="K11" s="22">
        <f t="shared" si="2"/>
        <v>0.64377101531527203</v>
      </c>
      <c r="L11" s="23">
        <f t="shared" si="3"/>
        <v>0.65563275363908236</v>
      </c>
      <c r="M11" s="4"/>
      <c r="N11" t="s">
        <v>249</v>
      </c>
      <c r="O11" s="5">
        <v>31.933384211886722</v>
      </c>
      <c r="P11" s="71">
        <v>0.66561858056480339</v>
      </c>
    </row>
    <row r="12" spans="1:16" x14ac:dyDescent="0.25">
      <c r="A12" s="17"/>
      <c r="B12" s="55">
        <v>6</v>
      </c>
      <c r="C12" s="19" t="s">
        <v>254</v>
      </c>
      <c r="D12" s="20">
        <v>156.93672999999998</v>
      </c>
      <c r="E12" s="21">
        <v>153.570763</v>
      </c>
      <c r="F12" s="21">
        <f t="shared" si="0"/>
        <v>98.634422788392584</v>
      </c>
      <c r="G12" s="21">
        <v>74.56086093839258</v>
      </c>
      <c r="H12" s="21">
        <v>23.075263890000002</v>
      </c>
      <c r="I12" s="21">
        <v>0.99829795999999993</v>
      </c>
      <c r="J12" s="22">
        <f t="shared" si="1"/>
        <v>0.48551468705272094</v>
      </c>
      <c r="K12" s="22">
        <f t="shared" si="2"/>
        <v>0.63577287057167631</v>
      </c>
      <c r="L12" s="23">
        <f t="shared" si="3"/>
        <v>0.64227344360067151</v>
      </c>
      <c r="M12" s="4"/>
      <c r="N12" t="s">
        <v>250</v>
      </c>
      <c r="O12" s="5">
        <v>37.948105152710276</v>
      </c>
      <c r="P12" s="71">
        <v>0.66127691494768814</v>
      </c>
    </row>
    <row r="13" spans="1:16" x14ac:dyDescent="0.25">
      <c r="A13" s="17"/>
      <c r="B13" s="55">
        <v>8</v>
      </c>
      <c r="C13" s="19" t="s">
        <v>256</v>
      </c>
      <c r="D13" s="20">
        <v>79.707307999999998</v>
      </c>
      <c r="E13" s="21">
        <v>88.658155000000008</v>
      </c>
      <c r="F13" s="21">
        <f t="shared" si="0"/>
        <v>55.40848654698511</v>
      </c>
      <c r="G13" s="21">
        <v>42.023285696985113</v>
      </c>
      <c r="H13" s="21">
        <v>12.85332403</v>
      </c>
      <c r="I13" s="21">
        <v>0.53187682000000003</v>
      </c>
      <c r="J13" s="22">
        <f t="shared" si="1"/>
        <v>0.47399233265101343</v>
      </c>
      <c r="K13" s="22">
        <f t="shared" si="2"/>
        <v>0.61896855091316871</v>
      </c>
      <c r="L13" s="23">
        <f t="shared" si="3"/>
        <v>0.62496773756441359</v>
      </c>
      <c r="M13" s="4"/>
      <c r="N13" t="s">
        <v>253</v>
      </c>
      <c r="O13" s="5">
        <v>43.275438528661837</v>
      </c>
      <c r="P13" s="71">
        <v>0.65563275363908236</v>
      </c>
    </row>
    <row r="14" spans="1:16" x14ac:dyDescent="0.25">
      <c r="A14" s="17"/>
      <c r="B14" s="55">
        <v>9</v>
      </c>
      <c r="C14" s="19" t="s">
        <v>257</v>
      </c>
      <c r="D14" s="20">
        <v>77.239238999999998</v>
      </c>
      <c r="E14" s="21">
        <v>66.393296000000007</v>
      </c>
      <c r="F14" s="21">
        <f t="shared" si="0"/>
        <v>39.786534424705373</v>
      </c>
      <c r="G14" s="21">
        <v>30.595039794705372</v>
      </c>
      <c r="H14" s="21">
        <v>8.5787146800000009</v>
      </c>
      <c r="I14" s="21">
        <v>0.61277994999999985</v>
      </c>
      <c r="J14" s="22">
        <f t="shared" si="1"/>
        <v>0.46081519728596348</v>
      </c>
      <c r="K14" s="22">
        <f t="shared" si="2"/>
        <v>0.59002575312280581</v>
      </c>
      <c r="L14" s="23">
        <f t="shared" si="3"/>
        <v>0.5992552986781281</v>
      </c>
      <c r="M14" s="4"/>
      <c r="N14" t="s">
        <v>259</v>
      </c>
      <c r="O14" s="5">
        <v>4.3803769768111393E-2</v>
      </c>
      <c r="P14" s="71">
        <v>0.64407836741819424</v>
      </c>
    </row>
    <row r="15" spans="1:16" x14ac:dyDescent="0.25">
      <c r="A15" s="17"/>
      <c r="B15" s="55">
        <v>10</v>
      </c>
      <c r="C15" s="19" t="s">
        <v>258</v>
      </c>
      <c r="D15" s="20">
        <v>81.426576000000011</v>
      </c>
      <c r="E15" s="21">
        <v>80.204709999999992</v>
      </c>
      <c r="F15" s="21">
        <f t="shared" si="0"/>
        <v>50.75849837663651</v>
      </c>
      <c r="G15" s="21">
        <v>38.623540146636515</v>
      </c>
      <c r="H15" s="21">
        <v>11.571518770000001</v>
      </c>
      <c r="I15" s="21">
        <v>0.56343946</v>
      </c>
      <c r="J15" s="22">
        <f t="shared" si="1"/>
        <v>0.48156199488329948</v>
      </c>
      <c r="K15" s="22">
        <f t="shared" si="2"/>
        <v>0.62583679832065375</v>
      </c>
      <c r="L15" s="23">
        <f t="shared" si="3"/>
        <v>0.63286181542999798</v>
      </c>
      <c r="M15" s="4"/>
      <c r="N15" t="s">
        <v>261</v>
      </c>
      <c r="O15" s="5">
        <v>59.207849832850812</v>
      </c>
      <c r="P15" s="71">
        <v>0.64401645471056379</v>
      </c>
    </row>
    <row r="16" spans="1:16" x14ac:dyDescent="0.25">
      <c r="A16" s="17"/>
      <c r="B16" s="55">
        <v>11</v>
      </c>
      <c r="C16" s="19" t="s">
        <v>259</v>
      </c>
      <c r="D16" s="20">
        <v>9.3602000000000005E-2</v>
      </c>
      <c r="E16" s="21">
        <v>6.8010000000000001E-2</v>
      </c>
      <c r="F16" s="21">
        <f t="shared" si="0"/>
        <v>4.3803769768111393E-2</v>
      </c>
      <c r="G16" s="21">
        <v>3.2411009768111398E-2</v>
      </c>
      <c r="H16" s="21">
        <v>9.9427599999999984E-3</v>
      </c>
      <c r="I16" s="21">
        <v>1.4500000000000001E-3</v>
      </c>
      <c r="J16" s="22">
        <f t="shared" si="1"/>
        <v>0.4765624138819497</v>
      </c>
      <c r="K16" s="22">
        <f t="shared" si="2"/>
        <v>0.62275797335849714</v>
      </c>
      <c r="L16" s="23">
        <f t="shared" si="3"/>
        <v>0.64407836741819424</v>
      </c>
      <c r="M16" s="4"/>
      <c r="N16" t="s">
        <v>254</v>
      </c>
      <c r="O16" s="5">
        <v>98.634422788392584</v>
      </c>
      <c r="P16" s="71">
        <v>0.64227344360067151</v>
      </c>
    </row>
    <row r="17" spans="1:16" x14ac:dyDescent="0.25">
      <c r="A17" s="17"/>
      <c r="B17" s="55">
        <v>12</v>
      </c>
      <c r="C17" s="19" t="s">
        <v>260</v>
      </c>
      <c r="D17" s="20">
        <v>40.283985000000001</v>
      </c>
      <c r="E17" s="21">
        <v>40.382546000000005</v>
      </c>
      <c r="F17" s="21">
        <f t="shared" si="0"/>
        <v>27.255703161569254</v>
      </c>
      <c r="G17" s="21">
        <v>20.799132921569253</v>
      </c>
      <c r="H17" s="21">
        <v>6.0773867299999997</v>
      </c>
      <c r="I17" s="21">
        <v>0.37918350999999995</v>
      </c>
      <c r="J17" s="22">
        <f t="shared" si="1"/>
        <v>0.5150525408073392</v>
      </c>
      <c r="K17" s="22">
        <f t="shared" si="2"/>
        <v>0.66554792388694983</v>
      </c>
      <c r="L17" s="23">
        <f t="shared" si="3"/>
        <v>0.67493771099943156</v>
      </c>
      <c r="M17" s="4"/>
      <c r="N17" t="s">
        <v>270</v>
      </c>
      <c r="O17" s="5">
        <v>23.40685159022361</v>
      </c>
      <c r="P17" s="71">
        <v>0.63416399373595811</v>
      </c>
    </row>
    <row r="18" spans="1:16" x14ac:dyDescent="0.25">
      <c r="A18" s="17"/>
      <c r="B18" s="55">
        <v>13</v>
      </c>
      <c r="C18" s="19" t="s">
        <v>261</v>
      </c>
      <c r="D18" s="20">
        <v>84.87319100000002</v>
      </c>
      <c r="E18" s="21">
        <v>91.935305999999983</v>
      </c>
      <c r="F18" s="21">
        <f t="shared" si="0"/>
        <v>59.207849832850812</v>
      </c>
      <c r="G18" s="21">
        <v>44.82065001285082</v>
      </c>
      <c r="H18" s="21">
        <v>13.658611969999999</v>
      </c>
      <c r="I18" s="21">
        <v>0.72858785000000004</v>
      </c>
      <c r="J18" s="22">
        <f t="shared" si="1"/>
        <v>0.48752380301916687</v>
      </c>
      <c r="K18" s="22">
        <f t="shared" si="2"/>
        <v>0.63609144872863999</v>
      </c>
      <c r="L18" s="23">
        <f t="shared" si="3"/>
        <v>0.64401645471056379</v>
      </c>
      <c r="M18" s="4"/>
      <c r="N18" t="s">
        <v>258</v>
      </c>
      <c r="O18" s="5">
        <v>50.75849837663651</v>
      </c>
      <c r="P18" s="71">
        <v>0.63286181542999798</v>
      </c>
    </row>
    <row r="19" spans="1:16" x14ac:dyDescent="0.25">
      <c r="A19" s="17"/>
      <c r="B19" s="55">
        <v>14</v>
      </c>
      <c r="C19" s="19" t="s">
        <v>262</v>
      </c>
      <c r="D19" s="20">
        <v>0.83272799999999991</v>
      </c>
      <c r="E19" s="21">
        <v>0.82708400000000004</v>
      </c>
      <c r="F19" s="21">
        <f t="shared" si="0"/>
        <v>0.71284025343477753</v>
      </c>
      <c r="G19" s="21">
        <v>0.51648582343477756</v>
      </c>
      <c r="H19" s="21">
        <v>0.18835642999999999</v>
      </c>
      <c r="I19" s="21">
        <v>7.9979999999999999E-3</v>
      </c>
      <c r="J19" s="22">
        <f t="shared" si="1"/>
        <v>0.624465983424631</v>
      </c>
      <c r="K19" s="22">
        <f t="shared" si="2"/>
        <v>0.8522015338644896</v>
      </c>
      <c r="L19" s="23">
        <f t="shared" si="3"/>
        <v>0.86187165201452032</v>
      </c>
      <c r="M19" s="4"/>
      <c r="N19" t="s">
        <v>269</v>
      </c>
      <c r="O19" s="5">
        <v>51.690064456340885</v>
      </c>
      <c r="P19" s="71">
        <v>0.63258557246715041</v>
      </c>
    </row>
    <row r="20" spans="1:16" x14ac:dyDescent="0.25">
      <c r="A20" s="17"/>
      <c r="B20" s="55">
        <v>15</v>
      </c>
      <c r="C20" s="19" t="s">
        <v>263</v>
      </c>
      <c r="D20" s="20">
        <v>21.788463999999998</v>
      </c>
      <c r="E20" s="21">
        <v>36.235264000000001</v>
      </c>
      <c r="F20" s="21">
        <f t="shared" si="0"/>
        <v>20.322639407685919</v>
      </c>
      <c r="G20" s="21">
        <v>16.839961427685921</v>
      </c>
      <c r="H20" s="21">
        <v>2.0120685900000002</v>
      </c>
      <c r="I20" s="21">
        <v>1.4706093900000006</v>
      </c>
      <c r="J20" s="22">
        <f t="shared" si="1"/>
        <v>0.46473958152163375</v>
      </c>
      <c r="K20" s="22">
        <f t="shared" si="2"/>
        <v>0.52026749460652255</v>
      </c>
      <c r="L20" s="23">
        <f t="shared" si="3"/>
        <v>0.56085252773888772</v>
      </c>
      <c r="M20" s="4"/>
      <c r="N20" t="s">
        <v>251</v>
      </c>
      <c r="O20" s="5">
        <v>38.337565006511852</v>
      </c>
      <c r="P20" s="71">
        <v>0.63155572063992182</v>
      </c>
    </row>
    <row r="21" spans="1:16" x14ac:dyDescent="0.25">
      <c r="A21" s="17"/>
      <c r="B21" s="55">
        <v>16</v>
      </c>
      <c r="C21" s="19" t="s">
        <v>264</v>
      </c>
      <c r="D21" s="20">
        <v>77.716161999999997</v>
      </c>
      <c r="E21" s="21">
        <v>83.659811999999988</v>
      </c>
      <c r="F21" s="21">
        <f t="shared" si="0"/>
        <v>55.807816691092647</v>
      </c>
      <c r="G21" s="21">
        <v>42.13049414109264</v>
      </c>
      <c r="H21" s="21">
        <v>12.085967440000001</v>
      </c>
      <c r="I21" s="21">
        <v>1.5913551100000001</v>
      </c>
      <c r="J21" s="22">
        <f t="shared" si="1"/>
        <v>0.50359298131213404</v>
      </c>
      <c r="K21" s="22">
        <f t="shared" si="2"/>
        <v>0.64805861123728858</v>
      </c>
      <c r="L21" s="23">
        <f t="shared" si="3"/>
        <v>0.66708035025338874</v>
      </c>
      <c r="M21" s="4"/>
      <c r="N21" t="s">
        <v>256</v>
      </c>
      <c r="O21" s="5">
        <v>55.40848654698511</v>
      </c>
      <c r="P21" s="71">
        <v>0.62496773756441359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0.136653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267</v>
      </c>
      <c r="O22" s="5">
        <v>10.591719259841625</v>
      </c>
      <c r="P22" s="71">
        <v>0.60156239184875127</v>
      </c>
    </row>
    <row r="23" spans="1:16" x14ac:dyDescent="0.25">
      <c r="A23" s="17"/>
      <c r="B23" s="55">
        <v>19</v>
      </c>
      <c r="C23" s="19" t="s">
        <v>267</v>
      </c>
      <c r="D23" s="20">
        <v>31.409482000000001</v>
      </c>
      <c r="E23" s="21">
        <v>17.607016999999999</v>
      </c>
      <c r="F23" s="21">
        <f t="shared" si="0"/>
        <v>10.591719259841625</v>
      </c>
      <c r="G23" s="21">
        <v>7.9435686698416248</v>
      </c>
      <c r="H23" s="21">
        <v>2.4669790699999998</v>
      </c>
      <c r="I23" s="21">
        <v>0.18117152</v>
      </c>
      <c r="J23" s="22">
        <f t="shared" si="1"/>
        <v>0.45115925484945152</v>
      </c>
      <c r="K23" s="22">
        <f t="shared" si="2"/>
        <v>0.59127265793187034</v>
      </c>
      <c r="L23" s="23">
        <f t="shared" si="3"/>
        <v>0.60156239184875127</v>
      </c>
      <c r="M23" s="4"/>
      <c r="N23" t="s">
        <v>257</v>
      </c>
      <c r="O23" s="5">
        <v>39.786534424705373</v>
      </c>
      <c r="P23" s="71">
        <v>0.5992552986781281</v>
      </c>
    </row>
    <row r="24" spans="1:16" x14ac:dyDescent="0.25">
      <c r="A24" s="17"/>
      <c r="B24" s="55">
        <v>20</v>
      </c>
      <c r="C24" s="19" t="s">
        <v>268</v>
      </c>
      <c r="D24" s="20">
        <v>98.105181999999999</v>
      </c>
      <c r="E24" s="21">
        <v>103.31139399999999</v>
      </c>
      <c r="F24" s="21">
        <f t="shared" si="0"/>
        <v>70.804056273709023</v>
      </c>
      <c r="G24" s="21">
        <v>53.348672213709023</v>
      </c>
      <c r="H24" s="21">
        <v>16.7623593</v>
      </c>
      <c r="I24" s="21">
        <v>0.69302476000000013</v>
      </c>
      <c r="J24" s="22">
        <f t="shared" si="1"/>
        <v>0.51638711034824514</v>
      </c>
      <c r="K24" s="22">
        <f t="shared" si="2"/>
        <v>0.67863793913872683</v>
      </c>
      <c r="L24" s="23">
        <f t="shared" si="3"/>
        <v>0.68534605460564235</v>
      </c>
      <c r="M24" s="4"/>
      <c r="N24" t="s">
        <v>263</v>
      </c>
      <c r="O24" s="5">
        <v>20.322639407685919</v>
      </c>
      <c r="P24" s="71">
        <v>0.56085252773888772</v>
      </c>
    </row>
    <row r="25" spans="1:16" x14ac:dyDescent="0.25">
      <c r="A25" s="17"/>
      <c r="B25" s="55">
        <v>21</v>
      </c>
      <c r="C25" s="19" t="s">
        <v>269</v>
      </c>
      <c r="D25" s="20">
        <v>74.769658000000021</v>
      </c>
      <c r="E25" s="21">
        <v>81.712366999999986</v>
      </c>
      <c r="F25" s="21">
        <f t="shared" si="0"/>
        <v>51.690064456340885</v>
      </c>
      <c r="G25" s="21">
        <v>38.990873336340883</v>
      </c>
      <c r="H25" s="21">
        <v>12.141925019999999</v>
      </c>
      <c r="I25" s="21">
        <v>0.55726609999999999</v>
      </c>
      <c r="J25" s="22">
        <f t="shared" si="1"/>
        <v>0.47717224170413386</v>
      </c>
      <c r="K25" s="22">
        <f t="shared" si="2"/>
        <v>0.62576572229685734</v>
      </c>
      <c r="L25" s="23">
        <f t="shared" si="3"/>
        <v>0.63258557246715041</v>
      </c>
      <c r="M25" s="4"/>
      <c r="N25" t="s">
        <v>252</v>
      </c>
      <c r="O25" s="5">
        <v>0.20085266360880516</v>
      </c>
      <c r="P25" s="71">
        <v>0.50005268996348973</v>
      </c>
    </row>
    <row r="26" spans="1:16" x14ac:dyDescent="0.25">
      <c r="A26" s="17"/>
      <c r="B26" s="55">
        <v>22</v>
      </c>
      <c r="C26" s="19" t="s">
        <v>270</v>
      </c>
      <c r="D26" s="20">
        <v>33.262239999999991</v>
      </c>
      <c r="E26" s="21">
        <v>36.909776999999998</v>
      </c>
      <c r="F26" s="21">
        <f t="shared" si="0"/>
        <v>23.40685159022361</v>
      </c>
      <c r="G26" s="21">
        <v>17.466256070223608</v>
      </c>
      <c r="H26" s="21">
        <v>5.6212258799999999</v>
      </c>
      <c r="I26" s="21">
        <v>0.31936964000000001</v>
      </c>
      <c r="J26" s="22">
        <f t="shared" si="1"/>
        <v>0.4732148901962645</v>
      </c>
      <c r="K26" s="22">
        <f t="shared" si="2"/>
        <v>0.62551128255864585</v>
      </c>
      <c r="L26" s="23">
        <f t="shared" si="3"/>
        <v>0.63416399373595811</v>
      </c>
      <c r="M26" s="4"/>
      <c r="N26" t="s">
        <v>273</v>
      </c>
      <c r="O26" s="5">
        <v>1.4429949281908323</v>
      </c>
      <c r="P26" s="71">
        <v>0.39603603808623961</v>
      </c>
    </row>
    <row r="27" spans="1:16" ht="15.75" thickBot="1" x14ac:dyDescent="0.3">
      <c r="A27" s="24"/>
      <c r="B27" s="56">
        <v>25</v>
      </c>
      <c r="C27" s="26" t="s">
        <v>273</v>
      </c>
      <c r="D27" s="27">
        <v>2.5534049999999997</v>
      </c>
      <c r="E27" s="28">
        <v>3.6435950000000004</v>
      </c>
      <c r="F27" s="28">
        <f t="shared" si="0"/>
        <v>1.4429949281908323</v>
      </c>
      <c r="G27" s="28">
        <v>1.0451620481908321</v>
      </c>
      <c r="H27" s="28">
        <v>0.35662009</v>
      </c>
      <c r="I27" s="28">
        <v>4.1212789999999999E-2</v>
      </c>
      <c r="J27" s="29">
        <f t="shared" si="1"/>
        <v>0.28684912790549771</v>
      </c>
      <c r="K27" s="29">
        <f t="shared" si="2"/>
        <v>0.38472501422107341</v>
      </c>
      <c r="L27" s="30">
        <f t="shared" si="3"/>
        <v>0.39603603808623961</v>
      </c>
      <c r="M27" s="4"/>
      <c r="N27" t="s">
        <v>265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848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1113.0443510000002</v>
      </c>
      <c r="E6" s="14">
        <v>1117.7280000000001</v>
      </c>
      <c r="F6" s="14">
        <v>717.56962732480667</v>
      </c>
      <c r="G6" s="14">
        <v>545.32660588480655</v>
      </c>
      <c r="H6" s="14">
        <v>160.68666949999999</v>
      </c>
      <c r="I6" s="14">
        <v>11.556351939999999</v>
      </c>
      <c r="J6" s="15">
        <v>0.48788847186865364</v>
      </c>
      <c r="K6" s="15">
        <v>0.63165034371940809</v>
      </c>
      <c r="L6" s="16">
        <v>0.64198948878869144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1113.044351</v>
      </c>
      <c r="E7" s="38">
        <f ca="1">SUM(E8:OFFSET(E6,MATCH("PROYECTOS",$A$8:$A$50,0),0))</f>
        <v>1117.7279999999998</v>
      </c>
      <c r="F7" s="38">
        <f ca="1">SUM(F8:OFFSET(F6,MATCH("PROYECTOS",$A$8:$A$50,0),0))</f>
        <v>717.56962732480656</v>
      </c>
      <c r="G7" s="38">
        <f ca="1">SUM(G8:OFFSET(G6,MATCH("PROYECTOS",$A$8:$A$50,0),0))</f>
        <v>545.32660588480655</v>
      </c>
      <c r="H7" s="38">
        <f ca="1">SUM(H8:OFFSET(H6,MATCH("PROYECTOS",$A$8:$A$50,0),0))</f>
        <v>160.68666949999997</v>
      </c>
      <c r="I7" s="38">
        <f ca="1">SUM(I8:OFFSET(I6,MATCH("PROYECTOS",$A$8:$A$50,0),0))</f>
        <v>11.556351939999999</v>
      </c>
      <c r="J7" s="39">
        <f ca="1">IFERROR(G7/E7,0)</f>
        <v>0.48788847186865375</v>
      </c>
      <c r="K7" s="39">
        <f ca="1">IFERROR(SUM(G7,H7)/E7,0)</f>
        <v>0.6316503437194082</v>
      </c>
      <c r="L7" s="40">
        <f ca="1">IFERROR(SUM(G7,H7,I7)/E7,0)</f>
        <v>0.64198948878869155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48.046827000000015</v>
      </c>
      <c r="E8" s="21">
        <v>52.104229000000004</v>
      </c>
      <c r="F8" s="21">
        <f t="shared" ref="F8:F9" si="0">SUM(G8,H8,I8)</f>
        <v>29.769906952016747</v>
      </c>
      <c r="G8" s="21">
        <v>23.918916522016744</v>
      </c>
      <c r="H8" s="21">
        <v>3.3572156300000016</v>
      </c>
      <c r="I8" s="21">
        <v>2.4937747999999997</v>
      </c>
      <c r="J8" s="22">
        <f t="shared" ref="J8:J10" si="1">IFERROR(G8/E8,0)</f>
        <v>0.45905902421119682</v>
      </c>
      <c r="K8" s="22">
        <f t="shared" ref="K8:K10" si="2">IFERROR(SUM(G8,H8)/E8,0)</f>
        <v>0.52349171411819073</v>
      </c>
      <c r="L8" s="23">
        <f t="shared" ref="L8:L10" si="3">IFERROR(SUM(G8,H8,I8)/E8,0)</f>
        <v>0.5713529884880697</v>
      </c>
      <c r="M8" s="4"/>
    </row>
    <row r="9" spans="1:13" ht="76.5" x14ac:dyDescent="0.25">
      <c r="A9" s="17"/>
      <c r="B9" s="19">
        <v>3000530</v>
      </c>
      <c r="C9" s="19" t="s">
        <v>850</v>
      </c>
      <c r="D9" s="20">
        <v>1064.9975239999999</v>
      </c>
      <c r="E9" s="21">
        <v>1065.6237709999998</v>
      </c>
      <c r="F9" s="21">
        <f t="shared" si="0"/>
        <v>687.79972037278981</v>
      </c>
      <c r="G9" s="21">
        <v>521.40768936278982</v>
      </c>
      <c r="H9" s="21">
        <v>157.32945386999995</v>
      </c>
      <c r="I9" s="21">
        <v>9.0625771400000001</v>
      </c>
      <c r="J9" s="22">
        <f t="shared" si="1"/>
        <v>0.48929810271920998</v>
      </c>
      <c r="K9" s="22">
        <f t="shared" si="2"/>
        <v>0.63693881621639414</v>
      </c>
      <c r="L9" s="23">
        <f t="shared" si="3"/>
        <v>0.64544329724115168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859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849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1113.0443510000002</v>
      </c>
      <c r="I6" s="14">
        <v>1117.7280000000001</v>
      </c>
      <c r="J6" s="14">
        <v>717.56962732480667</v>
      </c>
      <c r="K6" s="14">
        <v>545.32660588480655</v>
      </c>
      <c r="L6" s="14">
        <v>160.68666949999999</v>
      </c>
      <c r="M6" s="14">
        <v>11.556351939999999</v>
      </c>
      <c r="N6" s="15">
        <v>0.48788847186865364</v>
      </c>
      <c r="O6" s="15">
        <v>0.63165034371940809</v>
      </c>
      <c r="P6" s="16">
        <v>0.64198948878869144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1113.044351</v>
      </c>
      <c r="I7" s="38">
        <f ca="1">SUM(I8:OFFSET(I6,MATCH("PROYECTOS",$A$8:$A$33,0),0))</f>
        <v>1117.7280000000001</v>
      </c>
      <c r="J7" s="38">
        <f ca="1">SUM(J8:OFFSET(J6,MATCH("PROYECTOS",$A$8:$A$33,0),0))</f>
        <v>717.56962732480667</v>
      </c>
      <c r="K7" s="38">
        <f ca="1">SUM(K8:OFFSET(K6,MATCH("PROYECTOS",$A$8:$A$33,0),0))</f>
        <v>545.32660588480655</v>
      </c>
      <c r="L7" s="38">
        <f ca="1">SUM(L8:OFFSET(L6,MATCH("PROYECTOS",$A$8:$A$33,0),0))</f>
        <v>160.68666949999999</v>
      </c>
      <c r="M7" s="38">
        <f ca="1">SUM(M8:OFFSET(M6,MATCH("PROYECTOS",$A$8:$A$33,0),0))</f>
        <v>11.556351940000001</v>
      </c>
      <c r="N7" s="39">
        <f ca="1">IFERROR(K7/I7,0)</f>
        <v>0.48788847186865364</v>
      </c>
      <c r="O7" s="39">
        <f ca="1">IFERROR(SUM(K7,L7)/I7,0)</f>
        <v>0.63165034371940809</v>
      </c>
      <c r="P7" s="40">
        <f ca="1">IFERROR(SUM(K7,L7,M7)/I7,0)</f>
        <v>0.64198948878869144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48.046827</v>
      </c>
      <c r="I8" s="21">
        <v>52.104228999999997</v>
      </c>
      <c r="J8" s="21">
        <f t="shared" ref="J8:J13" si="0">SUM(K8,L8,M8)</f>
        <v>29.769906952016743</v>
      </c>
      <c r="K8" s="21">
        <v>23.918916522016744</v>
      </c>
      <c r="L8" s="21">
        <v>3.3572156299999998</v>
      </c>
      <c r="M8" s="21">
        <v>2.4937748000000002</v>
      </c>
      <c r="N8" s="22">
        <f t="shared" ref="N8:N14" si="1">IFERROR(K8/I8,0)</f>
        <v>0.45905902421119688</v>
      </c>
      <c r="O8" s="22">
        <f t="shared" ref="O8:O14" si="2">IFERROR(SUM(K8,L8)/I8,0)</f>
        <v>0.52349171411819073</v>
      </c>
      <c r="P8" s="23">
        <f t="shared" ref="P8:P14" si="3">IFERROR(SUM(K8,L8,M8)/I8,0)</f>
        <v>0.5713529884880697</v>
      </c>
      <c r="Q8" s="70">
        <v>191</v>
      </c>
      <c r="R8" s="21">
        <v>165</v>
      </c>
      <c r="S8" s="23">
        <f>IFERROR(R8/Q8,0)</f>
        <v>0.86387434554973819</v>
      </c>
    </row>
    <row r="9" spans="1:19" ht="76.5" x14ac:dyDescent="0.25">
      <c r="A9" s="17"/>
      <c r="B9" s="19">
        <v>5001325</v>
      </c>
      <c r="C9" s="19" t="s">
        <v>851</v>
      </c>
      <c r="D9" s="68">
        <v>3000530</v>
      </c>
      <c r="E9" s="19" t="s">
        <v>850</v>
      </c>
      <c r="F9" s="69">
        <v>217</v>
      </c>
      <c r="G9" s="19" t="s">
        <v>856</v>
      </c>
      <c r="H9" s="20">
        <v>54.19993199999999</v>
      </c>
      <c r="I9" s="21">
        <v>58.051013999999988</v>
      </c>
      <c r="J9" s="21">
        <f t="shared" si="0"/>
        <v>40.461087644135127</v>
      </c>
      <c r="K9" s="21">
        <v>31.205722094135126</v>
      </c>
      <c r="L9" s="21">
        <v>4.6761703499999987</v>
      </c>
      <c r="M9" s="21">
        <v>4.5791952</v>
      </c>
      <c r="N9" s="22">
        <f t="shared" si="1"/>
        <v>0.53755688219563458</v>
      </c>
      <c r="O9" s="22">
        <f t="shared" si="2"/>
        <v>0.61810965858641387</v>
      </c>
      <c r="P9" s="23">
        <f t="shared" si="3"/>
        <v>0.69699191893762846</v>
      </c>
      <c r="Q9" s="70">
        <v>826309</v>
      </c>
      <c r="R9" s="21">
        <v>830078</v>
      </c>
      <c r="S9" s="23">
        <f t="shared" ref="S9:S13" si="4">IFERROR(R9/Q9,0)</f>
        <v>1.0045612476688504</v>
      </c>
    </row>
    <row r="10" spans="1:19" ht="76.5" x14ac:dyDescent="0.25">
      <c r="A10" s="17"/>
      <c r="B10" s="19">
        <v>5004176</v>
      </c>
      <c r="C10" s="19" t="s">
        <v>852</v>
      </c>
      <c r="D10" s="68">
        <v>3000530</v>
      </c>
      <c r="E10" s="19" t="s">
        <v>850</v>
      </c>
      <c r="F10" s="69">
        <v>217</v>
      </c>
      <c r="G10" s="19" t="s">
        <v>856</v>
      </c>
      <c r="H10" s="20">
        <v>2.262813</v>
      </c>
      <c r="I10" s="21">
        <v>2.4117379999999993</v>
      </c>
      <c r="J10" s="21">
        <f t="shared" si="0"/>
        <v>1.2433384193760113</v>
      </c>
      <c r="K10" s="21">
        <v>0.88040361937601119</v>
      </c>
      <c r="L10" s="21">
        <v>0.33395280000000005</v>
      </c>
      <c r="M10" s="21">
        <v>2.8982000000000001E-2</v>
      </c>
      <c r="N10" s="22">
        <f t="shared" si="1"/>
        <v>0.36504944541074175</v>
      </c>
      <c r="O10" s="22">
        <f t="shared" si="2"/>
        <v>0.5035192128564594</v>
      </c>
      <c r="P10" s="23">
        <f t="shared" si="3"/>
        <v>0.51553627275268366</v>
      </c>
      <c r="Q10" s="70">
        <v>844947</v>
      </c>
      <c r="R10" s="21">
        <v>824282</v>
      </c>
      <c r="S10" s="23">
        <f t="shared" si="4"/>
        <v>0.97554284469913499</v>
      </c>
    </row>
    <row r="11" spans="1:19" ht="76.5" x14ac:dyDescent="0.25">
      <c r="A11" s="17"/>
      <c r="B11" s="19">
        <v>5004180</v>
      </c>
      <c r="C11" s="19" t="s">
        <v>853</v>
      </c>
      <c r="D11" s="68">
        <v>3000530</v>
      </c>
      <c r="E11" s="19" t="s">
        <v>850</v>
      </c>
      <c r="F11" s="69">
        <v>217</v>
      </c>
      <c r="G11" s="19" t="s">
        <v>856</v>
      </c>
      <c r="H11" s="20">
        <v>2.2289880000000002</v>
      </c>
      <c r="I11" s="21">
        <v>2.0136030000000003</v>
      </c>
      <c r="J11" s="21">
        <f t="shared" si="0"/>
        <v>0.45382766284693743</v>
      </c>
      <c r="K11" s="21">
        <v>0.22733580284693744</v>
      </c>
      <c r="L11" s="21">
        <v>0.10247856</v>
      </c>
      <c r="M11" s="21">
        <v>0.12401330000000002</v>
      </c>
      <c r="N11" s="22">
        <f t="shared" si="1"/>
        <v>0.11290001199190576</v>
      </c>
      <c r="O11" s="22">
        <f t="shared" si="2"/>
        <v>0.16379314236566861</v>
      </c>
      <c r="P11" s="23">
        <f t="shared" si="3"/>
        <v>0.22538090321028395</v>
      </c>
      <c r="Q11" s="70">
        <v>1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854</v>
      </c>
      <c r="D12" s="68">
        <v>3000530</v>
      </c>
      <c r="E12" s="19" t="s">
        <v>850</v>
      </c>
      <c r="F12" s="69">
        <v>217</v>
      </c>
      <c r="G12" s="19" t="s">
        <v>856</v>
      </c>
      <c r="H12" s="20">
        <v>1002.279888</v>
      </c>
      <c r="I12" s="21">
        <v>996.39164099999994</v>
      </c>
      <c r="J12" s="21">
        <f t="shared" si="0"/>
        <v>639.17151980106939</v>
      </c>
      <c r="K12" s="21">
        <v>482.79899847106935</v>
      </c>
      <c r="L12" s="21">
        <v>152.14464494000001</v>
      </c>
      <c r="M12" s="21">
        <v>4.2278763900000005</v>
      </c>
      <c r="N12" s="22">
        <f t="shared" si="1"/>
        <v>0.48454741951319658</v>
      </c>
      <c r="O12" s="22">
        <f t="shared" si="2"/>
        <v>0.63724304508800012</v>
      </c>
      <c r="P12" s="23">
        <f t="shared" si="3"/>
        <v>0.64148623242120262</v>
      </c>
      <c r="Q12" s="70">
        <v>784837</v>
      </c>
      <c r="R12" s="21">
        <v>736753</v>
      </c>
      <c r="S12" s="23">
        <f t="shared" si="4"/>
        <v>0.93873377529346858</v>
      </c>
    </row>
    <row r="13" spans="1:19" ht="76.5" x14ac:dyDescent="0.25">
      <c r="A13" s="17"/>
      <c r="B13" s="19">
        <v>5004948</v>
      </c>
      <c r="C13" s="19" t="s">
        <v>855</v>
      </c>
      <c r="D13" s="68">
        <v>3000530</v>
      </c>
      <c r="E13" s="19" t="s">
        <v>850</v>
      </c>
      <c r="F13" s="69">
        <v>408</v>
      </c>
      <c r="G13" s="19" t="s">
        <v>857</v>
      </c>
      <c r="H13" s="20">
        <v>4.0259029999999996</v>
      </c>
      <c r="I13" s="21">
        <v>6.7557750000000008</v>
      </c>
      <c r="J13" s="21">
        <f t="shared" si="0"/>
        <v>6.4699468453623963</v>
      </c>
      <c r="K13" s="21">
        <v>6.2952293753623962</v>
      </c>
      <c r="L13" s="21">
        <v>7.2207220000000003E-2</v>
      </c>
      <c r="M13" s="21">
        <v>0.10251025</v>
      </c>
      <c r="N13" s="22">
        <f t="shared" si="1"/>
        <v>0.93182934235707904</v>
      </c>
      <c r="O13" s="22">
        <f t="shared" si="2"/>
        <v>0.94251756391567154</v>
      </c>
      <c r="P13" s="23">
        <f t="shared" si="3"/>
        <v>0.95769128565744055</v>
      </c>
      <c r="Q13" s="70">
        <v>18114</v>
      </c>
      <c r="R13" s="21">
        <v>18114</v>
      </c>
      <c r="S13" s="23">
        <f t="shared" si="4"/>
        <v>1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12"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860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33.741001000000004</v>
      </c>
      <c r="E6" s="14">
        <v>41.404362999999996</v>
      </c>
      <c r="F6" s="14">
        <v>18.772052673570428</v>
      </c>
      <c r="G6" s="14">
        <v>12.97864391357043</v>
      </c>
      <c r="H6" s="14">
        <v>2.5937513599999997</v>
      </c>
      <c r="I6" s="14">
        <v>3.1996574000000004</v>
      </c>
      <c r="J6" s="15">
        <v>0.3134607798113071</v>
      </c>
      <c r="K6" s="15">
        <v>0.37610517697302648</v>
      </c>
      <c r="L6" s="16">
        <v>0.45338344351706195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14.862522</v>
      </c>
      <c r="E7" s="38">
        <f ca="1">SUM(E8:OFFSET(E6,MATCH("GOBIERNOS REGIONALES",$A$8:$A$50,0),0))</f>
        <v>15.717824999999999</v>
      </c>
      <c r="F7" s="38">
        <f ca="1">SUM(F8:OFFSET(F6,MATCH("GOBIERNOS REGIONALES",$A$8:$A$50,0),0))</f>
        <v>5.4564063121305253</v>
      </c>
      <c r="G7" s="38">
        <f ca="1">SUM(G8:OFFSET(G6,MATCH("GOBIERNOS REGIONALES",$A$8:$A$50,0),0))</f>
        <v>3.9540267621305247</v>
      </c>
      <c r="H7" s="38">
        <f ca="1">SUM(H8:OFFSET(H6,MATCH("GOBIERNOS REGIONALES",$A$8:$A$50,0),0))</f>
        <v>0.42850275000000004</v>
      </c>
      <c r="I7" s="38">
        <f ca="1">SUM(I8:OFFSET(I6,MATCH("GOBIERNOS REGIONALES",$A$8:$A$50,0),0))</f>
        <v>1.0738768000000001</v>
      </c>
      <c r="J7" s="39">
        <f ca="1">IFERROR(G7/E7,0)</f>
        <v>0.25156322596354935</v>
      </c>
      <c r="K7" s="39">
        <f ca="1">IFERROR(SUM(G7,H7)/E7,0)</f>
        <v>0.27882544258703251</v>
      </c>
      <c r="L7" s="40">
        <f ca="1">IFERROR(SUM(G7,H7,I7)/E7,0)</f>
        <v>0.34714766910374206</v>
      </c>
      <c r="M7" s="4"/>
    </row>
    <row r="8" spans="1:13" x14ac:dyDescent="0.25">
      <c r="A8" s="17"/>
      <c r="B8" s="18">
        <v>4</v>
      </c>
      <c r="C8" s="19" t="s">
        <v>103</v>
      </c>
      <c r="D8" s="20">
        <v>0.75353999999999999</v>
      </c>
      <c r="E8" s="21">
        <v>0.27760800000000002</v>
      </c>
      <c r="F8" s="21">
        <f t="shared" ref="F8:F34" si="0">SUM(G8,H8,I8)</f>
        <v>0.13751651264221146</v>
      </c>
      <c r="G8" s="21">
        <v>8.4004962642211467E-2</v>
      </c>
      <c r="H8" s="21">
        <v>2.8657449999999998E-2</v>
      </c>
      <c r="I8" s="21">
        <v>2.48541E-2</v>
      </c>
      <c r="J8" s="22">
        <f t="shared" ref="J8:J34" si="1">IFERROR(G8/E8,0)</f>
        <v>0.30260281635331643</v>
      </c>
      <c r="K8" s="22">
        <f t="shared" ref="K8:K34" si="2">IFERROR(SUM(G8,H8)/E8,0)</f>
        <v>0.40583273047682872</v>
      </c>
      <c r="L8" s="23">
        <f t="shared" ref="L8:L34" si="3">IFERROR(SUM(G8,H8,I8)/E8,0)</f>
        <v>0.49536221089526039</v>
      </c>
      <c r="M8" s="4"/>
    </row>
    <row r="9" spans="1:13" x14ac:dyDescent="0.25">
      <c r="A9" s="17"/>
      <c r="B9" s="18">
        <v>10</v>
      </c>
      <c r="C9" s="19" t="s">
        <v>110</v>
      </c>
      <c r="D9" s="20">
        <v>2.3620160000000001</v>
      </c>
      <c r="E9" s="21">
        <v>2.3620160000000001</v>
      </c>
      <c r="F9" s="21">
        <f t="shared" si="0"/>
        <v>0.8470803373928717</v>
      </c>
      <c r="G9" s="21">
        <v>0.39942827739287168</v>
      </c>
      <c r="H9" s="21">
        <v>0.11258216000000001</v>
      </c>
      <c r="I9" s="21">
        <v>0.33506990000000003</v>
      </c>
      <c r="J9" s="22">
        <f t="shared" si="1"/>
        <v>0.1691048144436243</v>
      </c>
      <c r="K9" s="22">
        <f t="shared" si="2"/>
        <v>0.21676840351330035</v>
      </c>
      <c r="L9" s="23">
        <f t="shared" si="3"/>
        <v>0.35862599465578204</v>
      </c>
      <c r="M9" s="4"/>
    </row>
    <row r="10" spans="1:13" ht="25.5" x14ac:dyDescent="0.25">
      <c r="A10" s="17"/>
      <c r="B10" s="18">
        <v>12</v>
      </c>
      <c r="C10" s="19" t="s">
        <v>113</v>
      </c>
      <c r="D10" s="20">
        <v>9.5261690000000012</v>
      </c>
      <c r="E10" s="21">
        <v>10.602805</v>
      </c>
      <c r="F10" s="21">
        <f t="shared" si="0"/>
        <v>3.9580225529284618</v>
      </c>
      <c r="G10" s="21">
        <v>3.2071631029284617</v>
      </c>
      <c r="H10" s="21">
        <v>0.21967180000000003</v>
      </c>
      <c r="I10" s="21">
        <v>0.53118765000000001</v>
      </c>
      <c r="J10" s="22">
        <f t="shared" si="1"/>
        <v>0.30248251315840119</v>
      </c>
      <c r="K10" s="22">
        <f t="shared" si="2"/>
        <v>0.32320078535146707</v>
      </c>
      <c r="L10" s="23">
        <f t="shared" si="3"/>
        <v>0.37329957053142654</v>
      </c>
      <c r="M10" s="4"/>
    </row>
    <row r="11" spans="1:13" ht="25.5" x14ac:dyDescent="0.25">
      <c r="A11" s="17"/>
      <c r="B11" s="18">
        <v>39</v>
      </c>
      <c r="C11" s="19" t="s">
        <v>126</v>
      </c>
      <c r="D11" s="20">
        <v>0.19999999999999998</v>
      </c>
      <c r="E11" s="21">
        <v>0.19999999999999998</v>
      </c>
      <c r="F11" s="21">
        <f t="shared" si="0"/>
        <v>4.2605799863903074E-2</v>
      </c>
      <c r="G11" s="21">
        <v>2.6540039863903075E-2</v>
      </c>
      <c r="H11" s="21">
        <v>1.19476E-3</v>
      </c>
      <c r="I11" s="21">
        <v>1.4871000000000001E-2</v>
      </c>
      <c r="J11" s="22">
        <f t="shared" si="1"/>
        <v>0.13270019931951538</v>
      </c>
      <c r="K11" s="22">
        <f t="shared" si="2"/>
        <v>0.13867399931951538</v>
      </c>
      <c r="L11" s="23">
        <f t="shared" si="3"/>
        <v>0.21302899931951538</v>
      </c>
      <c r="M11" s="4"/>
    </row>
    <row r="12" spans="1:13" x14ac:dyDescent="0.25">
      <c r="A12" s="17"/>
      <c r="B12" s="18">
        <v>61</v>
      </c>
      <c r="C12" s="19" t="s">
        <v>135</v>
      </c>
      <c r="D12" s="20">
        <v>0.4</v>
      </c>
      <c r="E12" s="21">
        <v>0.63978600000000008</v>
      </c>
      <c r="F12" s="21">
        <f t="shared" si="0"/>
        <v>0.307802287063211</v>
      </c>
      <c r="G12" s="21">
        <v>0.17570152706321096</v>
      </c>
      <c r="H12" s="21">
        <v>4.1992579999999995E-2</v>
      </c>
      <c r="I12" s="21">
        <v>9.010818000000001E-2</v>
      </c>
      <c r="J12" s="22">
        <f t="shared" si="1"/>
        <v>0.27462546392576725</v>
      </c>
      <c r="K12" s="22">
        <f t="shared" si="2"/>
        <v>0.34026081699695043</v>
      </c>
      <c r="L12" s="23">
        <f t="shared" si="3"/>
        <v>0.48110194199812273</v>
      </c>
      <c r="M12" s="4"/>
    </row>
    <row r="13" spans="1:13" ht="25.5" x14ac:dyDescent="0.25">
      <c r="A13" s="17"/>
      <c r="B13" s="18">
        <v>137</v>
      </c>
      <c r="C13" s="19" t="s">
        <v>146</v>
      </c>
      <c r="D13" s="20">
        <v>1.620797</v>
      </c>
      <c r="E13" s="21">
        <v>1.6356100000000002</v>
      </c>
      <c r="F13" s="21">
        <f t="shared" si="0"/>
        <v>0.1633788222398658</v>
      </c>
      <c r="G13" s="21">
        <v>6.118885223986581E-2</v>
      </c>
      <c r="H13" s="21">
        <v>2.4403999999999999E-2</v>
      </c>
      <c r="I13" s="21">
        <v>7.7785969999999996E-2</v>
      </c>
      <c r="J13" s="22">
        <f t="shared" si="1"/>
        <v>3.7410417055328472E-2</v>
      </c>
      <c r="K13" s="22">
        <f t="shared" si="2"/>
        <v>5.2330844296541223E-2</v>
      </c>
      <c r="L13" s="23">
        <f t="shared" si="3"/>
        <v>9.9888617848916172E-2</v>
      </c>
      <c r="M13" s="4"/>
    </row>
    <row r="14" spans="1:13" x14ac:dyDescent="0.25">
      <c r="A14" s="34" t="s">
        <v>205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18.943325000000002</v>
      </c>
      <c r="F14" s="38">
        <f ca="1">SUM(F15:OFFSET(F13,(MATCH("GOBIERNOS LOCALES",$A$8:$A$50,0)-MATCH("GOBIERNOS REGIONALES",$A$8:$A$50,0)),0))</f>
        <v>10.604183054934557</v>
      </c>
      <c r="G14" s="38">
        <f ca="1">SUM(G15:OFFSET(G13,(MATCH("GOBIERNOS LOCALES",$A$8:$A$50,0)-MATCH("GOBIERNOS REGIONALES",$A$8:$A$50,0)),0))</f>
        <v>6.9766080249345572</v>
      </c>
      <c r="H14" s="38">
        <f ca="1">SUM(H15:OFFSET(H13,(MATCH("GOBIERNOS LOCALES",$A$8:$A$50,0)-MATCH("GOBIERNOS REGIONALES",$A$8:$A$50,0)),0))</f>
        <v>1.8250613000000002</v>
      </c>
      <c r="I14" s="38">
        <f ca="1">SUM(I15:OFFSET(I13,(MATCH("GOBIERNOS LOCALES",$A$8:$A$50,0)-MATCH("GOBIERNOS REGIONALES",$A$8:$A$50,0)),0))</f>
        <v>1.8025137299999998</v>
      </c>
      <c r="J14" s="39">
        <f t="shared" ca="1" si="1"/>
        <v>0.36828846176342095</v>
      </c>
      <c r="K14" s="39">
        <f t="shared" ca="1" si="2"/>
        <v>0.46463170140060189</v>
      </c>
      <c r="L14" s="40">
        <f t="shared" ca="1" si="3"/>
        <v>0.55978467639311247</v>
      </c>
      <c r="M14" s="4"/>
    </row>
    <row r="15" spans="1:13" x14ac:dyDescent="0.25">
      <c r="A15" s="17"/>
      <c r="B15" s="18">
        <v>440</v>
      </c>
      <c r="C15" s="19" t="s">
        <v>206</v>
      </c>
      <c r="D15" s="20">
        <v>0.57546600000000003</v>
      </c>
      <c r="E15" s="21">
        <v>0.57546600000000003</v>
      </c>
      <c r="F15" s="21">
        <f t="shared" si="0"/>
        <v>0.40930521218063415</v>
      </c>
      <c r="G15" s="21">
        <v>0.30685381218063412</v>
      </c>
      <c r="H15" s="21">
        <v>4.8574190000000003E-2</v>
      </c>
      <c r="I15" s="21">
        <v>5.3877210000000009E-2</v>
      </c>
      <c r="J15" s="22">
        <f t="shared" si="1"/>
        <v>0.53322665836145677</v>
      </c>
      <c r="K15" s="22">
        <f t="shared" si="2"/>
        <v>0.61763510299589219</v>
      </c>
      <c r="L15" s="23">
        <f t="shared" si="3"/>
        <v>0.71125872281009495</v>
      </c>
      <c r="M15" s="4"/>
    </row>
    <row r="16" spans="1:13" x14ac:dyDescent="0.25">
      <c r="A16" s="17"/>
      <c r="B16" s="18">
        <v>441</v>
      </c>
      <c r="C16" s="19" t="s">
        <v>207</v>
      </c>
      <c r="D16" s="20">
        <v>0.67330499999999993</v>
      </c>
      <c r="E16" s="21">
        <v>0.69772899999999993</v>
      </c>
      <c r="F16" s="21">
        <f t="shared" si="0"/>
        <v>0.2976056386177115</v>
      </c>
      <c r="G16" s="21">
        <v>0.18550828861771151</v>
      </c>
      <c r="H16" s="21">
        <v>3.3987539999999997E-2</v>
      </c>
      <c r="I16" s="21">
        <v>7.8109810000000016E-2</v>
      </c>
      <c r="J16" s="22">
        <f t="shared" si="1"/>
        <v>0.26587441344377477</v>
      </c>
      <c r="K16" s="22">
        <f t="shared" si="2"/>
        <v>0.31458607656799636</v>
      </c>
      <c r="L16" s="23">
        <f t="shared" si="3"/>
        <v>0.42653471278635618</v>
      </c>
      <c r="M16" s="4"/>
    </row>
    <row r="17" spans="1:13" x14ac:dyDescent="0.25">
      <c r="A17" s="17"/>
      <c r="B17" s="18">
        <v>442</v>
      </c>
      <c r="C17" s="19" t="s">
        <v>208</v>
      </c>
      <c r="D17" s="20">
        <v>0.61226500000000006</v>
      </c>
      <c r="E17" s="21">
        <v>0.61226499999999995</v>
      </c>
      <c r="F17" s="21">
        <f t="shared" si="0"/>
        <v>0.37057555542736148</v>
      </c>
      <c r="G17" s="21">
        <v>0.2326392954273615</v>
      </c>
      <c r="H17" s="21">
        <v>4.6662940000000007E-2</v>
      </c>
      <c r="I17" s="21">
        <v>9.1273319999999991E-2</v>
      </c>
      <c r="J17" s="22">
        <f t="shared" si="1"/>
        <v>0.37996504034586581</v>
      </c>
      <c r="K17" s="22">
        <f t="shared" si="2"/>
        <v>0.45617867333158274</v>
      </c>
      <c r="L17" s="23">
        <f t="shared" si="3"/>
        <v>0.60525353470696763</v>
      </c>
      <c r="M17" s="4"/>
    </row>
    <row r="18" spans="1:13" x14ac:dyDescent="0.25">
      <c r="A18" s="17"/>
      <c r="B18" s="18">
        <v>443</v>
      </c>
      <c r="C18" s="19" t="s">
        <v>209</v>
      </c>
      <c r="D18" s="20">
        <v>1.289534</v>
      </c>
      <c r="E18" s="21">
        <v>1.2895339999999997</v>
      </c>
      <c r="F18" s="21">
        <f t="shared" si="0"/>
        <v>0.62376416959551251</v>
      </c>
      <c r="G18" s="21">
        <v>0.42617837959551252</v>
      </c>
      <c r="H18" s="21">
        <v>0.10620962</v>
      </c>
      <c r="I18" s="21">
        <v>9.1376169999999993E-2</v>
      </c>
      <c r="J18" s="22">
        <f t="shared" si="1"/>
        <v>0.33049022328648381</v>
      </c>
      <c r="K18" s="22">
        <f t="shared" si="2"/>
        <v>0.41285301480652131</v>
      </c>
      <c r="L18" s="23">
        <f t="shared" si="3"/>
        <v>0.48371285254635599</v>
      </c>
      <c r="M18" s="4"/>
    </row>
    <row r="19" spans="1:13" x14ac:dyDescent="0.25">
      <c r="A19" s="17"/>
      <c r="B19" s="18">
        <v>444</v>
      </c>
      <c r="C19" s="19" t="s">
        <v>210</v>
      </c>
      <c r="D19" s="20">
        <v>0.73125000000000007</v>
      </c>
      <c r="E19" s="21">
        <v>0.73124999999999996</v>
      </c>
      <c r="F19" s="21">
        <f t="shared" si="0"/>
        <v>0.40580526855435395</v>
      </c>
      <c r="G19" s="21">
        <v>0.26763135855435394</v>
      </c>
      <c r="H19" s="21">
        <v>7.3855099999999993E-2</v>
      </c>
      <c r="I19" s="21">
        <v>6.4318810000000004E-2</v>
      </c>
      <c r="J19" s="22">
        <f t="shared" si="1"/>
        <v>0.36599160144185156</v>
      </c>
      <c r="K19" s="22">
        <f t="shared" si="2"/>
        <v>0.46699002879227891</v>
      </c>
      <c r="L19" s="23">
        <f t="shared" si="3"/>
        <v>0.55494737580082598</v>
      </c>
      <c r="M19" s="4"/>
    </row>
    <row r="20" spans="1:13" x14ac:dyDescent="0.25">
      <c r="A20" s="17"/>
      <c r="B20" s="18">
        <v>446</v>
      </c>
      <c r="C20" s="19" t="s">
        <v>212</v>
      </c>
      <c r="D20" s="20">
        <v>0.92439800000000005</v>
      </c>
      <c r="E20" s="21">
        <v>0.92439800000000005</v>
      </c>
      <c r="F20" s="21">
        <f t="shared" si="0"/>
        <v>0.23936769847171924</v>
      </c>
      <c r="G20" s="21">
        <v>0.15383778847171925</v>
      </c>
      <c r="H20" s="21">
        <v>5.3762179999999993E-2</v>
      </c>
      <c r="I20" s="21">
        <v>3.1767730000000001E-2</v>
      </c>
      <c r="J20" s="22">
        <f t="shared" si="1"/>
        <v>0.16641943023645578</v>
      </c>
      <c r="K20" s="22">
        <f t="shared" si="2"/>
        <v>0.22457855650025121</v>
      </c>
      <c r="L20" s="23">
        <f t="shared" si="3"/>
        <v>0.25894441406376822</v>
      </c>
      <c r="M20" s="4"/>
    </row>
    <row r="21" spans="1:13" x14ac:dyDescent="0.25">
      <c r="A21" s="17"/>
      <c r="B21" s="18">
        <v>448</v>
      </c>
      <c r="C21" s="19" t="s">
        <v>214</v>
      </c>
      <c r="D21" s="20">
        <v>0.76745900000000011</v>
      </c>
      <c r="E21" s="21">
        <v>0.76745900000000011</v>
      </c>
      <c r="F21" s="21">
        <f t="shared" si="0"/>
        <v>0.46509486699698732</v>
      </c>
      <c r="G21" s="21">
        <v>0.32254317699698731</v>
      </c>
      <c r="H21" s="21">
        <v>7.654182000000001E-2</v>
      </c>
      <c r="I21" s="21">
        <v>6.6009869999999998E-2</v>
      </c>
      <c r="J21" s="22">
        <f t="shared" si="1"/>
        <v>0.42027414754011261</v>
      </c>
      <c r="K21" s="22">
        <f t="shared" si="2"/>
        <v>0.52000823105467164</v>
      </c>
      <c r="L21" s="23">
        <f t="shared" si="3"/>
        <v>0.60601917105276926</v>
      </c>
      <c r="M21" s="4"/>
    </row>
    <row r="22" spans="1:13" x14ac:dyDescent="0.25">
      <c r="A22" s="17"/>
      <c r="B22" s="18">
        <v>450</v>
      </c>
      <c r="C22" s="19" t="s">
        <v>216</v>
      </c>
      <c r="D22" s="20">
        <v>0.73512700000000009</v>
      </c>
      <c r="E22" s="21">
        <v>0.73512700000000009</v>
      </c>
      <c r="F22" s="21">
        <f t="shared" si="0"/>
        <v>0.3993124143707909</v>
      </c>
      <c r="G22" s="21">
        <v>0.23093421437079087</v>
      </c>
      <c r="H22" s="21">
        <v>9.3307040000000008E-2</v>
      </c>
      <c r="I22" s="21">
        <v>7.5071159999999998E-2</v>
      </c>
      <c r="J22" s="22">
        <f t="shared" si="1"/>
        <v>0.31414192972206278</v>
      </c>
      <c r="K22" s="22">
        <f t="shared" si="2"/>
        <v>0.44106835195930888</v>
      </c>
      <c r="L22" s="23">
        <f t="shared" si="3"/>
        <v>0.54318833939005218</v>
      </c>
      <c r="M22" s="4"/>
    </row>
    <row r="23" spans="1:13" x14ac:dyDescent="0.25">
      <c r="A23" s="17"/>
      <c r="B23" s="18">
        <v>451</v>
      </c>
      <c r="C23" s="19" t="s">
        <v>217</v>
      </c>
      <c r="D23" s="20">
        <v>1.3047900000000001</v>
      </c>
      <c r="E23" s="21">
        <v>1.3047899999999999</v>
      </c>
      <c r="F23" s="21">
        <f t="shared" si="0"/>
        <v>0.63156917296114057</v>
      </c>
      <c r="G23" s="21">
        <v>0.45130773296114057</v>
      </c>
      <c r="H23" s="21">
        <v>8.6581410000000011E-2</v>
      </c>
      <c r="I23" s="21">
        <v>9.3680029999999997E-2</v>
      </c>
      <c r="J23" s="22">
        <f t="shared" si="1"/>
        <v>0.34588534013990035</v>
      </c>
      <c r="K23" s="22">
        <f t="shared" si="2"/>
        <v>0.41224192625720657</v>
      </c>
      <c r="L23" s="23">
        <f t="shared" si="3"/>
        <v>0.48403894340172793</v>
      </c>
      <c r="M23" s="4"/>
    </row>
    <row r="24" spans="1:13" x14ac:dyDescent="0.25">
      <c r="A24" s="17"/>
      <c r="B24" s="18">
        <v>452</v>
      </c>
      <c r="C24" s="19" t="s">
        <v>218</v>
      </c>
      <c r="D24" s="20">
        <v>0.51564699999999997</v>
      </c>
      <c r="E24" s="21">
        <v>0.51564699999999997</v>
      </c>
      <c r="F24" s="21">
        <f t="shared" si="0"/>
        <v>0.27287859305672868</v>
      </c>
      <c r="G24" s="21">
        <v>0.12732169305672869</v>
      </c>
      <c r="H24" s="21">
        <v>9.660239000000001E-2</v>
      </c>
      <c r="I24" s="21">
        <v>4.895451E-2</v>
      </c>
      <c r="J24" s="22">
        <f t="shared" si="1"/>
        <v>0.2469163847685116</v>
      </c>
      <c r="K24" s="22">
        <f t="shared" si="2"/>
        <v>0.43425848120270011</v>
      </c>
      <c r="L24" s="23">
        <f t="shared" si="3"/>
        <v>0.52919651051344951</v>
      </c>
      <c r="M24" s="4"/>
    </row>
    <row r="25" spans="1:13" x14ac:dyDescent="0.25">
      <c r="A25" s="17"/>
      <c r="B25" s="18">
        <v>453</v>
      </c>
      <c r="C25" s="19" t="s">
        <v>219</v>
      </c>
      <c r="D25" s="20">
        <v>0.46818199999999999</v>
      </c>
      <c r="E25" s="21">
        <v>0.46818199999999999</v>
      </c>
      <c r="F25" s="21">
        <f t="shared" si="0"/>
        <v>0.17553893978938423</v>
      </c>
      <c r="G25" s="21">
        <v>0.11581978978938423</v>
      </c>
      <c r="H25" s="21">
        <v>3.1298699999999999E-2</v>
      </c>
      <c r="I25" s="21">
        <v>2.842045E-2</v>
      </c>
      <c r="J25" s="22">
        <f t="shared" si="1"/>
        <v>0.24738197920762489</v>
      </c>
      <c r="K25" s="22">
        <f t="shared" si="2"/>
        <v>0.31423354547886129</v>
      </c>
      <c r="L25" s="23">
        <f t="shared" si="3"/>
        <v>0.3749373956909583</v>
      </c>
      <c r="M25" s="4"/>
    </row>
    <row r="26" spans="1:13" x14ac:dyDescent="0.25">
      <c r="A26" s="17"/>
      <c r="B26" s="18">
        <v>454</v>
      </c>
      <c r="C26" s="19" t="s">
        <v>220</v>
      </c>
      <c r="D26" s="20">
        <v>0.10964499999999999</v>
      </c>
      <c r="E26" s="21">
        <v>0.10964499999999999</v>
      </c>
      <c r="F26" s="21">
        <f t="shared" si="0"/>
        <v>5.8434550408013916E-2</v>
      </c>
      <c r="G26" s="21">
        <v>3.417785040801391E-2</v>
      </c>
      <c r="H26" s="21">
        <v>1.3321019999999999E-2</v>
      </c>
      <c r="I26" s="21">
        <v>1.093568E-2</v>
      </c>
      <c r="J26" s="22">
        <f t="shared" si="1"/>
        <v>0.31171371615681437</v>
      </c>
      <c r="K26" s="22">
        <f t="shared" si="2"/>
        <v>0.43320598666618554</v>
      </c>
      <c r="L26" s="23">
        <f t="shared" si="3"/>
        <v>0.53294313838309015</v>
      </c>
      <c r="M26" s="4"/>
    </row>
    <row r="27" spans="1:13" x14ac:dyDescent="0.25">
      <c r="A27" s="17"/>
      <c r="B27" s="18">
        <v>455</v>
      </c>
      <c r="C27" s="19" t="s">
        <v>221</v>
      </c>
      <c r="D27" s="20">
        <v>2.5189000000000004</v>
      </c>
      <c r="E27" s="21">
        <v>3.5297280000000004</v>
      </c>
      <c r="F27" s="21">
        <f t="shared" si="0"/>
        <v>2.5433344078335018</v>
      </c>
      <c r="G27" s="21">
        <v>1.7439885378335021</v>
      </c>
      <c r="H27" s="21">
        <v>0.32562307999999995</v>
      </c>
      <c r="I27" s="21">
        <v>0.47372278999999995</v>
      </c>
      <c r="J27" s="22">
        <f t="shared" si="1"/>
        <v>0.49408581563041171</v>
      </c>
      <c r="K27" s="22">
        <f t="shared" si="2"/>
        <v>0.58633742255309806</v>
      </c>
      <c r="L27" s="23">
        <f t="shared" si="3"/>
        <v>0.72054685455465739</v>
      </c>
      <c r="M27" s="4"/>
    </row>
    <row r="28" spans="1:13" x14ac:dyDescent="0.25">
      <c r="A28" s="17"/>
      <c r="B28" s="18">
        <v>457</v>
      </c>
      <c r="C28" s="19" t="s">
        <v>223</v>
      </c>
      <c r="D28" s="20">
        <v>0.70337300000000003</v>
      </c>
      <c r="E28" s="21">
        <v>0.70337300000000003</v>
      </c>
      <c r="F28" s="21">
        <f t="shared" si="0"/>
        <v>0.34068461585786336</v>
      </c>
      <c r="G28" s="21">
        <v>0.25105138585786335</v>
      </c>
      <c r="H28" s="21">
        <v>5.0101779999999999E-2</v>
      </c>
      <c r="I28" s="21">
        <v>3.9531449999999996E-2</v>
      </c>
      <c r="J28" s="22">
        <f t="shared" si="1"/>
        <v>0.35692496848452149</v>
      </c>
      <c r="K28" s="22">
        <f t="shared" si="2"/>
        <v>0.42815570949960169</v>
      </c>
      <c r="L28" s="23">
        <f t="shared" si="3"/>
        <v>0.48435839285537452</v>
      </c>
      <c r="M28" s="4"/>
    </row>
    <row r="29" spans="1:13" x14ac:dyDescent="0.25">
      <c r="A29" s="17"/>
      <c r="B29" s="18">
        <v>459</v>
      </c>
      <c r="C29" s="19" t="s">
        <v>225</v>
      </c>
      <c r="D29" s="20">
        <v>1.1566830000000001</v>
      </c>
      <c r="E29" s="21">
        <v>1.1566830000000001</v>
      </c>
      <c r="F29" s="21">
        <f t="shared" si="0"/>
        <v>0.63990897710273775</v>
      </c>
      <c r="G29" s="21">
        <v>0.44608285710273776</v>
      </c>
      <c r="H29" s="21">
        <v>0.10987241000000002</v>
      </c>
      <c r="I29" s="21">
        <v>8.3953710000000001E-2</v>
      </c>
      <c r="J29" s="22">
        <f t="shared" si="1"/>
        <v>0.38565696660427939</v>
      </c>
      <c r="K29" s="22">
        <f t="shared" si="2"/>
        <v>0.48064618145398325</v>
      </c>
      <c r="L29" s="23">
        <f t="shared" si="3"/>
        <v>0.55322761474210103</v>
      </c>
      <c r="M29" s="4"/>
    </row>
    <row r="30" spans="1:13" x14ac:dyDescent="0.25">
      <c r="A30" s="17"/>
      <c r="B30" s="18">
        <v>460</v>
      </c>
      <c r="C30" s="19" t="s">
        <v>226</v>
      </c>
      <c r="D30" s="20">
        <v>0.83564799999999995</v>
      </c>
      <c r="E30" s="21">
        <v>0.83564799999999995</v>
      </c>
      <c r="F30" s="21">
        <f t="shared" si="0"/>
        <v>0.43379466509012199</v>
      </c>
      <c r="G30" s="21">
        <v>0.256370385090122</v>
      </c>
      <c r="H30" s="21">
        <v>9.7930059999999985E-2</v>
      </c>
      <c r="I30" s="21">
        <v>7.9494220000000004E-2</v>
      </c>
      <c r="J30" s="22">
        <f t="shared" si="1"/>
        <v>0.3067923157718585</v>
      </c>
      <c r="K30" s="22">
        <f t="shared" si="2"/>
        <v>0.42398287926270634</v>
      </c>
      <c r="L30" s="23">
        <f t="shared" si="3"/>
        <v>0.51911171341297058</v>
      </c>
      <c r="M30" s="4"/>
    </row>
    <row r="31" spans="1:13" x14ac:dyDescent="0.25">
      <c r="A31" s="17"/>
      <c r="B31" s="18">
        <v>462</v>
      </c>
      <c r="C31" s="19" t="s">
        <v>228</v>
      </c>
      <c r="D31" s="20">
        <v>0.75249999999999995</v>
      </c>
      <c r="E31" s="21">
        <v>0.75250000000000006</v>
      </c>
      <c r="F31" s="21">
        <f t="shared" si="0"/>
        <v>0.65881129259336058</v>
      </c>
      <c r="G31" s="21">
        <v>0.39728247259336058</v>
      </c>
      <c r="H31" s="21">
        <v>7.5487890000000002E-2</v>
      </c>
      <c r="I31" s="21">
        <v>0.18604092999999999</v>
      </c>
      <c r="J31" s="22">
        <f t="shared" si="1"/>
        <v>0.52795012969217348</v>
      </c>
      <c r="K31" s="22">
        <f t="shared" si="2"/>
        <v>0.62826626258253893</v>
      </c>
      <c r="L31" s="23">
        <f t="shared" si="3"/>
        <v>0.87549673434333619</v>
      </c>
      <c r="M31" s="4"/>
    </row>
    <row r="32" spans="1:13" x14ac:dyDescent="0.25">
      <c r="A32" s="17"/>
      <c r="B32" s="18">
        <v>463</v>
      </c>
      <c r="C32" s="19" t="s">
        <v>229</v>
      </c>
      <c r="D32" s="20">
        <v>1.4756089999999999</v>
      </c>
      <c r="E32" s="21">
        <v>1.4756089999999999</v>
      </c>
      <c r="F32" s="21">
        <f t="shared" si="0"/>
        <v>0.74214448717790771</v>
      </c>
      <c r="G32" s="21">
        <v>0.34368384717790779</v>
      </c>
      <c r="H32" s="21">
        <v>0.20521976</v>
      </c>
      <c r="I32" s="21">
        <v>0.19324087999999998</v>
      </c>
      <c r="J32" s="22">
        <f t="shared" si="1"/>
        <v>0.23290983395866235</v>
      </c>
      <c r="K32" s="22">
        <f t="shared" si="2"/>
        <v>0.37198445331921109</v>
      </c>
      <c r="L32" s="23">
        <f t="shared" si="3"/>
        <v>0.50294114984247706</v>
      </c>
      <c r="M32" s="4"/>
    </row>
    <row r="33" spans="1:13" x14ac:dyDescent="0.25">
      <c r="A33" s="17"/>
      <c r="B33" s="18">
        <v>464</v>
      </c>
      <c r="C33" s="19" t="s">
        <v>230</v>
      </c>
      <c r="D33" s="20">
        <v>1.7482920000000002</v>
      </c>
      <c r="E33" s="21">
        <v>1.758292</v>
      </c>
      <c r="F33" s="21">
        <f t="shared" si="0"/>
        <v>0.89625252884872531</v>
      </c>
      <c r="G33" s="21">
        <v>0.68339515884872526</v>
      </c>
      <c r="H33" s="21">
        <v>0.20012236999999999</v>
      </c>
      <c r="I33" s="21">
        <v>1.2735000000000003E-2</v>
      </c>
      <c r="J33" s="22">
        <f t="shared" si="1"/>
        <v>0.38866989035309568</v>
      </c>
      <c r="K33" s="22">
        <f t="shared" si="2"/>
        <v>0.50248623598851916</v>
      </c>
      <c r="L33" s="23">
        <f t="shared" si="3"/>
        <v>0.50972906027481513</v>
      </c>
      <c r="M33" s="4"/>
    </row>
    <row r="34" spans="1:13" ht="15.75" thickBot="1" x14ac:dyDescent="0.3">
      <c r="A34" s="41" t="s">
        <v>232</v>
      </c>
      <c r="B34" s="58"/>
      <c r="C34" s="43"/>
      <c r="D34" s="44">
        <v>0.98040600000000011</v>
      </c>
      <c r="E34" s="45">
        <v>6.7432130000000017</v>
      </c>
      <c r="F34" s="45">
        <f t="shared" si="0"/>
        <v>2.7114633065053488</v>
      </c>
      <c r="G34" s="45">
        <v>2.0480091265053488</v>
      </c>
      <c r="H34" s="45">
        <v>0.34018730999999991</v>
      </c>
      <c r="I34" s="45">
        <v>0.32326686999999998</v>
      </c>
      <c r="J34" s="46">
        <f t="shared" si="1"/>
        <v>0.30371413842412337</v>
      </c>
      <c r="K34" s="46">
        <f t="shared" si="2"/>
        <v>0.35416298380391492</v>
      </c>
      <c r="L34" s="47">
        <f t="shared" si="3"/>
        <v>0.4021025743225593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861</v>
      </c>
      <c r="N2" s="72" t="s">
        <v>883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33.741001000000004</v>
      </c>
      <c r="E6" s="14">
        <f ca="1">SUM(E7:OFFSET(E7,50,0))</f>
        <v>41.404362999999996</v>
      </c>
      <c r="F6" s="14">
        <f ca="1">SUM(F7:OFFSET(F7,50,0))</f>
        <v>18.772052673570428</v>
      </c>
      <c r="G6" s="14">
        <f ca="1">SUM(G7:OFFSET(G7,50,0))</f>
        <v>12.97864391357043</v>
      </c>
      <c r="H6" s="14">
        <f ca="1">SUM(H7:OFFSET(H7,50,0))</f>
        <v>2.5937513599999997</v>
      </c>
      <c r="I6" s="14">
        <f ca="1">SUM(I7:OFFSET(I7,50,0))</f>
        <v>3.1996574000000004</v>
      </c>
      <c r="J6" s="15">
        <f ca="1">IFERROR(G6/E6,0)</f>
        <v>0.3134607798113071</v>
      </c>
      <c r="K6" s="15">
        <f ca="1">IFERROR(SUM(G6,H6)/E6,0)</f>
        <v>0.37610517697302648</v>
      </c>
      <c r="L6" s="16">
        <f ca="1">IFERROR(SUM(G6,H6,I6)/E6,0)</f>
        <v>0.45338344351706195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0.57546600000000003</v>
      </c>
      <c r="E7" s="21">
        <v>0.57546600000000003</v>
      </c>
      <c r="F7" s="21">
        <f t="shared" ref="F7:F29" si="0">SUM(G7,H7,I7)</f>
        <v>0.40930521218063415</v>
      </c>
      <c r="G7" s="21">
        <v>0.30685381218063412</v>
      </c>
      <c r="H7" s="21">
        <v>4.8574190000000003E-2</v>
      </c>
      <c r="I7" s="21">
        <v>5.3877210000000002E-2</v>
      </c>
      <c r="J7" s="22">
        <f t="shared" ref="J7:J29" si="1">IFERROR(G7/E7,0)</f>
        <v>0.53322665836145677</v>
      </c>
      <c r="K7" s="22">
        <f t="shared" ref="K7:K29" si="2">IFERROR(SUM(G7,H7)/E7,0)</f>
        <v>0.61763510299589219</v>
      </c>
      <c r="L7" s="23">
        <f t="shared" ref="L7:L29" si="3">IFERROR(SUM(G7,H7,I7)/E7,0)</f>
        <v>0.71125872281009495</v>
      </c>
      <c r="M7" s="4"/>
      <c r="N7" t="s">
        <v>273</v>
      </c>
      <c r="O7" s="5">
        <v>0.76561555114123758</v>
      </c>
      <c r="P7" s="71">
        <v>0.77432985937868537</v>
      </c>
    </row>
    <row r="8" spans="1:16" x14ac:dyDescent="0.25">
      <c r="A8" s="17"/>
      <c r="B8" s="55">
        <v>2</v>
      </c>
      <c r="C8" s="19" t="s">
        <v>250</v>
      </c>
      <c r="D8" s="20">
        <v>0.67330500000000004</v>
      </c>
      <c r="E8" s="21">
        <v>1.062314</v>
      </c>
      <c r="F8" s="21">
        <f t="shared" si="0"/>
        <v>0.34395106842065204</v>
      </c>
      <c r="G8" s="21">
        <v>0.201350498420652</v>
      </c>
      <c r="H8" s="21">
        <v>5.2544820000000006E-2</v>
      </c>
      <c r="I8" s="21">
        <v>9.0055750000000018E-2</v>
      </c>
      <c r="J8" s="22">
        <f t="shared" si="1"/>
        <v>0.18953953202221943</v>
      </c>
      <c r="K8" s="22">
        <f t="shared" si="2"/>
        <v>0.23900213912332136</v>
      </c>
      <c r="L8" s="23">
        <f t="shared" si="3"/>
        <v>0.32377533235997269</v>
      </c>
      <c r="M8" s="4"/>
      <c r="N8" t="s">
        <v>266</v>
      </c>
      <c r="O8" s="5">
        <v>2.5433344078335018</v>
      </c>
      <c r="P8" s="71">
        <v>0.72054685455465739</v>
      </c>
    </row>
    <row r="9" spans="1:16" x14ac:dyDescent="0.25">
      <c r="A9" s="17"/>
      <c r="B9" s="55">
        <v>3</v>
      </c>
      <c r="C9" s="19" t="s">
        <v>251</v>
      </c>
      <c r="D9" s="20">
        <v>0.61226500000000006</v>
      </c>
      <c r="E9" s="21">
        <v>0.61226499999999995</v>
      </c>
      <c r="F9" s="21">
        <f t="shared" si="0"/>
        <v>0.37057555542736148</v>
      </c>
      <c r="G9" s="21">
        <v>0.2326392954273615</v>
      </c>
      <c r="H9" s="21">
        <v>4.6662940000000007E-2</v>
      </c>
      <c r="I9" s="21">
        <v>9.1273319999999991E-2</v>
      </c>
      <c r="J9" s="22">
        <f t="shared" si="1"/>
        <v>0.37996504034586581</v>
      </c>
      <c r="K9" s="22">
        <f t="shared" si="2"/>
        <v>0.45617867333158274</v>
      </c>
      <c r="L9" s="23">
        <f t="shared" si="3"/>
        <v>0.60525353470696763</v>
      </c>
      <c r="M9" s="4"/>
      <c r="N9" t="s">
        <v>249</v>
      </c>
      <c r="O9" s="5">
        <v>0.40930521218063415</v>
      </c>
      <c r="P9" s="71">
        <v>0.71125872281009495</v>
      </c>
    </row>
    <row r="10" spans="1:16" x14ac:dyDescent="0.25">
      <c r="A10" s="17"/>
      <c r="B10" s="55">
        <v>4</v>
      </c>
      <c r="C10" s="19" t="s">
        <v>252</v>
      </c>
      <c r="D10" s="20">
        <v>1.2895340000000002</v>
      </c>
      <c r="E10" s="21">
        <v>1.391324</v>
      </c>
      <c r="F10" s="21">
        <f t="shared" si="0"/>
        <v>0.62402770959551246</v>
      </c>
      <c r="G10" s="21">
        <v>0.42617837959551252</v>
      </c>
      <c r="H10" s="21">
        <v>0.10627315999999999</v>
      </c>
      <c r="I10" s="21">
        <v>9.1576169999999998E-2</v>
      </c>
      <c r="J10" s="22">
        <f t="shared" si="1"/>
        <v>0.30631138368598004</v>
      </c>
      <c r="K10" s="22">
        <f t="shared" si="2"/>
        <v>0.38269413852956791</v>
      </c>
      <c r="L10" s="23">
        <f t="shared" si="3"/>
        <v>0.44851358101744271</v>
      </c>
      <c r="M10" s="4"/>
      <c r="N10" t="s">
        <v>251</v>
      </c>
      <c r="O10" s="5">
        <v>0.37057555542736148</v>
      </c>
      <c r="P10" s="71">
        <v>0.60525353470696763</v>
      </c>
    </row>
    <row r="11" spans="1:16" x14ac:dyDescent="0.25">
      <c r="A11" s="17"/>
      <c r="B11" s="55">
        <v>5</v>
      </c>
      <c r="C11" s="19" t="s">
        <v>253</v>
      </c>
      <c r="D11" s="20">
        <v>0.73124999999999996</v>
      </c>
      <c r="E11" s="21">
        <v>1.2545660000000001</v>
      </c>
      <c r="F11" s="21">
        <f t="shared" si="0"/>
        <v>0.67347683808299807</v>
      </c>
      <c r="G11" s="21">
        <v>0.42188658808299806</v>
      </c>
      <c r="H11" s="21">
        <v>0.12997045999999998</v>
      </c>
      <c r="I11" s="21">
        <v>0.12161979000000001</v>
      </c>
      <c r="J11" s="22">
        <f t="shared" si="1"/>
        <v>0.33628090358179485</v>
      </c>
      <c r="K11" s="22">
        <f t="shared" si="2"/>
        <v>0.43987884900674656</v>
      </c>
      <c r="L11" s="23">
        <f t="shared" si="3"/>
        <v>0.53682057227997415</v>
      </c>
      <c r="M11" s="4"/>
      <c r="N11" t="s">
        <v>258</v>
      </c>
      <c r="O11" s="5">
        <v>0.46509486699698732</v>
      </c>
      <c r="P11" s="71">
        <v>0.59749190274171937</v>
      </c>
    </row>
    <row r="12" spans="1:16" x14ac:dyDescent="0.25">
      <c r="A12" s="17"/>
      <c r="B12" s="55">
        <v>7</v>
      </c>
      <c r="C12" s="19" t="s">
        <v>255</v>
      </c>
      <c r="D12" s="20">
        <v>1.7482920000000002</v>
      </c>
      <c r="E12" s="21">
        <v>2.0740639999999999</v>
      </c>
      <c r="F12" s="21">
        <f t="shared" si="0"/>
        <v>0.97142545916490219</v>
      </c>
      <c r="G12" s="21">
        <v>0.73178397916490212</v>
      </c>
      <c r="H12" s="21">
        <v>0.21741712000000002</v>
      </c>
      <c r="I12" s="21">
        <v>2.2224360000000005E-2</v>
      </c>
      <c r="J12" s="22">
        <f t="shared" si="1"/>
        <v>0.35282613225286308</v>
      </c>
      <c r="K12" s="22">
        <f t="shared" si="2"/>
        <v>0.4576527528393059</v>
      </c>
      <c r="L12" s="23">
        <f t="shared" si="3"/>
        <v>0.46836812131395283</v>
      </c>
      <c r="M12" s="4"/>
      <c r="N12" t="s">
        <v>260</v>
      </c>
      <c r="O12" s="5">
        <v>0.3993124143707909</v>
      </c>
      <c r="P12" s="71">
        <v>0.54318833939005218</v>
      </c>
    </row>
    <row r="13" spans="1:16" x14ac:dyDescent="0.25">
      <c r="A13" s="17"/>
      <c r="B13" s="55">
        <v>8</v>
      </c>
      <c r="C13" s="19" t="s">
        <v>256</v>
      </c>
      <c r="D13" s="20">
        <v>0.92439800000000005</v>
      </c>
      <c r="E13" s="21">
        <v>0.92439800000000005</v>
      </c>
      <c r="F13" s="21">
        <f t="shared" si="0"/>
        <v>0.23936769847171924</v>
      </c>
      <c r="G13" s="21">
        <v>0.15383778847171925</v>
      </c>
      <c r="H13" s="21">
        <v>5.3762179999999993E-2</v>
      </c>
      <c r="I13" s="21">
        <v>3.1767730000000001E-2</v>
      </c>
      <c r="J13" s="22">
        <f t="shared" si="1"/>
        <v>0.16641943023645578</v>
      </c>
      <c r="K13" s="22">
        <f t="shared" si="2"/>
        <v>0.22457855650025121</v>
      </c>
      <c r="L13" s="23">
        <f t="shared" si="3"/>
        <v>0.25894441406376822</v>
      </c>
      <c r="M13" s="4"/>
      <c r="N13" t="s">
        <v>253</v>
      </c>
      <c r="O13" s="5">
        <v>0.67347683808299807</v>
      </c>
      <c r="P13" s="71">
        <v>0.53682057227997415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4</v>
      </c>
      <c r="F14" s="21">
        <f t="shared" si="0"/>
        <v>1.7575622359085654</v>
      </c>
      <c r="G14" s="21">
        <v>1.4511841759085655</v>
      </c>
      <c r="H14" s="21">
        <v>0.199268</v>
      </c>
      <c r="I14" s="21">
        <v>0.10711005999999999</v>
      </c>
      <c r="J14" s="22">
        <f t="shared" si="1"/>
        <v>0.36279604397714138</v>
      </c>
      <c r="K14" s="22">
        <f t="shared" si="2"/>
        <v>0.41261304397714138</v>
      </c>
      <c r="L14" s="23">
        <f t="shared" si="3"/>
        <v>0.43939055897714135</v>
      </c>
      <c r="M14" s="4"/>
      <c r="N14" t="s">
        <v>265</v>
      </c>
      <c r="O14" s="5">
        <v>5.8434550408013916E-2</v>
      </c>
      <c r="P14" s="71">
        <v>0.53294313838309015</v>
      </c>
    </row>
    <row r="15" spans="1:16" x14ac:dyDescent="0.25">
      <c r="A15" s="17"/>
      <c r="B15" s="55">
        <v>10</v>
      </c>
      <c r="C15" s="19" t="s">
        <v>258</v>
      </c>
      <c r="D15" s="20">
        <v>0.76745900000000011</v>
      </c>
      <c r="E15" s="21">
        <v>0.7784120000000001</v>
      </c>
      <c r="F15" s="21">
        <f t="shared" si="0"/>
        <v>0.46509486699698732</v>
      </c>
      <c r="G15" s="21">
        <v>0.32254317699698731</v>
      </c>
      <c r="H15" s="21">
        <v>7.654182000000001E-2</v>
      </c>
      <c r="I15" s="21">
        <v>6.6009869999999998E-2</v>
      </c>
      <c r="J15" s="22">
        <f t="shared" si="1"/>
        <v>0.41436048904306111</v>
      </c>
      <c r="K15" s="22">
        <f t="shared" si="2"/>
        <v>0.51269121878515134</v>
      </c>
      <c r="L15" s="23">
        <f t="shared" si="3"/>
        <v>0.59749190274171937</v>
      </c>
      <c r="M15" s="4"/>
      <c r="N15" t="s">
        <v>262</v>
      </c>
      <c r="O15" s="5">
        <v>0.27287859305672868</v>
      </c>
      <c r="P15" s="71">
        <v>0.52919651051344951</v>
      </c>
    </row>
    <row r="16" spans="1:16" x14ac:dyDescent="0.25">
      <c r="A16" s="17"/>
      <c r="B16" s="55">
        <v>12</v>
      </c>
      <c r="C16" s="19" t="s">
        <v>260</v>
      </c>
      <c r="D16" s="20">
        <v>0.7501270000000001</v>
      </c>
      <c r="E16" s="21">
        <v>0.73512700000000009</v>
      </c>
      <c r="F16" s="21">
        <f t="shared" si="0"/>
        <v>0.3993124143707909</v>
      </c>
      <c r="G16" s="21">
        <v>0.23093421437079087</v>
      </c>
      <c r="H16" s="21">
        <v>9.3307040000000008E-2</v>
      </c>
      <c r="I16" s="21">
        <v>7.5071159999999998E-2</v>
      </c>
      <c r="J16" s="22">
        <f t="shared" si="1"/>
        <v>0.31414192972206278</v>
      </c>
      <c r="K16" s="22">
        <f t="shared" si="2"/>
        <v>0.44106835195930888</v>
      </c>
      <c r="L16" s="23">
        <f t="shared" si="3"/>
        <v>0.54318833939005218</v>
      </c>
      <c r="M16" s="4"/>
      <c r="N16" t="s">
        <v>271</v>
      </c>
      <c r="O16" s="5">
        <v>0.46496782547088972</v>
      </c>
      <c r="P16" s="71">
        <v>0.48779517633797809</v>
      </c>
    </row>
    <row r="17" spans="1:16" x14ac:dyDescent="0.25">
      <c r="A17" s="17"/>
      <c r="B17" s="55">
        <v>13</v>
      </c>
      <c r="C17" s="19" t="s">
        <v>261</v>
      </c>
      <c r="D17" s="20">
        <v>1.3047900000000001</v>
      </c>
      <c r="E17" s="21">
        <v>1.315896</v>
      </c>
      <c r="F17" s="21">
        <f t="shared" si="0"/>
        <v>0.63156917296114057</v>
      </c>
      <c r="G17" s="21">
        <v>0.45130773296114057</v>
      </c>
      <c r="H17" s="21">
        <v>8.6581410000000011E-2</v>
      </c>
      <c r="I17" s="21">
        <v>9.3680029999999997E-2</v>
      </c>
      <c r="J17" s="22">
        <f t="shared" si="1"/>
        <v>0.34296611051415959</v>
      </c>
      <c r="K17" s="22">
        <f t="shared" si="2"/>
        <v>0.40876265522589972</v>
      </c>
      <c r="L17" s="23">
        <f t="shared" si="3"/>
        <v>0.4799537143977492</v>
      </c>
      <c r="M17" s="4"/>
      <c r="N17" t="s">
        <v>268</v>
      </c>
      <c r="O17" s="5">
        <v>0.34068461585786336</v>
      </c>
      <c r="P17" s="71">
        <v>0.48435839285537463</v>
      </c>
    </row>
    <row r="18" spans="1:16" x14ac:dyDescent="0.25">
      <c r="A18" s="17"/>
      <c r="B18" s="55">
        <v>14</v>
      </c>
      <c r="C18" s="19" t="s">
        <v>262</v>
      </c>
      <c r="D18" s="20">
        <v>0.51564699999999997</v>
      </c>
      <c r="E18" s="21">
        <v>0.51564699999999997</v>
      </c>
      <c r="F18" s="21">
        <f t="shared" si="0"/>
        <v>0.27287859305672868</v>
      </c>
      <c r="G18" s="21">
        <v>0.12732169305672869</v>
      </c>
      <c r="H18" s="21">
        <v>9.660239000000001E-2</v>
      </c>
      <c r="I18" s="21">
        <v>4.895451E-2</v>
      </c>
      <c r="J18" s="22">
        <f t="shared" si="1"/>
        <v>0.2469163847685116</v>
      </c>
      <c r="K18" s="22">
        <f t="shared" si="2"/>
        <v>0.43425848120270011</v>
      </c>
      <c r="L18" s="23">
        <f t="shared" si="3"/>
        <v>0.52919651051344951</v>
      </c>
      <c r="M18" s="4"/>
      <c r="N18" t="s">
        <v>270</v>
      </c>
      <c r="O18" s="5">
        <v>0.92509726756507948</v>
      </c>
      <c r="P18" s="71">
        <v>0.48419835262425154</v>
      </c>
    </row>
    <row r="19" spans="1:16" x14ac:dyDescent="0.25">
      <c r="A19" s="17"/>
      <c r="B19" s="55">
        <v>15</v>
      </c>
      <c r="C19" s="19" t="s">
        <v>263</v>
      </c>
      <c r="D19" s="20">
        <v>16.388130999999998</v>
      </c>
      <c r="E19" s="21">
        <v>17.119624999999996</v>
      </c>
      <c r="F19" s="21">
        <f t="shared" si="0"/>
        <v>6.3398326908664675</v>
      </c>
      <c r="G19" s="21">
        <v>4.3975609108664679</v>
      </c>
      <c r="H19" s="21">
        <v>0.64255750999999994</v>
      </c>
      <c r="I19" s="21">
        <v>1.2997142699999999</v>
      </c>
      <c r="J19" s="22">
        <f t="shared" si="1"/>
        <v>0.25687250222282726</v>
      </c>
      <c r="K19" s="22">
        <f t="shared" si="2"/>
        <v>0.2944058891983013</v>
      </c>
      <c r="L19" s="23">
        <f t="shared" si="3"/>
        <v>0.37032544175859394</v>
      </c>
      <c r="M19" s="4"/>
      <c r="N19" t="s">
        <v>261</v>
      </c>
      <c r="O19" s="5">
        <v>0.63156917296114057</v>
      </c>
      <c r="P19" s="71">
        <v>0.4799537143977492</v>
      </c>
    </row>
    <row r="20" spans="1:16" x14ac:dyDescent="0.25">
      <c r="A20" s="17"/>
      <c r="B20" s="55">
        <v>16</v>
      </c>
      <c r="C20" s="19" t="s">
        <v>264</v>
      </c>
      <c r="D20" s="20">
        <v>0.46818199999999999</v>
      </c>
      <c r="E20" s="21">
        <v>0.71818199999999999</v>
      </c>
      <c r="F20" s="21">
        <f t="shared" si="0"/>
        <v>0.17553893978938423</v>
      </c>
      <c r="G20" s="21">
        <v>0.11581978978938423</v>
      </c>
      <c r="H20" s="21">
        <v>3.1298699999999999E-2</v>
      </c>
      <c r="I20" s="21">
        <v>2.842045E-2</v>
      </c>
      <c r="J20" s="22">
        <f t="shared" si="1"/>
        <v>0.16126802090470693</v>
      </c>
      <c r="K20" s="22">
        <f t="shared" si="2"/>
        <v>0.20484847822611016</v>
      </c>
      <c r="L20" s="23">
        <f t="shared" si="3"/>
        <v>0.24442124668870041</v>
      </c>
      <c r="M20" s="4"/>
      <c r="N20" t="s">
        <v>255</v>
      </c>
      <c r="O20" s="5">
        <v>0.97142545916490219</v>
      </c>
      <c r="P20" s="71">
        <v>0.46836812131395283</v>
      </c>
    </row>
    <row r="21" spans="1:16" x14ac:dyDescent="0.25">
      <c r="A21" s="17"/>
      <c r="B21" s="55">
        <v>17</v>
      </c>
      <c r="C21" s="19" t="s">
        <v>265</v>
      </c>
      <c r="D21" s="20">
        <v>0.10964499999999999</v>
      </c>
      <c r="E21" s="21">
        <v>0.10964499999999999</v>
      </c>
      <c r="F21" s="21">
        <f t="shared" si="0"/>
        <v>5.8434550408013916E-2</v>
      </c>
      <c r="G21" s="21">
        <v>3.417785040801391E-2</v>
      </c>
      <c r="H21" s="21">
        <v>1.3321019999999999E-2</v>
      </c>
      <c r="I21" s="21">
        <v>1.093568E-2</v>
      </c>
      <c r="J21" s="22">
        <f t="shared" si="1"/>
        <v>0.31171371615681437</v>
      </c>
      <c r="K21" s="22">
        <f t="shared" si="2"/>
        <v>0.43320598666618554</v>
      </c>
      <c r="L21" s="23">
        <f t="shared" si="3"/>
        <v>0.53294313838309015</v>
      </c>
      <c r="M21" s="4"/>
      <c r="N21" t="s">
        <v>252</v>
      </c>
      <c r="O21" s="5">
        <v>0.62402770959551246</v>
      </c>
      <c r="P21" s="71">
        <v>0.44851358101744271</v>
      </c>
    </row>
    <row r="22" spans="1:16" x14ac:dyDescent="0.25">
      <c r="A22" s="17"/>
      <c r="B22" s="55">
        <v>18</v>
      </c>
      <c r="C22" s="19" t="s">
        <v>266</v>
      </c>
      <c r="D22" s="20">
        <v>2.5189000000000004</v>
      </c>
      <c r="E22" s="21">
        <v>3.5297280000000004</v>
      </c>
      <c r="F22" s="21">
        <f t="shared" si="0"/>
        <v>2.5433344078335018</v>
      </c>
      <c r="G22" s="21">
        <v>1.7439885378335021</v>
      </c>
      <c r="H22" s="21">
        <v>0.32562307999999995</v>
      </c>
      <c r="I22" s="21">
        <v>0.47372278999999995</v>
      </c>
      <c r="J22" s="22">
        <f t="shared" si="1"/>
        <v>0.49408581563041171</v>
      </c>
      <c r="K22" s="22">
        <f t="shared" si="2"/>
        <v>0.58633742255309806</v>
      </c>
      <c r="L22" s="23">
        <f t="shared" si="3"/>
        <v>0.72054685455465739</v>
      </c>
      <c r="M22" s="4"/>
      <c r="N22" t="s">
        <v>257</v>
      </c>
      <c r="O22" s="5">
        <v>1.7575622359085654</v>
      </c>
      <c r="P22" s="71">
        <v>0.43939055897714135</v>
      </c>
    </row>
    <row r="23" spans="1:16" x14ac:dyDescent="0.25">
      <c r="A23" s="17"/>
      <c r="B23" s="55">
        <v>19</v>
      </c>
      <c r="C23" s="19" t="s">
        <v>267</v>
      </c>
      <c r="D23" s="20">
        <v>0</v>
      </c>
      <c r="E23" s="21">
        <v>0.119351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263</v>
      </c>
      <c r="O23" s="5">
        <v>6.3398326908664675</v>
      </c>
      <c r="P23" s="71">
        <v>0.37032544175859394</v>
      </c>
    </row>
    <row r="24" spans="1:16" x14ac:dyDescent="0.25">
      <c r="A24" s="17"/>
      <c r="B24" s="55">
        <v>20</v>
      </c>
      <c r="C24" s="19" t="s">
        <v>268</v>
      </c>
      <c r="D24" s="20">
        <v>0.70337299999999991</v>
      </c>
      <c r="E24" s="21">
        <v>0.70337299999999991</v>
      </c>
      <c r="F24" s="21">
        <f t="shared" si="0"/>
        <v>0.34068461585786336</v>
      </c>
      <c r="G24" s="21">
        <v>0.25105138585786335</v>
      </c>
      <c r="H24" s="21">
        <v>5.0101779999999999E-2</v>
      </c>
      <c r="I24" s="21">
        <v>3.9531449999999996E-2</v>
      </c>
      <c r="J24" s="22">
        <f t="shared" si="1"/>
        <v>0.35692496848452154</v>
      </c>
      <c r="K24" s="22">
        <f t="shared" si="2"/>
        <v>0.42815570949960174</v>
      </c>
      <c r="L24" s="23">
        <f t="shared" si="3"/>
        <v>0.48435839285537463</v>
      </c>
      <c r="M24" s="4"/>
      <c r="N24" t="s">
        <v>250</v>
      </c>
      <c r="O24" s="5">
        <v>0.34395106842065204</v>
      </c>
      <c r="P24" s="71">
        <v>0.32377533235997269</v>
      </c>
    </row>
    <row r="25" spans="1:16" x14ac:dyDescent="0.25">
      <c r="A25" s="17"/>
      <c r="B25" s="55">
        <v>21</v>
      </c>
      <c r="C25" s="19" t="s">
        <v>269</v>
      </c>
      <c r="D25" s="20">
        <v>0.8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256</v>
      </c>
      <c r="O25" s="5">
        <v>0.23936769847171924</v>
      </c>
      <c r="P25" s="71">
        <v>0.25894441406376822</v>
      </c>
    </row>
    <row r="26" spans="1:16" x14ac:dyDescent="0.25">
      <c r="A26" s="17"/>
      <c r="B26" s="55">
        <v>22</v>
      </c>
      <c r="C26" s="19" t="s">
        <v>270</v>
      </c>
      <c r="D26" s="20">
        <v>1.1728560000000003</v>
      </c>
      <c r="E26" s="21">
        <v>1.9105750000000001</v>
      </c>
      <c r="F26" s="21">
        <f t="shared" si="0"/>
        <v>0.92509726756507948</v>
      </c>
      <c r="G26" s="21">
        <v>0.62666774756507948</v>
      </c>
      <c r="H26" s="21">
        <v>0.13671241000000001</v>
      </c>
      <c r="I26" s="21">
        <v>0.16171711</v>
      </c>
      <c r="J26" s="22">
        <f t="shared" si="1"/>
        <v>0.32799955383331164</v>
      </c>
      <c r="K26" s="22">
        <f t="shared" si="2"/>
        <v>0.39955519022549724</v>
      </c>
      <c r="L26" s="23">
        <f t="shared" si="3"/>
        <v>0.48419835262425154</v>
      </c>
      <c r="M26" s="4"/>
      <c r="N26" t="s">
        <v>264</v>
      </c>
      <c r="O26" s="5">
        <v>0.17553893978938423</v>
      </c>
      <c r="P26" s="71">
        <v>0.24442124668870041</v>
      </c>
    </row>
    <row r="27" spans="1:16" x14ac:dyDescent="0.25">
      <c r="A27" s="17"/>
      <c r="B27" s="55">
        <v>23</v>
      </c>
      <c r="C27" s="19" t="s">
        <v>271</v>
      </c>
      <c r="D27" s="20">
        <v>0.84064800000000006</v>
      </c>
      <c r="E27" s="21">
        <v>0.95320300000000002</v>
      </c>
      <c r="F27" s="21">
        <f t="shared" si="0"/>
        <v>0.46496782547088972</v>
      </c>
      <c r="G27" s="21">
        <v>0.26530462547088973</v>
      </c>
      <c r="H27" s="21">
        <v>0.10319344</v>
      </c>
      <c r="I27" s="21">
        <v>9.6469760000000002E-2</v>
      </c>
      <c r="J27" s="22">
        <f t="shared" si="1"/>
        <v>0.27832961653592125</v>
      </c>
      <c r="K27" s="22">
        <f t="shared" si="2"/>
        <v>0.3865892842037737</v>
      </c>
      <c r="L27" s="23">
        <f t="shared" si="3"/>
        <v>0.48779517633797809</v>
      </c>
      <c r="M27" s="4"/>
      <c r="N27" t="s">
        <v>267</v>
      </c>
      <c r="O27" s="5">
        <v>0</v>
      </c>
      <c r="P27" s="71">
        <v>0</v>
      </c>
    </row>
    <row r="28" spans="1:16" x14ac:dyDescent="0.25">
      <c r="A28" s="17"/>
      <c r="B28" s="55">
        <v>24</v>
      </c>
      <c r="C28" s="19" t="s">
        <v>272</v>
      </c>
      <c r="D28" s="20">
        <v>0</v>
      </c>
      <c r="E28" s="21">
        <v>1.2456E-2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269</v>
      </c>
      <c r="O28" s="5">
        <v>0</v>
      </c>
      <c r="P28" s="71">
        <v>0</v>
      </c>
    </row>
    <row r="29" spans="1:16" ht="15.75" thickBot="1" x14ac:dyDescent="0.3">
      <c r="A29" s="24"/>
      <c r="B29" s="56">
        <v>25</v>
      </c>
      <c r="C29" s="26" t="s">
        <v>273</v>
      </c>
      <c r="D29" s="27">
        <v>0.84673299999999996</v>
      </c>
      <c r="E29" s="28">
        <v>0.9887459999999999</v>
      </c>
      <c r="F29" s="28">
        <f t="shared" si="0"/>
        <v>0.76561555114123758</v>
      </c>
      <c r="G29" s="28">
        <v>0.48625173114123754</v>
      </c>
      <c r="H29" s="28">
        <v>8.3437890000000001E-2</v>
      </c>
      <c r="I29" s="28">
        <v>0.19592593</v>
      </c>
      <c r="J29" s="29">
        <f t="shared" si="1"/>
        <v>0.49178629409498253</v>
      </c>
      <c r="K29" s="29">
        <f t="shared" si="2"/>
        <v>0.57617388200937103</v>
      </c>
      <c r="L29" s="30">
        <f t="shared" si="3"/>
        <v>0.77432985937868537</v>
      </c>
      <c r="M29" s="4"/>
      <c r="N29" t="s">
        <v>272</v>
      </c>
      <c r="O29" s="5">
        <v>0</v>
      </c>
      <c r="P29" s="71">
        <v>0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5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285156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862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33.741001000000004</v>
      </c>
      <c r="E6" s="14">
        <v>41.404362999999996</v>
      </c>
      <c r="F6" s="14">
        <v>18.772052673570428</v>
      </c>
      <c r="G6" s="14">
        <v>12.97864391357043</v>
      </c>
      <c r="H6" s="14">
        <v>2.5937513599999997</v>
      </c>
      <c r="I6" s="14">
        <v>3.1996574000000004</v>
      </c>
      <c r="J6" s="15">
        <v>0.3134607798113071</v>
      </c>
      <c r="K6" s="15">
        <v>0.37610517697302648</v>
      </c>
      <c r="L6" s="16">
        <v>0.45338344351706195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31.091000999999999</v>
      </c>
      <c r="E7" s="38">
        <f ca="1">SUM(E8:OFFSET(E6,MATCH("PROYECTOS",$A$8:$A$50,0),0))</f>
        <v>33.551404000000005</v>
      </c>
      <c r="F7" s="38">
        <f ca="1">SUM(F8:OFFSET(F6,MATCH("PROYECTOS",$A$8:$A$50,0),0))</f>
        <v>14.337939332813693</v>
      </c>
      <c r="G7" s="38">
        <f ca="1">SUM(G8:OFFSET(G6,MATCH("PROYECTOS",$A$8:$A$50,0),0))</f>
        <v>9.6736468128136934</v>
      </c>
      <c r="H7" s="38">
        <f ca="1">SUM(H8:OFFSET(H6,MATCH("PROYECTOS",$A$8:$A$50,0),0))</f>
        <v>2.0691864100000004</v>
      </c>
      <c r="I7" s="38">
        <f ca="1">SUM(I8:OFFSET(I6,MATCH("PROYECTOS",$A$8:$A$50,0),0))</f>
        <v>2.5951061100000001</v>
      </c>
      <c r="J7" s="39">
        <f ca="1">IFERROR(G7/E7,0)</f>
        <v>0.28832315967503752</v>
      </c>
      <c r="K7" s="39">
        <f ca="1">IFERROR(SUM(G7,H7)/E7,0)</f>
        <v>0.3499952855270585</v>
      </c>
      <c r="L7" s="40">
        <f ca="1">IFERROR(SUM(G7,H7,I7)/E7,0)</f>
        <v>0.42734245436684831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6.0961689999999997</v>
      </c>
      <c r="E8" s="21">
        <v>7.1749529999999986</v>
      </c>
      <c r="F8" s="21">
        <f t="shared" ref="F8:F13" si="0">SUM(G8,H8,I8)</f>
        <v>3.3596813199428106</v>
      </c>
      <c r="G8" s="21">
        <v>2.7915756099428108</v>
      </c>
      <c r="H8" s="21">
        <v>0.12575287000000002</v>
      </c>
      <c r="I8" s="21">
        <v>0.44235283999999997</v>
      </c>
      <c r="J8" s="22">
        <f t="shared" ref="J8:J14" si="1">IFERROR(G8/E8,0)</f>
        <v>0.38907232004764508</v>
      </c>
      <c r="K8" s="22">
        <f t="shared" ref="K8:K14" si="2">IFERROR(SUM(G8,H8)/E8,0)</f>
        <v>0.4065989672605258</v>
      </c>
      <c r="L8" s="23">
        <f t="shared" ref="L8:L14" si="3">IFERROR(SUM(G8,H8,I8)/E8,0)</f>
        <v>0.46825133487882237</v>
      </c>
      <c r="M8" s="4"/>
    </row>
    <row r="9" spans="1:13" ht="38.25" x14ac:dyDescent="0.25">
      <c r="A9" s="17"/>
      <c r="B9" s="19">
        <v>3000095</v>
      </c>
      <c r="C9" s="19" t="s">
        <v>864</v>
      </c>
      <c r="D9" s="20">
        <v>0</v>
      </c>
      <c r="E9" s="21">
        <v>2.5000000000000001E-3</v>
      </c>
      <c r="F9" s="21">
        <f t="shared" si="0"/>
        <v>2.16E-3</v>
      </c>
      <c r="G9" s="21">
        <v>0</v>
      </c>
      <c r="H9" s="21">
        <v>0</v>
      </c>
      <c r="I9" s="21">
        <v>2.16E-3</v>
      </c>
      <c r="J9" s="22">
        <f t="shared" si="1"/>
        <v>0</v>
      </c>
      <c r="K9" s="22">
        <f t="shared" si="2"/>
        <v>0</v>
      </c>
      <c r="L9" s="23">
        <f t="shared" si="3"/>
        <v>0.86399999999999999</v>
      </c>
      <c r="M9" s="4"/>
    </row>
    <row r="10" spans="1:13" ht="25.5" x14ac:dyDescent="0.25">
      <c r="A10" s="17"/>
      <c r="B10" s="19">
        <v>3000098</v>
      </c>
      <c r="C10" s="19" t="s">
        <v>865</v>
      </c>
      <c r="D10" s="20">
        <v>0.39205500000000004</v>
      </c>
      <c r="E10" s="21">
        <v>4.5999999999999999E-3</v>
      </c>
      <c r="F10" s="21">
        <f t="shared" si="0"/>
        <v>7.8819999999999994E-5</v>
      </c>
      <c r="G10" s="21">
        <v>0</v>
      </c>
      <c r="H10" s="21">
        <v>0</v>
      </c>
      <c r="I10" s="21">
        <v>7.8819999999999994E-5</v>
      </c>
      <c r="J10" s="22">
        <f t="shared" si="1"/>
        <v>0</v>
      </c>
      <c r="K10" s="22">
        <f t="shared" si="2"/>
        <v>0</v>
      </c>
      <c r="L10" s="23">
        <f t="shared" si="3"/>
        <v>1.7134782608695651E-2</v>
      </c>
      <c r="M10" s="4"/>
    </row>
    <row r="11" spans="1:13" ht="38.25" x14ac:dyDescent="0.25">
      <c r="A11" s="17"/>
      <c r="B11" s="19">
        <v>3000501</v>
      </c>
      <c r="C11" s="19" t="s">
        <v>866</v>
      </c>
      <c r="D11" s="20">
        <v>0.18040599999999998</v>
      </c>
      <c r="E11" s="21">
        <v>0.26427</v>
      </c>
      <c r="F11" s="21">
        <f t="shared" si="0"/>
        <v>5.2217897900845855E-3</v>
      </c>
      <c r="G11" s="21">
        <v>5.2217897900845855E-3</v>
      </c>
      <c r="H11" s="21">
        <v>0</v>
      </c>
      <c r="I11" s="21">
        <v>0</v>
      </c>
      <c r="J11" s="22">
        <f t="shared" si="1"/>
        <v>1.9759298407252376E-2</v>
      </c>
      <c r="K11" s="22">
        <f t="shared" si="2"/>
        <v>1.9759298407252376E-2</v>
      </c>
      <c r="L11" s="23">
        <f t="shared" si="3"/>
        <v>1.9759298407252376E-2</v>
      </c>
      <c r="M11" s="4"/>
    </row>
    <row r="12" spans="1:13" ht="38.25" x14ac:dyDescent="0.25">
      <c r="A12" s="17"/>
      <c r="B12" s="19">
        <v>3000712</v>
      </c>
      <c r="C12" s="19" t="s">
        <v>867</v>
      </c>
      <c r="D12" s="20">
        <v>16.303830999999999</v>
      </c>
      <c r="E12" s="21">
        <v>17.795005</v>
      </c>
      <c r="F12" s="21">
        <f t="shared" si="0"/>
        <v>7.800116406004137</v>
      </c>
      <c r="G12" s="21">
        <v>5.0116476660041371</v>
      </c>
      <c r="H12" s="21">
        <v>1.21299969</v>
      </c>
      <c r="I12" s="21">
        <v>1.5754690499999999</v>
      </c>
      <c r="J12" s="22">
        <f t="shared" si="1"/>
        <v>0.28163227074137587</v>
      </c>
      <c r="K12" s="22">
        <f t="shared" si="2"/>
        <v>0.34979744911586919</v>
      </c>
      <c r="L12" s="23">
        <f t="shared" si="3"/>
        <v>0.4383317906347392</v>
      </c>
      <c r="M12" s="4"/>
    </row>
    <row r="13" spans="1:13" ht="25.5" x14ac:dyDescent="0.25">
      <c r="A13" s="17"/>
      <c r="B13" s="19">
        <v>3000713</v>
      </c>
      <c r="C13" s="19" t="s">
        <v>868</v>
      </c>
      <c r="D13" s="20">
        <v>8.1185400000000012</v>
      </c>
      <c r="E13" s="21">
        <v>8.3100760000000022</v>
      </c>
      <c r="F13" s="21">
        <f t="shared" si="0"/>
        <v>3.1706809970766616</v>
      </c>
      <c r="G13" s="21">
        <v>1.8652017470766618</v>
      </c>
      <c r="H13" s="21">
        <v>0.73043385000000005</v>
      </c>
      <c r="I13" s="21">
        <v>0.57504539999999993</v>
      </c>
      <c r="J13" s="22">
        <f t="shared" si="1"/>
        <v>0.22445062440784672</v>
      </c>
      <c r="K13" s="22">
        <f t="shared" si="2"/>
        <v>0.31234799742826191</v>
      </c>
      <c r="L13" s="23">
        <f t="shared" si="3"/>
        <v>0.3815465703414338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2.6500000000000057</v>
      </c>
      <c r="E14" s="45">
        <f t="shared" ref="E14:I14" ca="1" si="4">OFFSET(E14,-MATCH("PROYECTOS",$A$8:$A$50,0)-1,0)-(OFFSET(E14,-MATCH("PROYECTOS",$A$8:$A$50,0),0))</f>
        <v>7.8529589999999914</v>
      </c>
      <c r="F14" s="45">
        <f t="shared" ca="1" si="4"/>
        <v>4.4341133407567348</v>
      </c>
      <c r="G14" s="45">
        <f t="shared" ca="1" si="4"/>
        <v>3.3049971007567365</v>
      </c>
      <c r="H14" s="45">
        <f t="shared" ca="1" si="4"/>
        <v>0.52456494999999936</v>
      </c>
      <c r="I14" s="45">
        <f t="shared" ca="1" si="4"/>
        <v>0.6045512900000003</v>
      </c>
      <c r="J14" s="46">
        <f t="shared" ca="1" si="1"/>
        <v>0.42086009881838682</v>
      </c>
      <c r="K14" s="46">
        <f t="shared" ca="1" si="2"/>
        <v>0.48765848016737895</v>
      </c>
      <c r="L14" s="47">
        <f t="shared" ca="1" si="3"/>
        <v>0.56464236484065966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884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x14ac:dyDescent="0.25">
      <c r="A20" s="17"/>
      <c r="B20" s="19">
        <v>3000001</v>
      </c>
      <c r="C20" s="19" t="s">
        <v>275</v>
      </c>
      <c r="D20" s="23">
        <v>0.46825133487882237</v>
      </c>
    </row>
    <row r="21" spans="1:4" ht="25.5" x14ac:dyDescent="0.25">
      <c r="A21" s="17"/>
      <c r="B21" s="19">
        <v>3000098</v>
      </c>
      <c r="C21" s="19" t="s">
        <v>865</v>
      </c>
      <c r="D21" s="23">
        <v>1.7134782608695651E-2</v>
      </c>
    </row>
    <row r="22" spans="1:4" ht="38.25" x14ac:dyDescent="0.25">
      <c r="A22" s="17"/>
      <c r="B22" s="19">
        <v>3000501</v>
      </c>
      <c r="C22" s="19" t="s">
        <v>866</v>
      </c>
      <c r="D22" s="23">
        <v>1.9759298407252376E-2</v>
      </c>
    </row>
    <row r="23" spans="1:4" ht="38.25" x14ac:dyDescent="0.25">
      <c r="A23" s="17"/>
      <c r="B23" s="19">
        <v>3000712</v>
      </c>
      <c r="C23" s="19" t="s">
        <v>867</v>
      </c>
      <c r="D23" s="23">
        <v>0.4383317906347392</v>
      </c>
    </row>
    <row r="24" spans="1:4" ht="26.25" thickBot="1" x14ac:dyDescent="0.3">
      <c r="A24" s="24"/>
      <c r="B24" s="26">
        <v>3000713</v>
      </c>
      <c r="C24" s="26" t="s">
        <v>868</v>
      </c>
      <c r="D24" s="30">
        <v>0.3815465703414338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23" sqref="A23:XF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863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33.741001000000004</v>
      </c>
      <c r="I6" s="14">
        <v>41.404362999999996</v>
      </c>
      <c r="J6" s="14">
        <v>18.772052673570428</v>
      </c>
      <c r="K6" s="14">
        <v>12.97864391357043</v>
      </c>
      <c r="L6" s="14">
        <v>2.5937513599999997</v>
      </c>
      <c r="M6" s="14">
        <v>3.1996574000000004</v>
      </c>
      <c r="N6" s="15">
        <v>0.3134607798113071</v>
      </c>
      <c r="O6" s="15">
        <v>0.37610517697302648</v>
      </c>
      <c r="P6" s="16">
        <v>0.45338344351706195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SUM(H8:OFFSET(H6,MATCH("PROYECTOS",$A$8:$A$42,0),0))</f>
        <v>31.091001000000002</v>
      </c>
      <c r="I7" s="38">
        <f ca="1">SUM(I8:OFFSET(I6,MATCH("PROYECTOS",$A$8:$A$42,0),0))</f>
        <v>33.551404000000005</v>
      </c>
      <c r="J7" s="38">
        <f ca="1">SUM(J8:OFFSET(J6,MATCH("PROYECTOS",$A$8:$A$42,0),0))</f>
        <v>14.337939332813693</v>
      </c>
      <c r="K7" s="38">
        <f ca="1">SUM(K8:OFFSET(K6,MATCH("PROYECTOS",$A$8:$A$42,0),0))</f>
        <v>9.6736468128136934</v>
      </c>
      <c r="L7" s="38">
        <f ca="1">SUM(L8:OFFSET(L6,MATCH("PROYECTOS",$A$8:$A$42,0),0))</f>
        <v>2.0691864099999999</v>
      </c>
      <c r="M7" s="38">
        <f ca="1">SUM(M8:OFFSET(M6,MATCH("PROYECTOS",$A$8:$A$42,0),0))</f>
        <v>2.5951061100000006</v>
      </c>
      <c r="N7" s="39">
        <f ca="1">IFERROR(K7/I7,0)</f>
        <v>0.28832315967503752</v>
      </c>
      <c r="O7" s="39">
        <f ca="1">IFERROR(SUM(K7,L7)/I7,0)</f>
        <v>0.3499952855270585</v>
      </c>
      <c r="P7" s="40">
        <f ca="1">IFERROR(SUM(K7,L7,M7)/I7,0)</f>
        <v>0.42734245436684831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3.7181160000000006</v>
      </c>
      <c r="I8" s="21">
        <v>5.1191199999999988</v>
      </c>
      <c r="J8" s="21">
        <f t="shared" ref="J8:J22" si="0">SUM(K8,L8,M8)</f>
        <v>1.9223783197787789</v>
      </c>
      <c r="K8" s="21">
        <v>1.3449726097787789</v>
      </c>
      <c r="L8" s="21">
        <v>0.23505287000000002</v>
      </c>
      <c r="M8" s="21">
        <v>0.34235283999999999</v>
      </c>
      <c r="N8" s="22">
        <f t="shared" ref="N8:N23" si="1">IFERROR(K8/I8,0)</f>
        <v>0.26273512044624453</v>
      </c>
      <c r="O8" s="22">
        <f t="shared" ref="O8:O23" si="2">IFERROR(SUM(K8,L8)/I8,0)</f>
        <v>0.3086517760433003</v>
      </c>
      <c r="P8" s="23">
        <f t="shared" ref="P8:P23" si="3">IFERROR(SUM(K8,L8,M8)/I8,0)</f>
        <v>0.37552905963891831</v>
      </c>
      <c r="Q8" s="70">
        <v>1</v>
      </c>
      <c r="R8" s="21">
        <v>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275</v>
      </c>
      <c r="F9" s="69">
        <v>177</v>
      </c>
      <c r="G9" s="19" t="s">
        <v>881</v>
      </c>
      <c r="H9" s="20">
        <v>0.81704299999999996</v>
      </c>
      <c r="I9" s="21">
        <v>0.81704299999999996</v>
      </c>
      <c r="J9" s="21">
        <f t="shared" si="0"/>
        <v>0.8170430064201355</v>
      </c>
      <c r="K9" s="21">
        <v>0.8170430064201355</v>
      </c>
      <c r="L9" s="21">
        <v>0</v>
      </c>
      <c r="M9" s="21">
        <v>0</v>
      </c>
      <c r="N9" s="22">
        <f t="shared" si="1"/>
        <v>1.0000000078577695</v>
      </c>
      <c r="O9" s="22">
        <f t="shared" si="2"/>
        <v>1.0000000078577695</v>
      </c>
      <c r="P9" s="23">
        <f t="shared" si="3"/>
        <v>1.0000000078577695</v>
      </c>
      <c r="Q9" s="70">
        <v>2</v>
      </c>
      <c r="R9" s="21">
        <v>2</v>
      </c>
      <c r="S9" s="23">
        <f t="shared" ref="S9:S22" si="4">IFERROR(R9/Q9,0)</f>
        <v>1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275</v>
      </c>
      <c r="F10" s="69">
        <v>177</v>
      </c>
      <c r="G10" s="19" t="s">
        <v>881</v>
      </c>
      <c r="H10" s="20">
        <v>1.56101</v>
      </c>
      <c r="I10" s="21">
        <v>1.2387900000000001</v>
      </c>
      <c r="J10" s="21">
        <f t="shared" si="0"/>
        <v>0.62025999374389651</v>
      </c>
      <c r="K10" s="21">
        <v>0.62955999374389648</v>
      </c>
      <c r="L10" s="21">
        <v>-0.10929999999999999</v>
      </c>
      <c r="M10" s="21">
        <v>0.1</v>
      </c>
      <c r="N10" s="22">
        <f t="shared" si="1"/>
        <v>0.50820558266041582</v>
      </c>
      <c r="O10" s="22">
        <f t="shared" si="2"/>
        <v>0.41997432473937996</v>
      </c>
      <c r="P10" s="23">
        <f t="shared" si="3"/>
        <v>0.5006982569635664</v>
      </c>
      <c r="Q10" s="70">
        <v>5</v>
      </c>
      <c r="R10" s="21">
        <v>5</v>
      </c>
      <c r="S10" s="23">
        <f t="shared" si="4"/>
        <v>1</v>
      </c>
    </row>
    <row r="11" spans="1:19" ht="38.25" x14ac:dyDescent="0.25">
      <c r="A11" s="17"/>
      <c r="B11" s="19">
        <v>5004099</v>
      </c>
      <c r="C11" s="19" t="s">
        <v>871</v>
      </c>
      <c r="D11" s="68">
        <v>3000712</v>
      </c>
      <c r="E11" s="19" t="s">
        <v>867</v>
      </c>
      <c r="F11" s="69">
        <v>87</v>
      </c>
      <c r="G11" s="19" t="s">
        <v>395</v>
      </c>
      <c r="H11" s="20">
        <v>2</v>
      </c>
      <c r="I11" s="21">
        <v>1.997852</v>
      </c>
      <c r="J11" s="21">
        <f t="shared" si="0"/>
        <v>0.37828611748618601</v>
      </c>
      <c r="K11" s="21">
        <v>0.27723529748618603</v>
      </c>
      <c r="L11" s="21">
        <v>4.6710250000000002E-2</v>
      </c>
      <c r="M11" s="21">
        <v>5.4340570000000005E-2</v>
      </c>
      <c r="N11" s="22">
        <f t="shared" si="1"/>
        <v>0.13876668416188287</v>
      </c>
      <c r="O11" s="22">
        <f t="shared" si="2"/>
        <v>0.16214691953467325</v>
      </c>
      <c r="P11" s="23">
        <f t="shared" si="3"/>
        <v>0.18934641679473055</v>
      </c>
      <c r="Q11" s="70">
        <v>11569</v>
      </c>
      <c r="R11" s="21">
        <v>11569</v>
      </c>
      <c r="S11" s="23">
        <f t="shared" si="4"/>
        <v>1</v>
      </c>
    </row>
    <row r="12" spans="1:19" ht="51" x14ac:dyDescent="0.25">
      <c r="A12" s="17"/>
      <c r="B12" s="19">
        <v>5004102</v>
      </c>
      <c r="C12" s="19" t="s">
        <v>872</v>
      </c>
      <c r="D12" s="68">
        <v>3000098</v>
      </c>
      <c r="E12" s="19" t="s">
        <v>865</v>
      </c>
      <c r="F12" s="69">
        <v>87</v>
      </c>
      <c r="G12" s="19" t="s">
        <v>395</v>
      </c>
      <c r="H12" s="20">
        <v>0.39205500000000004</v>
      </c>
      <c r="I12" s="21">
        <v>4.5999999999999999E-3</v>
      </c>
      <c r="J12" s="21">
        <f t="shared" si="0"/>
        <v>7.8819999999999994E-5</v>
      </c>
      <c r="K12" s="21">
        <v>0</v>
      </c>
      <c r="L12" s="21">
        <v>0</v>
      </c>
      <c r="M12" s="21">
        <v>7.8819999999999994E-5</v>
      </c>
      <c r="N12" s="22">
        <f t="shared" si="1"/>
        <v>0</v>
      </c>
      <c r="O12" s="22">
        <f t="shared" si="2"/>
        <v>0</v>
      </c>
      <c r="P12" s="23">
        <f t="shared" si="3"/>
        <v>1.7134782608695651E-2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5004102</v>
      </c>
      <c r="C13" s="19" t="s">
        <v>872</v>
      </c>
      <c r="D13" s="68">
        <v>3000713</v>
      </c>
      <c r="E13" s="19" t="s">
        <v>868</v>
      </c>
      <c r="F13" s="69">
        <v>87</v>
      </c>
      <c r="G13" s="19" t="s">
        <v>395</v>
      </c>
      <c r="H13" s="20">
        <v>6.7649999999999988</v>
      </c>
      <c r="I13" s="21">
        <v>7.1926820000000005</v>
      </c>
      <c r="J13" s="21">
        <f t="shared" si="0"/>
        <v>2.6827563975073359</v>
      </c>
      <c r="K13" s="21">
        <v>1.5789552175073363</v>
      </c>
      <c r="L13" s="21">
        <v>0.65858905999999984</v>
      </c>
      <c r="M13" s="21">
        <v>0.44521211999999993</v>
      </c>
      <c r="N13" s="22">
        <f t="shared" si="1"/>
        <v>0.21952245594999698</v>
      </c>
      <c r="O13" s="22">
        <f t="shared" si="2"/>
        <v>0.31108622312335454</v>
      </c>
      <c r="P13" s="23">
        <f t="shared" si="3"/>
        <v>0.37298415215733655</v>
      </c>
      <c r="Q13" s="70">
        <v>9346</v>
      </c>
      <c r="R13" s="21">
        <v>5500</v>
      </c>
      <c r="S13" s="23">
        <f t="shared" si="4"/>
        <v>0.58848705328482775</v>
      </c>
    </row>
    <row r="14" spans="1:19" ht="38.25" x14ac:dyDescent="0.25">
      <c r="A14" s="17"/>
      <c r="B14" s="19">
        <v>5004103</v>
      </c>
      <c r="C14" s="19" t="s">
        <v>873</v>
      </c>
      <c r="D14" s="68">
        <v>3000713</v>
      </c>
      <c r="E14" s="19" t="s">
        <v>868</v>
      </c>
      <c r="F14" s="69">
        <v>87</v>
      </c>
      <c r="G14" s="19" t="s">
        <v>395</v>
      </c>
      <c r="H14" s="20">
        <v>0.4</v>
      </c>
      <c r="I14" s="21">
        <v>0.63978600000000008</v>
      </c>
      <c r="J14" s="21">
        <f t="shared" si="0"/>
        <v>0.307802287063211</v>
      </c>
      <c r="K14" s="21">
        <v>0.17570152706321096</v>
      </c>
      <c r="L14" s="21">
        <v>4.1992579999999995E-2</v>
      </c>
      <c r="M14" s="21">
        <v>9.010818000000001E-2</v>
      </c>
      <c r="N14" s="22">
        <f t="shared" si="1"/>
        <v>0.27462546392576725</v>
      </c>
      <c r="O14" s="22">
        <f t="shared" si="2"/>
        <v>0.34026081699695043</v>
      </c>
      <c r="P14" s="23">
        <f t="shared" si="3"/>
        <v>0.48110194199812273</v>
      </c>
      <c r="Q14" s="70">
        <v>670</v>
      </c>
      <c r="R14" s="21">
        <v>318</v>
      </c>
      <c r="S14" s="23">
        <f t="shared" si="4"/>
        <v>0.47462686567164181</v>
      </c>
    </row>
    <row r="15" spans="1:19" ht="38.25" x14ac:dyDescent="0.25">
      <c r="A15" s="17"/>
      <c r="B15" s="19">
        <v>5004107</v>
      </c>
      <c r="C15" s="19" t="s">
        <v>874</v>
      </c>
      <c r="D15" s="68">
        <v>3000501</v>
      </c>
      <c r="E15" s="19" t="s">
        <v>866</v>
      </c>
      <c r="F15" s="69">
        <v>19</v>
      </c>
      <c r="G15" s="19" t="s">
        <v>882</v>
      </c>
      <c r="H15" s="20">
        <v>0.18040599999999998</v>
      </c>
      <c r="I15" s="21">
        <v>0.26427</v>
      </c>
      <c r="J15" s="21">
        <f t="shared" si="0"/>
        <v>5.2217897900845855E-3</v>
      </c>
      <c r="K15" s="21">
        <v>5.2217897900845855E-3</v>
      </c>
      <c r="L15" s="21">
        <v>0</v>
      </c>
      <c r="M15" s="21">
        <v>0</v>
      </c>
      <c r="N15" s="22">
        <f t="shared" si="1"/>
        <v>1.9759298407252376E-2</v>
      </c>
      <c r="O15" s="22">
        <f t="shared" si="2"/>
        <v>1.9759298407252376E-2</v>
      </c>
      <c r="P15" s="23">
        <f t="shared" si="3"/>
        <v>1.9759298407252376E-2</v>
      </c>
      <c r="Q15" s="70">
        <v>3.5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5005064</v>
      </c>
      <c r="C16" s="19" t="s">
        <v>875</v>
      </c>
      <c r="D16" s="68">
        <v>3000095</v>
      </c>
      <c r="E16" s="19" t="s">
        <v>864</v>
      </c>
      <c r="F16" s="69">
        <v>14</v>
      </c>
      <c r="G16" s="19" t="s">
        <v>690</v>
      </c>
      <c r="H16" s="20">
        <v>0</v>
      </c>
      <c r="I16" s="21">
        <v>2.5000000000000001E-3</v>
      </c>
      <c r="J16" s="21">
        <f t="shared" si="0"/>
        <v>2.16E-3</v>
      </c>
      <c r="K16" s="21">
        <v>0</v>
      </c>
      <c r="L16" s="21">
        <v>0</v>
      </c>
      <c r="M16" s="21">
        <v>2.16E-3</v>
      </c>
      <c r="N16" s="22">
        <f t="shared" si="1"/>
        <v>0</v>
      </c>
      <c r="O16" s="22">
        <f t="shared" si="2"/>
        <v>0</v>
      </c>
      <c r="P16" s="23">
        <f t="shared" si="3"/>
        <v>0.86399999999999999</v>
      </c>
      <c r="Q16" s="70">
        <v>1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5005064</v>
      </c>
      <c r="C17" s="19" t="s">
        <v>875</v>
      </c>
      <c r="D17" s="68">
        <v>3000712</v>
      </c>
      <c r="E17" s="19" t="s">
        <v>867</v>
      </c>
      <c r="F17" s="69">
        <v>14</v>
      </c>
      <c r="G17" s="19" t="s">
        <v>690</v>
      </c>
      <c r="H17" s="20">
        <v>1</v>
      </c>
      <c r="I17" s="21">
        <v>1</v>
      </c>
      <c r="J17" s="21">
        <f t="shared" si="0"/>
        <v>9.4730196498334404E-2</v>
      </c>
      <c r="K17" s="21">
        <v>8.3230196498334408E-2</v>
      </c>
      <c r="L17" s="21">
        <v>0</v>
      </c>
      <c r="M17" s="21">
        <v>1.15E-2</v>
      </c>
      <c r="N17" s="22">
        <f t="shared" si="1"/>
        <v>8.3230196498334408E-2</v>
      </c>
      <c r="O17" s="22">
        <f t="shared" si="2"/>
        <v>8.3230196498334408E-2</v>
      </c>
      <c r="P17" s="23">
        <f t="shared" si="3"/>
        <v>9.4730196498334404E-2</v>
      </c>
      <c r="Q17" s="70">
        <v>0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5005229</v>
      </c>
      <c r="C18" s="19" t="s">
        <v>876</v>
      </c>
      <c r="D18" s="68">
        <v>3000712</v>
      </c>
      <c r="E18" s="19" t="s">
        <v>867</v>
      </c>
      <c r="F18" s="69">
        <v>87</v>
      </c>
      <c r="G18" s="19" t="s">
        <v>395</v>
      </c>
      <c r="H18" s="20">
        <v>4.1837370000000007</v>
      </c>
      <c r="I18" s="21">
        <v>4.1837369999999998</v>
      </c>
      <c r="J18" s="21">
        <f t="shared" si="0"/>
        <v>2.007207923401308</v>
      </c>
      <c r="K18" s="21">
        <v>1.3218131534013082</v>
      </c>
      <c r="L18" s="21">
        <v>0.26058433000000003</v>
      </c>
      <c r="M18" s="21">
        <v>0.42481044000000001</v>
      </c>
      <c r="N18" s="22">
        <f t="shared" si="1"/>
        <v>0.31594078533170422</v>
      </c>
      <c r="O18" s="22">
        <f t="shared" si="2"/>
        <v>0.37822585009557441</v>
      </c>
      <c r="P18" s="23">
        <f t="shared" si="3"/>
        <v>0.47976436458632754</v>
      </c>
      <c r="Q18" s="70">
        <v>22601</v>
      </c>
      <c r="R18" s="21">
        <v>16275</v>
      </c>
      <c r="S18" s="23">
        <f t="shared" si="4"/>
        <v>0.7201008804920136</v>
      </c>
    </row>
    <row r="19" spans="1:19" ht="38.25" x14ac:dyDescent="0.25">
      <c r="A19" s="17"/>
      <c r="B19" s="19">
        <v>5005230</v>
      </c>
      <c r="C19" s="19" t="s">
        <v>877</v>
      </c>
      <c r="D19" s="68">
        <v>3000712</v>
      </c>
      <c r="E19" s="19" t="s">
        <v>867</v>
      </c>
      <c r="F19" s="69">
        <v>87</v>
      </c>
      <c r="G19" s="19" t="s">
        <v>395</v>
      </c>
      <c r="H19" s="20">
        <v>9.1200939999999999</v>
      </c>
      <c r="I19" s="21">
        <v>9.1291039999999999</v>
      </c>
      <c r="J19" s="21">
        <f t="shared" si="0"/>
        <v>4.9227542688639216</v>
      </c>
      <c r="K19" s="21">
        <v>3.1156498988639214</v>
      </c>
      <c r="L19" s="21">
        <v>0.81620312000000006</v>
      </c>
      <c r="M19" s="21">
        <v>0.99090125000000018</v>
      </c>
      <c r="N19" s="22">
        <f t="shared" si="1"/>
        <v>0.3412875895448142</v>
      </c>
      <c r="O19" s="22">
        <f t="shared" si="2"/>
        <v>0.43069429583274782</v>
      </c>
      <c r="P19" s="23">
        <f t="shared" si="3"/>
        <v>0.53923739600993936</v>
      </c>
      <c r="Q19" s="70">
        <v>153159</v>
      </c>
      <c r="R19" s="21">
        <v>85584</v>
      </c>
      <c r="S19" s="23">
        <f t="shared" si="4"/>
        <v>0.55879184377019964</v>
      </c>
    </row>
    <row r="20" spans="1:19" ht="38.25" x14ac:dyDescent="0.25">
      <c r="A20" s="17"/>
      <c r="B20" s="19">
        <v>5005231</v>
      </c>
      <c r="C20" s="19" t="s">
        <v>878</v>
      </c>
      <c r="D20" s="68">
        <v>3000712</v>
      </c>
      <c r="E20" s="19" t="s">
        <v>867</v>
      </c>
      <c r="F20" s="69">
        <v>87</v>
      </c>
      <c r="G20" s="19" t="s">
        <v>395</v>
      </c>
      <c r="H20" s="20">
        <v>0</v>
      </c>
      <c r="I20" s="21">
        <v>1.4843119999999999</v>
      </c>
      <c r="J20" s="21">
        <f t="shared" si="0"/>
        <v>0.39713789975438707</v>
      </c>
      <c r="K20" s="21">
        <v>0.21371911975438707</v>
      </c>
      <c r="L20" s="21">
        <v>8.950198999999999E-2</v>
      </c>
      <c r="M20" s="21">
        <v>9.391679E-2</v>
      </c>
      <c r="N20" s="22">
        <f t="shared" si="1"/>
        <v>0.14398530750569091</v>
      </c>
      <c r="O20" s="22">
        <f t="shared" si="2"/>
        <v>0.20428394418046009</v>
      </c>
      <c r="P20" s="23">
        <f t="shared" si="3"/>
        <v>0.26755688814372391</v>
      </c>
      <c r="Q20" s="70">
        <v>2860</v>
      </c>
      <c r="R20" s="21">
        <v>0</v>
      </c>
      <c r="S20" s="23">
        <f t="shared" si="4"/>
        <v>0</v>
      </c>
    </row>
    <row r="21" spans="1:19" ht="51" x14ac:dyDescent="0.25">
      <c r="A21" s="17"/>
      <c r="B21" s="19">
        <v>5005232</v>
      </c>
      <c r="C21" s="19" t="s">
        <v>879</v>
      </c>
      <c r="D21" s="68">
        <v>3000713</v>
      </c>
      <c r="E21" s="19" t="s">
        <v>868</v>
      </c>
      <c r="F21" s="69">
        <v>87</v>
      </c>
      <c r="G21" s="19" t="s">
        <v>395</v>
      </c>
      <c r="H21" s="20">
        <v>0.75353999999999999</v>
      </c>
      <c r="I21" s="21">
        <v>0.27760800000000002</v>
      </c>
      <c r="J21" s="21">
        <f t="shared" si="0"/>
        <v>0.13751651264221146</v>
      </c>
      <c r="K21" s="21">
        <v>8.4004962642211467E-2</v>
      </c>
      <c r="L21" s="21">
        <v>2.8657449999999998E-2</v>
      </c>
      <c r="M21" s="21">
        <v>2.48541E-2</v>
      </c>
      <c r="N21" s="22">
        <f t="shared" si="1"/>
        <v>0.30260281635331643</v>
      </c>
      <c r="O21" s="22">
        <f t="shared" si="2"/>
        <v>0.40583273047682872</v>
      </c>
      <c r="P21" s="23">
        <f t="shared" si="3"/>
        <v>0.49536221089526039</v>
      </c>
      <c r="Q21" s="70">
        <v>180</v>
      </c>
      <c r="R21" s="21">
        <v>180</v>
      </c>
      <c r="S21" s="23">
        <f t="shared" si="4"/>
        <v>1</v>
      </c>
    </row>
    <row r="22" spans="1:19" ht="38.25" x14ac:dyDescent="0.25">
      <c r="A22" s="17"/>
      <c r="B22" s="19">
        <v>5005233</v>
      </c>
      <c r="C22" s="19" t="s">
        <v>880</v>
      </c>
      <c r="D22" s="68">
        <v>3000713</v>
      </c>
      <c r="E22" s="19" t="s">
        <v>868</v>
      </c>
      <c r="F22" s="69">
        <v>87</v>
      </c>
      <c r="G22" s="19" t="s">
        <v>395</v>
      </c>
      <c r="H22" s="20">
        <v>0.19999999999999998</v>
      </c>
      <c r="I22" s="21">
        <v>0.19999999999999998</v>
      </c>
      <c r="J22" s="21">
        <f t="shared" si="0"/>
        <v>4.2605799863903074E-2</v>
      </c>
      <c r="K22" s="21">
        <v>2.6540039863903075E-2</v>
      </c>
      <c r="L22" s="21">
        <v>1.19476E-3</v>
      </c>
      <c r="M22" s="21">
        <v>1.4871000000000001E-2</v>
      </c>
      <c r="N22" s="22">
        <f t="shared" si="1"/>
        <v>0.13270019931951538</v>
      </c>
      <c r="O22" s="22">
        <f t="shared" si="2"/>
        <v>0.13867399931951538</v>
      </c>
      <c r="P22" s="23">
        <f t="shared" si="3"/>
        <v>0.21302899931951538</v>
      </c>
      <c r="Q22" s="70">
        <v>1974</v>
      </c>
      <c r="R22" s="21">
        <v>2128</v>
      </c>
      <c r="S22" s="23">
        <f t="shared" si="4"/>
        <v>1.0780141843971631</v>
      </c>
    </row>
    <row r="23" spans="1:19" ht="15.75" thickBot="1" x14ac:dyDescent="0.3">
      <c r="A23" s="41" t="s">
        <v>293</v>
      </c>
      <c r="B23" s="43"/>
      <c r="C23" s="43"/>
      <c r="D23" s="65"/>
      <c r="E23" s="43"/>
      <c r="F23" s="66"/>
      <c r="G23" s="43"/>
      <c r="H23" s="44">
        <f t="shared" ref="H23:M23" ca="1" si="5">OFFSET(H23,-MATCH("PROYECTOS",$A$8:$A$42,0)-1,0)-(OFFSET(H23,-MATCH("PROYECTOS",$A$8:$A$42,0),0))</f>
        <v>2.6500000000000021</v>
      </c>
      <c r="I23" s="45">
        <f t="shared" ca="1" si="5"/>
        <v>7.8529589999999914</v>
      </c>
      <c r="J23" s="45">
        <f t="shared" ca="1" si="5"/>
        <v>4.4341133407567348</v>
      </c>
      <c r="K23" s="45">
        <f t="shared" ca="1" si="5"/>
        <v>3.3049971007567365</v>
      </c>
      <c r="L23" s="45">
        <f t="shared" ca="1" si="5"/>
        <v>0.52456494999999981</v>
      </c>
      <c r="M23" s="45">
        <f t="shared" ca="1" si="5"/>
        <v>0.60455128999999985</v>
      </c>
      <c r="N23" s="46">
        <f t="shared" ca="1" si="1"/>
        <v>0.42086009881838682</v>
      </c>
      <c r="O23" s="46">
        <f t="shared" ca="1" si="2"/>
        <v>0.487658480167379</v>
      </c>
      <c r="P23" s="47">
        <f t="shared" ca="1" si="3"/>
        <v>0.56464236484065966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65.552451000000005</v>
      </c>
      <c r="E6" s="14">
        <v>60.370751000000006</v>
      </c>
      <c r="F6" s="14">
        <v>34.582060008549945</v>
      </c>
      <c r="G6" s="14">
        <v>26.537882468549938</v>
      </c>
      <c r="H6" s="14">
        <v>4.0622973699999996</v>
      </c>
      <c r="I6" s="14">
        <v>3.9818801700000002</v>
      </c>
      <c r="J6" s="15">
        <v>0.43958178470481402</v>
      </c>
      <c r="K6" s="15">
        <v>0.50687094879024996</v>
      </c>
      <c r="L6" s="16">
        <v>0.57282805722509456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52.212523999999974</v>
      </c>
      <c r="E7" s="38">
        <f ca="1">SUM(E8:OFFSET(E6,MATCH("GOBIERNOS REGIONALES",$A$8:$A$50,0),0))</f>
        <v>52.694013999999974</v>
      </c>
      <c r="F7" s="38">
        <f ca="1">SUM(F8:OFFSET(F6,MATCH("GOBIERNOS REGIONALES",$A$8:$A$50,0),0))</f>
        <v>30.502797710819344</v>
      </c>
      <c r="G7" s="38">
        <f ca="1">SUM(G8:OFFSET(G6,MATCH("GOBIERNOS REGIONALES",$A$8:$A$50,0),0))</f>
        <v>23.584614430819343</v>
      </c>
      <c r="H7" s="38">
        <f ca="1">SUM(H8:OFFSET(H6,MATCH("GOBIERNOS REGIONALES",$A$8:$A$50,0),0))</f>
        <v>3.4742247500000016</v>
      </c>
      <c r="I7" s="38">
        <f ca="1">SUM(I8:OFFSET(I6,MATCH("GOBIERNOS REGIONALES",$A$8:$A$50,0),0))</f>
        <v>3.4439585300000006</v>
      </c>
      <c r="J7" s="39">
        <f ca="1">IFERROR(G7/E7,0)</f>
        <v>0.44757672912941032</v>
      </c>
      <c r="K7" s="39">
        <f ca="1">IFERROR(SUM(G7,H7)/E7,0)</f>
        <v>0.51350878642153464</v>
      </c>
      <c r="L7" s="40">
        <f ca="1">IFERROR(SUM(G7,H7,I7)/E7,0)</f>
        <v>0.57886646689734733</v>
      </c>
      <c r="M7" s="4"/>
    </row>
    <row r="8" spans="1:13" ht="25.5" x14ac:dyDescent="0.25">
      <c r="A8" s="17"/>
      <c r="B8" s="18">
        <v>50</v>
      </c>
      <c r="C8" s="19" t="s">
        <v>128</v>
      </c>
      <c r="D8" s="20">
        <v>52.212523999999974</v>
      </c>
      <c r="E8" s="21">
        <v>52.694013999999974</v>
      </c>
      <c r="F8" s="21">
        <f t="shared" ref="F8:F19" si="0">SUM(G8,H8,I8)</f>
        <v>30.502797710819344</v>
      </c>
      <c r="G8" s="21">
        <v>23.584614430819343</v>
      </c>
      <c r="H8" s="21">
        <v>3.4742247500000016</v>
      </c>
      <c r="I8" s="21">
        <v>3.4439585300000006</v>
      </c>
      <c r="J8" s="22">
        <f t="shared" ref="J8:J19" si="1">IFERROR(G8/E8,0)</f>
        <v>0.44757672912941032</v>
      </c>
      <c r="K8" s="22">
        <f t="shared" ref="K8:K19" si="2">IFERROR(SUM(G8,H8)/E8,0)</f>
        <v>0.51350878642153464</v>
      </c>
      <c r="L8" s="23">
        <f t="shared" ref="L8:L19" si="3">IFERROR(SUM(G8,H8,I8)/E8,0)</f>
        <v>0.57886646689734733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13.339927000000001</v>
      </c>
      <c r="E9" s="38">
        <f ca="1">SUM(E10:OFFSET(E8,(MATCH("GOBIERNOS LOCALES",$A$8:$A$50,0)-MATCH("GOBIERNOS REGIONALES",$A$8:$A$50,0)),0))</f>
        <v>7.6767369999999993</v>
      </c>
      <c r="F9" s="38">
        <f ca="1">SUM(F10:OFFSET(F8,(MATCH("GOBIERNOS LOCALES",$A$8:$A$50,0)-MATCH("GOBIERNOS REGIONALES",$A$8:$A$50,0)),0))</f>
        <v>4.0792622977305948</v>
      </c>
      <c r="G9" s="38">
        <f ca="1">SUM(G10:OFFSET(G8,(MATCH("GOBIERNOS LOCALES",$A$8:$A$50,0)-MATCH("GOBIERNOS REGIONALES",$A$8:$A$50,0)),0))</f>
        <v>2.9532680377305951</v>
      </c>
      <c r="H9" s="38">
        <f ca="1">SUM(H10:OFFSET(H8,(MATCH("GOBIERNOS LOCALES",$A$8:$A$50,0)-MATCH("GOBIERNOS REGIONALES",$A$8:$A$50,0)),0))</f>
        <v>0.58807261999999993</v>
      </c>
      <c r="I9" s="38">
        <f ca="1">SUM(I10:OFFSET(I8,(MATCH("GOBIERNOS LOCALES",$A$8:$A$50,0)-MATCH("GOBIERNOS REGIONALES",$A$8:$A$50,0)),0))</f>
        <v>0.53792164000000009</v>
      </c>
      <c r="J9" s="39">
        <f t="shared" ca="1" si="1"/>
        <v>0.38470355800004552</v>
      </c>
      <c r="K9" s="39">
        <f t="shared" ca="1" si="2"/>
        <v>0.4613080606683016</v>
      </c>
      <c r="L9" s="40">
        <f t="shared" ca="1" si="3"/>
        <v>0.53137971220462499</v>
      </c>
      <c r="M9" s="4"/>
    </row>
    <row r="10" spans="1:13" x14ac:dyDescent="0.25">
      <c r="A10" s="17"/>
      <c r="B10" s="18">
        <v>440</v>
      </c>
      <c r="C10" s="19" t="s">
        <v>206</v>
      </c>
      <c r="D10" s="20">
        <v>0</v>
      </c>
      <c r="E10" s="21">
        <v>3.2711999999999998E-2</v>
      </c>
      <c r="F10" s="21">
        <f t="shared" si="0"/>
        <v>2.2891999687999487E-2</v>
      </c>
      <c r="G10" s="21">
        <v>2.2891999687999487E-2</v>
      </c>
      <c r="H10" s="21">
        <v>0</v>
      </c>
      <c r="I10" s="21">
        <v>0</v>
      </c>
      <c r="J10" s="22">
        <f t="shared" si="1"/>
        <v>0.69980434360477772</v>
      </c>
      <c r="K10" s="22">
        <f t="shared" si="2"/>
        <v>0.69980434360477772</v>
      </c>
      <c r="L10" s="23">
        <f t="shared" si="3"/>
        <v>0.69980434360477772</v>
      </c>
      <c r="M10" s="4"/>
    </row>
    <row r="11" spans="1:13" x14ac:dyDescent="0.25">
      <c r="A11" s="17"/>
      <c r="B11" s="18">
        <v>445</v>
      </c>
      <c r="C11" s="19" t="s">
        <v>211</v>
      </c>
      <c r="D11" s="20">
        <v>0.35</v>
      </c>
      <c r="E11" s="21">
        <v>0.601383</v>
      </c>
      <c r="F11" s="21">
        <f t="shared" si="0"/>
        <v>0.27735114985431431</v>
      </c>
      <c r="G11" s="21">
        <v>6.2167449854314327E-2</v>
      </c>
      <c r="H11" s="21">
        <v>0.1635587</v>
      </c>
      <c r="I11" s="21">
        <v>5.1625000000000004E-2</v>
      </c>
      <c r="J11" s="22">
        <f t="shared" si="1"/>
        <v>0.10337413903338526</v>
      </c>
      <c r="K11" s="22">
        <f t="shared" si="2"/>
        <v>0.37534507934929046</v>
      </c>
      <c r="L11" s="23">
        <f t="shared" si="3"/>
        <v>0.46118887606452846</v>
      </c>
      <c r="M11" s="4"/>
    </row>
    <row r="12" spans="1:13" x14ac:dyDescent="0.25">
      <c r="A12" s="17"/>
      <c r="B12" s="18">
        <v>447</v>
      </c>
      <c r="C12" s="19" t="s">
        <v>213</v>
      </c>
      <c r="D12" s="20">
        <v>1.389985</v>
      </c>
      <c r="E12" s="21">
        <v>1.438985</v>
      </c>
      <c r="F12" s="21">
        <f t="shared" si="0"/>
        <v>0.89810093122775125</v>
      </c>
      <c r="G12" s="21">
        <v>0.73417084122775123</v>
      </c>
      <c r="H12" s="21">
        <v>6.0438630000000007E-2</v>
      </c>
      <c r="I12" s="21">
        <v>0.10349145999999999</v>
      </c>
      <c r="J12" s="22">
        <f t="shared" si="1"/>
        <v>0.51020048244266014</v>
      </c>
      <c r="K12" s="22">
        <f t="shared" si="2"/>
        <v>0.5522013580598486</v>
      </c>
      <c r="L12" s="23">
        <f t="shared" si="3"/>
        <v>0.62412112094827343</v>
      </c>
      <c r="M12" s="4"/>
    </row>
    <row r="13" spans="1:13" x14ac:dyDescent="0.25">
      <c r="A13" s="17"/>
      <c r="B13" s="18">
        <v>453</v>
      </c>
      <c r="C13" s="19" t="s">
        <v>219</v>
      </c>
      <c r="D13" s="20">
        <v>0</v>
      </c>
      <c r="E13" s="21">
        <v>0.23714600000000002</v>
      </c>
      <c r="F13" s="21">
        <f t="shared" si="0"/>
        <v>6.5740000978261231E-3</v>
      </c>
      <c r="G13" s="21">
        <v>3.0400000978261232E-3</v>
      </c>
      <c r="H13" s="21">
        <v>3.5360000000000001E-3</v>
      </c>
      <c r="I13" s="21">
        <v>-1.9999999999999999E-6</v>
      </c>
      <c r="J13" s="22">
        <f t="shared" si="1"/>
        <v>1.2819107629165674E-2</v>
      </c>
      <c r="K13" s="22">
        <f t="shared" si="2"/>
        <v>2.7729753391691713E-2</v>
      </c>
      <c r="L13" s="23">
        <f t="shared" si="3"/>
        <v>2.7721319768522861E-2</v>
      </c>
      <c r="M13" s="4"/>
    </row>
    <row r="14" spans="1:13" x14ac:dyDescent="0.25">
      <c r="A14" s="17"/>
      <c r="B14" s="18">
        <v>454</v>
      </c>
      <c r="C14" s="19" t="s">
        <v>220</v>
      </c>
      <c r="D14" s="20">
        <v>0</v>
      </c>
      <c r="E14" s="21">
        <v>1.026173</v>
      </c>
      <c r="F14" s="21">
        <f t="shared" si="0"/>
        <v>0.54632805218272784</v>
      </c>
      <c r="G14" s="21">
        <v>0.44268208218272775</v>
      </c>
      <c r="H14" s="21">
        <v>6.0424289999999999E-2</v>
      </c>
      <c r="I14" s="21">
        <v>4.3221679999999998E-2</v>
      </c>
      <c r="J14" s="22">
        <f t="shared" si="1"/>
        <v>0.43139127825690965</v>
      </c>
      <c r="K14" s="22">
        <f t="shared" si="2"/>
        <v>0.49027441979347325</v>
      </c>
      <c r="L14" s="23">
        <f t="shared" si="3"/>
        <v>0.53239371156981119</v>
      </c>
      <c r="M14" s="4"/>
    </row>
    <row r="15" spans="1:13" x14ac:dyDescent="0.25">
      <c r="A15" s="17"/>
      <c r="B15" s="18">
        <v>457</v>
      </c>
      <c r="C15" s="19" t="s">
        <v>223</v>
      </c>
      <c r="D15" s="20">
        <v>5.6805840000000005</v>
      </c>
      <c r="E15" s="21">
        <v>1.1395929999999999</v>
      </c>
      <c r="F15" s="21">
        <f t="shared" si="0"/>
        <v>0.46209054968035557</v>
      </c>
      <c r="G15" s="21">
        <v>0.31703314968035556</v>
      </c>
      <c r="H15" s="21">
        <v>9.2090900000000003E-2</v>
      </c>
      <c r="I15" s="21">
        <v>5.29665E-2</v>
      </c>
      <c r="J15" s="22">
        <f t="shared" si="1"/>
        <v>0.27819857587784025</v>
      </c>
      <c r="K15" s="22">
        <f t="shared" si="2"/>
        <v>0.35900891781570754</v>
      </c>
      <c r="L15" s="23">
        <f t="shared" si="3"/>
        <v>0.40548735353793469</v>
      </c>
      <c r="M15" s="4"/>
    </row>
    <row r="16" spans="1:13" x14ac:dyDescent="0.25">
      <c r="A16" s="17"/>
      <c r="B16" s="18">
        <v>461</v>
      </c>
      <c r="C16" s="19" t="s">
        <v>227</v>
      </c>
      <c r="D16" s="20">
        <v>0</v>
      </c>
      <c r="E16" s="21">
        <v>0.41829300000000003</v>
      </c>
      <c r="F16" s="21">
        <f t="shared" si="0"/>
        <v>0.2934172610150278</v>
      </c>
      <c r="G16" s="21">
        <v>0.28577726101502776</v>
      </c>
      <c r="H16" s="21">
        <v>5.8399999999999997E-3</v>
      </c>
      <c r="I16" s="21">
        <v>1.8E-3</v>
      </c>
      <c r="J16" s="22">
        <f t="shared" si="1"/>
        <v>0.68319876501645438</v>
      </c>
      <c r="K16" s="22">
        <f t="shared" si="2"/>
        <v>0.69716027046837448</v>
      </c>
      <c r="L16" s="23">
        <f t="shared" si="3"/>
        <v>0.70146347420355537</v>
      </c>
      <c r="M16" s="4"/>
    </row>
    <row r="17" spans="1:13" x14ac:dyDescent="0.25">
      <c r="A17" s="17"/>
      <c r="B17" s="18">
        <v>462</v>
      </c>
      <c r="C17" s="19" t="s">
        <v>228</v>
      </c>
      <c r="D17" s="20">
        <v>5.9193580000000008</v>
      </c>
      <c r="E17" s="21">
        <v>1.475293</v>
      </c>
      <c r="F17" s="21">
        <f t="shared" si="0"/>
        <v>0.98754964254809907</v>
      </c>
      <c r="G17" s="21">
        <v>0.66611864254809916</v>
      </c>
      <c r="H17" s="21">
        <v>0.15813499999999997</v>
      </c>
      <c r="I17" s="21">
        <v>0.163296</v>
      </c>
      <c r="J17" s="22">
        <f t="shared" si="1"/>
        <v>0.45151616834628727</v>
      </c>
      <c r="K17" s="22">
        <f t="shared" si="2"/>
        <v>0.5587050454032515</v>
      </c>
      <c r="L17" s="23">
        <f t="shared" si="3"/>
        <v>0.66939221059687748</v>
      </c>
      <c r="M17" s="4"/>
    </row>
    <row r="18" spans="1:13" ht="15.75" thickBot="1" x14ac:dyDescent="0.3">
      <c r="A18" s="24"/>
      <c r="B18" s="25">
        <v>463</v>
      </c>
      <c r="C18" s="26" t="s">
        <v>229</v>
      </c>
      <c r="D18" s="27">
        <v>0</v>
      </c>
      <c r="E18" s="28">
        <v>1.307159</v>
      </c>
      <c r="F18" s="28">
        <f t="shared" si="0"/>
        <v>0.58495871143649369</v>
      </c>
      <c r="G18" s="28">
        <v>0.41938661143649369</v>
      </c>
      <c r="H18" s="28">
        <v>4.4049100000000001E-2</v>
      </c>
      <c r="I18" s="28">
        <v>0.12152300000000001</v>
      </c>
      <c r="J18" s="29">
        <f t="shared" si="1"/>
        <v>0.32083825413472555</v>
      </c>
      <c r="K18" s="29">
        <f t="shared" si="2"/>
        <v>0.35453660299664669</v>
      </c>
      <c r="L18" s="30">
        <f t="shared" si="3"/>
        <v>0.4475038701768444</v>
      </c>
      <c r="M18" s="4"/>
    </row>
    <row r="19" spans="1:13" x14ac:dyDescent="0.25">
      <c r="A19" t="s">
        <v>232</v>
      </c>
      <c r="D19" s="5"/>
      <c r="E19" s="5"/>
      <c r="F19" s="5">
        <f t="shared" si="0"/>
        <v>0</v>
      </c>
      <c r="G19" s="5"/>
      <c r="H19" s="5"/>
      <c r="I19" s="5"/>
      <c r="J19" s="4">
        <f t="shared" si="1"/>
        <v>0</v>
      </c>
      <c r="K19" s="4">
        <f t="shared" si="2"/>
        <v>0</v>
      </c>
      <c r="L19" s="4">
        <f t="shared" si="3"/>
        <v>0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886</v>
      </c>
      <c r="N2" s="72" t="s">
        <v>909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65.552451000000005</v>
      </c>
      <c r="E6" s="14">
        <f ca="1">SUM(E7:OFFSET(E7,50,0))</f>
        <v>60.370751000000006</v>
      </c>
      <c r="F6" s="14">
        <f ca="1">SUM(F7:OFFSET(F7,50,0))</f>
        <v>34.582060008549945</v>
      </c>
      <c r="G6" s="14">
        <f ca="1">SUM(G7:OFFSET(G7,50,0))</f>
        <v>26.537882468549938</v>
      </c>
      <c r="H6" s="14">
        <f ca="1">SUM(H7:OFFSET(H7,50,0))</f>
        <v>4.0622973699999996</v>
      </c>
      <c r="I6" s="14">
        <f ca="1">SUM(I7:OFFSET(I7,50,0))</f>
        <v>3.9818801700000002</v>
      </c>
      <c r="J6" s="15">
        <f ca="1">IFERROR(G6/E6,0)</f>
        <v>0.43958178470481402</v>
      </c>
      <c r="K6" s="15">
        <f ca="1">IFERROR(SUM(G6,H6)/E6,0)</f>
        <v>0.50687094879024996</v>
      </c>
      <c r="L6" s="16">
        <f ca="1">IFERROR(SUM(G6,H6,I6)/E6,0)</f>
        <v>0.57282805722509456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1.5009340000000002</v>
      </c>
      <c r="E7" s="21">
        <v>1.4915119999999999</v>
      </c>
      <c r="F7" s="21">
        <f t="shared" ref="F7:F28" si="0">SUM(G7,H7,I7)</f>
        <v>1.0889586262717814</v>
      </c>
      <c r="G7" s="21">
        <v>0.84011051627178146</v>
      </c>
      <c r="H7" s="21">
        <v>0.11622201000000003</v>
      </c>
      <c r="I7" s="21">
        <v>0.1326261</v>
      </c>
      <c r="J7" s="22">
        <f t="shared" ref="J7:J28" si="1">IFERROR(G7/E7,0)</f>
        <v>0.56326098366743382</v>
      </c>
      <c r="K7" s="22">
        <f t="shared" ref="K7:K28" si="2">IFERROR(SUM(G7,H7)/E7,0)</f>
        <v>0.64118325985428304</v>
      </c>
      <c r="L7" s="23">
        <f t="shared" ref="L7:L28" si="3">IFERROR(SUM(G7,H7,I7)/E7,0)</f>
        <v>0.73010383173033899</v>
      </c>
      <c r="M7" s="4"/>
      <c r="N7" t="s">
        <v>261</v>
      </c>
      <c r="O7" s="5">
        <v>0.40041173677033881</v>
      </c>
      <c r="P7" s="71">
        <v>0.73745133087340264</v>
      </c>
    </row>
    <row r="8" spans="1:16" x14ac:dyDescent="0.25">
      <c r="A8" s="17"/>
      <c r="B8" s="55">
        <v>2</v>
      </c>
      <c r="C8" s="19" t="s">
        <v>250</v>
      </c>
      <c r="D8" s="20">
        <v>1.6781470000000001</v>
      </c>
      <c r="E8" s="21">
        <v>1.9490159999999999</v>
      </c>
      <c r="F8" s="21">
        <f t="shared" si="0"/>
        <v>1.3155094313733315</v>
      </c>
      <c r="G8" s="21">
        <v>1.0358216413733317</v>
      </c>
      <c r="H8" s="21">
        <v>0.14398859</v>
      </c>
      <c r="I8" s="21">
        <v>0.13569919999999999</v>
      </c>
      <c r="J8" s="22">
        <f t="shared" si="1"/>
        <v>0.53145876759007193</v>
      </c>
      <c r="K8" s="22">
        <f t="shared" si="2"/>
        <v>0.60533634991879581</v>
      </c>
      <c r="L8" s="23">
        <f t="shared" si="3"/>
        <v>0.67496081682927778</v>
      </c>
      <c r="M8" s="4"/>
      <c r="N8" t="s">
        <v>269</v>
      </c>
      <c r="O8" s="5">
        <v>0.84552825882142724</v>
      </c>
      <c r="P8" s="71">
        <v>0.73394256674394498</v>
      </c>
    </row>
    <row r="9" spans="1:16" x14ac:dyDescent="0.25">
      <c r="A9" s="17"/>
      <c r="B9" s="55">
        <v>3</v>
      </c>
      <c r="C9" s="19" t="s">
        <v>251</v>
      </c>
      <c r="D9" s="20">
        <v>0.41818299999999997</v>
      </c>
      <c r="E9" s="21">
        <v>0.41440200000000005</v>
      </c>
      <c r="F9" s="21">
        <f t="shared" si="0"/>
        <v>0.29636828771244056</v>
      </c>
      <c r="G9" s="21">
        <v>0.23481473771244055</v>
      </c>
      <c r="H9" s="21">
        <v>2.9062250000000001E-2</v>
      </c>
      <c r="I9" s="21">
        <v>3.2491300000000001E-2</v>
      </c>
      <c r="J9" s="22">
        <f t="shared" si="1"/>
        <v>0.56663514585460617</v>
      </c>
      <c r="K9" s="22">
        <f t="shared" si="2"/>
        <v>0.63676571954874861</v>
      </c>
      <c r="L9" s="23">
        <f t="shared" si="3"/>
        <v>0.71517098786309075</v>
      </c>
      <c r="M9" s="4"/>
      <c r="N9" t="s">
        <v>249</v>
      </c>
      <c r="O9" s="5">
        <v>1.0889586262717814</v>
      </c>
      <c r="P9" s="71">
        <v>0.73010383173033899</v>
      </c>
    </row>
    <row r="10" spans="1:16" x14ac:dyDescent="0.25">
      <c r="A10" s="17"/>
      <c r="B10" s="55">
        <v>4</v>
      </c>
      <c r="C10" s="19" t="s">
        <v>252</v>
      </c>
      <c r="D10" s="20">
        <v>0.79777699999999996</v>
      </c>
      <c r="E10" s="21">
        <v>0.83706000000000003</v>
      </c>
      <c r="F10" s="21">
        <f t="shared" si="0"/>
        <v>0.59015105724253147</v>
      </c>
      <c r="G10" s="21">
        <v>0.44479030724253155</v>
      </c>
      <c r="H10" s="21">
        <v>6.1763500000000006E-2</v>
      </c>
      <c r="I10" s="21">
        <v>8.3597249999999998E-2</v>
      </c>
      <c r="J10" s="22">
        <f t="shared" si="1"/>
        <v>0.53137207278155874</v>
      </c>
      <c r="K10" s="22">
        <f t="shared" si="2"/>
        <v>0.60515830076999444</v>
      </c>
      <c r="L10" s="23">
        <f t="shared" si="3"/>
        <v>0.70502838176777227</v>
      </c>
      <c r="M10" s="4"/>
      <c r="N10" t="s">
        <v>251</v>
      </c>
      <c r="O10" s="5">
        <v>0.29636828771244056</v>
      </c>
      <c r="P10" s="71">
        <v>0.71517098786309075</v>
      </c>
    </row>
    <row r="11" spans="1:16" x14ac:dyDescent="0.25">
      <c r="A11" s="17"/>
      <c r="B11" s="55">
        <v>5</v>
      </c>
      <c r="C11" s="19" t="s">
        <v>253</v>
      </c>
      <c r="D11" s="20">
        <v>0.25918300000000005</v>
      </c>
      <c r="E11" s="21">
        <v>0.31668499999999999</v>
      </c>
      <c r="F11" s="21">
        <f t="shared" si="0"/>
        <v>0.21743993747141793</v>
      </c>
      <c r="G11" s="21">
        <v>0.17314765747141792</v>
      </c>
      <c r="H11" s="21">
        <v>2.3212420000000001E-2</v>
      </c>
      <c r="I11" s="21">
        <v>2.1079859999999999E-2</v>
      </c>
      <c r="J11" s="22">
        <f t="shared" si="1"/>
        <v>0.54675042225371562</v>
      </c>
      <c r="K11" s="22">
        <f t="shared" si="2"/>
        <v>0.62004855762482569</v>
      </c>
      <c r="L11" s="23">
        <f t="shared" si="3"/>
        <v>0.68661268285968058</v>
      </c>
      <c r="M11" s="4"/>
      <c r="N11" t="s">
        <v>262</v>
      </c>
      <c r="O11" s="5">
        <v>0.64942942353279098</v>
      </c>
      <c r="P11" s="71">
        <v>0.71452241559334484</v>
      </c>
    </row>
    <row r="12" spans="1:16" x14ac:dyDescent="0.25">
      <c r="A12" s="17"/>
      <c r="B12" s="55">
        <v>6</v>
      </c>
      <c r="C12" s="19" t="s">
        <v>254</v>
      </c>
      <c r="D12" s="20">
        <v>2.1787489999999998</v>
      </c>
      <c r="E12" s="21">
        <v>2.4307699999999999</v>
      </c>
      <c r="F12" s="21">
        <f t="shared" si="0"/>
        <v>1.234483525637148</v>
      </c>
      <c r="G12" s="21">
        <v>0.7607804756371479</v>
      </c>
      <c r="H12" s="21">
        <v>0.33322800000000002</v>
      </c>
      <c r="I12" s="21">
        <v>0.14047504999999999</v>
      </c>
      <c r="J12" s="22">
        <f t="shared" si="1"/>
        <v>0.31297921055350691</v>
      </c>
      <c r="K12" s="22">
        <f t="shared" si="2"/>
        <v>0.45006663552584081</v>
      </c>
      <c r="L12" s="23">
        <f t="shared" si="3"/>
        <v>0.50785698590864137</v>
      </c>
      <c r="M12" s="4"/>
      <c r="N12" t="s">
        <v>270</v>
      </c>
      <c r="O12" s="5">
        <v>1.6481520266470133</v>
      </c>
      <c r="P12" s="71">
        <v>0.71383182610053941</v>
      </c>
    </row>
    <row r="13" spans="1:16" x14ac:dyDescent="0.25">
      <c r="A13" s="17"/>
      <c r="B13" s="55">
        <v>8</v>
      </c>
      <c r="C13" s="19" t="s">
        <v>256</v>
      </c>
      <c r="D13" s="20">
        <v>8.3091359999999987</v>
      </c>
      <c r="E13" s="21">
        <v>4.7657449999999999</v>
      </c>
      <c r="F13" s="21">
        <f t="shared" si="0"/>
        <v>2.9274534757375372</v>
      </c>
      <c r="G13" s="21">
        <v>2.3014793457375369</v>
      </c>
      <c r="H13" s="21">
        <v>0.33109341000000003</v>
      </c>
      <c r="I13" s="21">
        <v>0.29488072000000004</v>
      </c>
      <c r="J13" s="22">
        <f t="shared" si="1"/>
        <v>0.48292121079443756</v>
      </c>
      <c r="K13" s="22">
        <f t="shared" si="2"/>
        <v>0.5523947999184885</v>
      </c>
      <c r="L13" s="23">
        <f t="shared" si="3"/>
        <v>0.6142698519827513</v>
      </c>
      <c r="M13" s="4"/>
      <c r="N13" t="s">
        <v>272</v>
      </c>
      <c r="O13" s="5">
        <v>1.0435819118851166</v>
      </c>
      <c r="P13" s="71">
        <v>0.70559966996965284</v>
      </c>
    </row>
    <row r="14" spans="1:16" x14ac:dyDescent="0.25">
      <c r="A14" s="17"/>
      <c r="B14" s="55">
        <v>9</v>
      </c>
      <c r="C14" s="19" t="s">
        <v>257</v>
      </c>
      <c r="D14" s="20">
        <v>1.389985</v>
      </c>
      <c r="E14" s="21">
        <v>1.438985</v>
      </c>
      <c r="F14" s="21">
        <f t="shared" si="0"/>
        <v>0.89810093122775125</v>
      </c>
      <c r="G14" s="21">
        <v>0.73417084122775123</v>
      </c>
      <c r="H14" s="21">
        <v>6.0438630000000007E-2</v>
      </c>
      <c r="I14" s="21">
        <v>0.10349145999999999</v>
      </c>
      <c r="J14" s="22">
        <f t="shared" si="1"/>
        <v>0.51020048244266014</v>
      </c>
      <c r="K14" s="22">
        <f t="shared" si="2"/>
        <v>0.5522013580598486</v>
      </c>
      <c r="L14" s="23">
        <f t="shared" si="3"/>
        <v>0.62412112094827343</v>
      </c>
      <c r="M14" s="4"/>
      <c r="N14" t="s">
        <v>252</v>
      </c>
      <c r="O14" s="5">
        <v>0.59015105724253147</v>
      </c>
      <c r="P14" s="71">
        <v>0.70502838176777227</v>
      </c>
    </row>
    <row r="15" spans="1:16" x14ac:dyDescent="0.25">
      <c r="A15" s="17"/>
      <c r="B15" s="55">
        <v>10</v>
      </c>
      <c r="C15" s="19" t="s">
        <v>258</v>
      </c>
      <c r="D15" s="20">
        <v>1.2006729999999999</v>
      </c>
      <c r="E15" s="21">
        <v>1.387953</v>
      </c>
      <c r="F15" s="21">
        <f t="shared" si="0"/>
        <v>0.89622451962564453</v>
      </c>
      <c r="G15" s="21">
        <v>0.68186889962564456</v>
      </c>
      <c r="H15" s="21">
        <v>0.11380357000000001</v>
      </c>
      <c r="I15" s="21">
        <v>0.10055205000000002</v>
      </c>
      <c r="J15" s="22">
        <f t="shared" si="1"/>
        <v>0.49127664958802247</v>
      </c>
      <c r="K15" s="22">
        <f t="shared" si="2"/>
        <v>0.57327047070444359</v>
      </c>
      <c r="L15" s="23">
        <f t="shared" si="3"/>
        <v>0.64571676391466037</v>
      </c>
      <c r="M15" s="4"/>
      <c r="N15" t="s">
        <v>267</v>
      </c>
      <c r="O15" s="5">
        <v>1.2821658766114761</v>
      </c>
      <c r="P15" s="71">
        <v>0.69728441042847855</v>
      </c>
    </row>
    <row r="16" spans="1:16" x14ac:dyDescent="0.25">
      <c r="A16" s="17"/>
      <c r="B16" s="55">
        <v>11</v>
      </c>
      <c r="C16" s="19" t="s">
        <v>259</v>
      </c>
      <c r="D16" s="20">
        <v>2.8980160000000001</v>
      </c>
      <c r="E16" s="21">
        <v>3.0784630000000002</v>
      </c>
      <c r="F16" s="21">
        <f t="shared" si="0"/>
        <v>1.0500295150574068</v>
      </c>
      <c r="G16" s="21">
        <v>0.81062535505740674</v>
      </c>
      <c r="H16" s="21">
        <v>0.13664340000000003</v>
      </c>
      <c r="I16" s="21">
        <v>0.10276075999999999</v>
      </c>
      <c r="J16" s="22">
        <f t="shared" si="1"/>
        <v>0.2633214545886719</v>
      </c>
      <c r="K16" s="22">
        <f t="shared" si="2"/>
        <v>0.30770834505966349</v>
      </c>
      <c r="L16" s="23">
        <f t="shared" si="3"/>
        <v>0.34108888593346964</v>
      </c>
      <c r="M16" s="4"/>
      <c r="N16" t="s">
        <v>253</v>
      </c>
      <c r="O16" s="5">
        <v>0.21743993747141793</v>
      </c>
      <c r="P16" s="71">
        <v>0.68661268285968058</v>
      </c>
    </row>
    <row r="17" spans="1:16" x14ac:dyDescent="0.25">
      <c r="A17" s="17"/>
      <c r="B17" s="55">
        <v>12</v>
      </c>
      <c r="C17" s="19" t="s">
        <v>260</v>
      </c>
      <c r="D17" s="20">
        <v>1.8761940000000001</v>
      </c>
      <c r="E17" s="21">
        <v>2.0989719999999998</v>
      </c>
      <c r="F17" s="21">
        <f t="shared" si="0"/>
        <v>1.4382360152648028</v>
      </c>
      <c r="G17" s="21">
        <v>1.0895972152648028</v>
      </c>
      <c r="H17" s="21">
        <v>0.16562878</v>
      </c>
      <c r="I17" s="21">
        <v>0.18301002</v>
      </c>
      <c r="J17" s="22">
        <f t="shared" si="1"/>
        <v>0.51910993346495471</v>
      </c>
      <c r="K17" s="22">
        <f t="shared" si="2"/>
        <v>0.59801940915114782</v>
      </c>
      <c r="L17" s="23">
        <f t="shared" si="3"/>
        <v>0.68520971945543008</v>
      </c>
      <c r="M17" s="4"/>
      <c r="N17" t="s">
        <v>260</v>
      </c>
      <c r="O17" s="5">
        <v>1.4382360152648028</v>
      </c>
      <c r="P17" s="71">
        <v>0.68520971945543008</v>
      </c>
    </row>
    <row r="18" spans="1:16" x14ac:dyDescent="0.25">
      <c r="A18" s="17"/>
      <c r="B18" s="55">
        <v>13</v>
      </c>
      <c r="C18" s="19" t="s">
        <v>261</v>
      </c>
      <c r="D18" s="20">
        <v>0.51266899999999993</v>
      </c>
      <c r="E18" s="21">
        <v>0.54296699999999998</v>
      </c>
      <c r="F18" s="21">
        <f t="shared" si="0"/>
        <v>0.40041173677033881</v>
      </c>
      <c r="G18" s="21">
        <v>0.31939796677033883</v>
      </c>
      <c r="H18" s="21">
        <v>4.101552E-2</v>
      </c>
      <c r="I18" s="21">
        <v>3.9998249999999999E-2</v>
      </c>
      <c r="J18" s="22">
        <f t="shared" si="1"/>
        <v>0.58824563328957158</v>
      </c>
      <c r="K18" s="22">
        <f t="shared" si="2"/>
        <v>0.66378525171942093</v>
      </c>
      <c r="L18" s="23">
        <f t="shared" si="3"/>
        <v>0.73745133087340264</v>
      </c>
      <c r="M18" s="4"/>
      <c r="N18" t="s">
        <v>250</v>
      </c>
      <c r="O18" s="5">
        <v>1.3155094313733315</v>
      </c>
      <c r="P18" s="71">
        <v>0.67496081682927778</v>
      </c>
    </row>
    <row r="19" spans="1:16" x14ac:dyDescent="0.25">
      <c r="A19" s="17"/>
      <c r="B19" s="55">
        <v>14</v>
      </c>
      <c r="C19" s="19" t="s">
        <v>262</v>
      </c>
      <c r="D19" s="20">
        <v>0.84311800000000003</v>
      </c>
      <c r="E19" s="21">
        <v>0.90889999999999982</v>
      </c>
      <c r="F19" s="21">
        <f t="shared" si="0"/>
        <v>0.64942942353279098</v>
      </c>
      <c r="G19" s="21">
        <v>0.50937915353279095</v>
      </c>
      <c r="H19" s="21">
        <v>7.5871769999999991E-2</v>
      </c>
      <c r="I19" s="21">
        <v>6.4178499999999999E-2</v>
      </c>
      <c r="J19" s="22">
        <f t="shared" si="1"/>
        <v>0.56043476018570915</v>
      </c>
      <c r="K19" s="22">
        <f t="shared" si="2"/>
        <v>0.64391123724589183</v>
      </c>
      <c r="L19" s="23">
        <f t="shared" si="3"/>
        <v>0.71452241559334484</v>
      </c>
      <c r="M19" s="4"/>
      <c r="N19" t="s">
        <v>258</v>
      </c>
      <c r="O19" s="5">
        <v>0.89622451962564453</v>
      </c>
      <c r="P19" s="71">
        <v>0.64571676391466037</v>
      </c>
    </row>
    <row r="20" spans="1:16" x14ac:dyDescent="0.25">
      <c r="A20" s="17"/>
      <c r="B20" s="55">
        <v>15</v>
      </c>
      <c r="C20" s="19" t="s">
        <v>263</v>
      </c>
      <c r="D20" s="20">
        <v>12.066891000000002</v>
      </c>
      <c r="E20" s="21">
        <v>15.779187999999998</v>
      </c>
      <c r="F20" s="21">
        <f t="shared" si="0"/>
        <v>7.2390814845624627</v>
      </c>
      <c r="G20" s="21">
        <v>5.5418450245624626</v>
      </c>
      <c r="H20" s="21">
        <v>0.81311566999999974</v>
      </c>
      <c r="I20" s="21">
        <v>0.88412079000000021</v>
      </c>
      <c r="J20" s="22">
        <f t="shared" si="1"/>
        <v>0.35121230728491626</v>
      </c>
      <c r="K20" s="22">
        <f t="shared" si="2"/>
        <v>0.40274320165032979</v>
      </c>
      <c r="L20" s="23">
        <f t="shared" si="3"/>
        <v>0.45877401831846248</v>
      </c>
      <c r="M20" s="4"/>
      <c r="N20" t="s">
        <v>265</v>
      </c>
      <c r="O20" s="5">
        <v>2.8774509603404619</v>
      </c>
      <c r="P20" s="71">
        <v>0.6390522455691352</v>
      </c>
    </row>
    <row r="21" spans="1:16" x14ac:dyDescent="0.25">
      <c r="A21" s="17"/>
      <c r="B21" s="55">
        <v>16</v>
      </c>
      <c r="C21" s="19" t="s">
        <v>264</v>
      </c>
      <c r="D21" s="20">
        <v>4.9240900000000005</v>
      </c>
      <c r="E21" s="21">
        <v>6.6888430000000003</v>
      </c>
      <c r="F21" s="21">
        <f t="shared" si="0"/>
        <v>3.9712713230291858</v>
      </c>
      <c r="G21" s="21">
        <v>3.046321963029186</v>
      </c>
      <c r="H21" s="21">
        <v>0.40146225000000002</v>
      </c>
      <c r="I21" s="21">
        <v>0.52348711000000003</v>
      </c>
      <c r="J21" s="22">
        <f t="shared" si="1"/>
        <v>0.45543331829274297</v>
      </c>
      <c r="K21" s="22">
        <f t="shared" si="2"/>
        <v>0.51545300331151223</v>
      </c>
      <c r="L21" s="23">
        <f t="shared" si="3"/>
        <v>0.59371573275515444</v>
      </c>
      <c r="M21" s="4"/>
      <c r="N21" t="s">
        <v>257</v>
      </c>
      <c r="O21" s="5">
        <v>0.89810093122775125</v>
      </c>
      <c r="P21" s="71">
        <v>0.62412112094827343</v>
      </c>
    </row>
    <row r="22" spans="1:16" x14ac:dyDescent="0.25">
      <c r="A22" s="17"/>
      <c r="B22" s="55">
        <v>17</v>
      </c>
      <c r="C22" s="19" t="s">
        <v>265</v>
      </c>
      <c r="D22" s="20">
        <v>3.3421629999999998</v>
      </c>
      <c r="E22" s="21">
        <v>4.5026850000000005</v>
      </c>
      <c r="F22" s="21">
        <f t="shared" si="0"/>
        <v>2.8774509603404619</v>
      </c>
      <c r="G22" s="21">
        <v>2.282594720340462</v>
      </c>
      <c r="H22" s="21">
        <v>0.31420345999999999</v>
      </c>
      <c r="I22" s="21">
        <v>0.28065277999999999</v>
      </c>
      <c r="J22" s="22">
        <f t="shared" si="1"/>
        <v>0.50694079651151736</v>
      </c>
      <c r="K22" s="22">
        <f t="shared" si="2"/>
        <v>0.57672215141420324</v>
      </c>
      <c r="L22" s="23">
        <f t="shared" si="3"/>
        <v>0.6390522455691352</v>
      </c>
      <c r="M22" s="4"/>
      <c r="N22" t="s">
        <v>256</v>
      </c>
      <c r="O22" s="5">
        <v>2.9274534757375372</v>
      </c>
      <c r="P22" s="71">
        <v>0.6142698519827513</v>
      </c>
    </row>
    <row r="23" spans="1:16" x14ac:dyDescent="0.25">
      <c r="A23" s="17"/>
      <c r="B23" s="55">
        <v>19</v>
      </c>
      <c r="C23" s="19" t="s">
        <v>267</v>
      </c>
      <c r="D23" s="20">
        <v>3.7472240000000001</v>
      </c>
      <c r="E23" s="21">
        <v>1.8387990000000001</v>
      </c>
      <c r="F23" s="21">
        <f t="shared" si="0"/>
        <v>1.2821658766114761</v>
      </c>
      <c r="G23" s="21">
        <v>1.001771076611476</v>
      </c>
      <c r="H23" s="21">
        <v>0.13673240000000003</v>
      </c>
      <c r="I23" s="21">
        <v>0.1436624</v>
      </c>
      <c r="J23" s="22">
        <f t="shared" si="1"/>
        <v>0.54479640059162315</v>
      </c>
      <c r="K23" s="22">
        <f t="shared" si="2"/>
        <v>0.61915602336714126</v>
      </c>
      <c r="L23" s="23">
        <f t="shared" si="3"/>
        <v>0.69728441042847855</v>
      </c>
      <c r="M23" s="4"/>
      <c r="N23" t="s">
        <v>264</v>
      </c>
      <c r="O23" s="5">
        <v>3.9712713230291858</v>
      </c>
      <c r="P23" s="71">
        <v>0.59371573275515444</v>
      </c>
    </row>
    <row r="24" spans="1:16" x14ac:dyDescent="0.25">
      <c r="A24" s="17"/>
      <c r="B24" s="55">
        <v>20</v>
      </c>
      <c r="C24" s="19" t="s">
        <v>268</v>
      </c>
      <c r="D24" s="20">
        <v>6.1988539999999999</v>
      </c>
      <c r="E24" s="21">
        <v>1.7664019999999998</v>
      </c>
      <c r="F24" s="21">
        <f t="shared" si="0"/>
        <v>0.93558878855280481</v>
      </c>
      <c r="G24" s="21">
        <v>0.6793427385528048</v>
      </c>
      <c r="H24" s="21">
        <v>0.15507145000000003</v>
      </c>
      <c r="I24" s="21">
        <v>0.1011746</v>
      </c>
      <c r="J24" s="22">
        <f t="shared" si="1"/>
        <v>0.38459124171779974</v>
      </c>
      <c r="K24" s="22">
        <f t="shared" si="2"/>
        <v>0.47238068602322963</v>
      </c>
      <c r="L24" s="23">
        <f t="shared" si="3"/>
        <v>0.52965790830898341</v>
      </c>
      <c r="M24" s="4"/>
      <c r="N24" t="s">
        <v>273</v>
      </c>
      <c r="O24" s="5">
        <v>1.7364428951750639</v>
      </c>
      <c r="P24" s="71">
        <v>0.54374492566593757</v>
      </c>
    </row>
    <row r="25" spans="1:16" x14ac:dyDescent="0.25">
      <c r="A25" s="17"/>
      <c r="B25" s="55">
        <v>21</v>
      </c>
      <c r="C25" s="19" t="s">
        <v>269</v>
      </c>
      <c r="D25" s="20">
        <v>1.0596230000000002</v>
      </c>
      <c r="E25" s="21">
        <v>1.1520359999999998</v>
      </c>
      <c r="F25" s="21">
        <f t="shared" si="0"/>
        <v>0.84552825882142724</v>
      </c>
      <c r="G25" s="21">
        <v>0.65537165882142723</v>
      </c>
      <c r="H25" s="21">
        <v>9.4434199999999996E-2</v>
      </c>
      <c r="I25" s="21">
        <v>9.5722400000000013E-2</v>
      </c>
      <c r="J25" s="22">
        <f t="shared" si="1"/>
        <v>0.56888123185510464</v>
      </c>
      <c r="K25" s="22">
        <f t="shared" si="2"/>
        <v>0.65085280218797625</v>
      </c>
      <c r="L25" s="23">
        <f t="shared" si="3"/>
        <v>0.73394256674394498</v>
      </c>
      <c r="M25" s="4"/>
      <c r="N25" t="s">
        <v>268</v>
      </c>
      <c r="O25" s="5">
        <v>0.93558878855280481</v>
      </c>
      <c r="P25" s="71">
        <v>0.52965790830898341</v>
      </c>
    </row>
    <row r="26" spans="1:16" x14ac:dyDescent="0.25">
      <c r="A26" s="17"/>
      <c r="B26" s="55">
        <v>22</v>
      </c>
      <c r="C26" s="19" t="s">
        <v>270</v>
      </c>
      <c r="D26" s="20">
        <v>1.4944660000000001</v>
      </c>
      <c r="E26" s="21">
        <v>2.3088799999999998</v>
      </c>
      <c r="F26" s="21">
        <f t="shared" si="0"/>
        <v>1.6481520266470133</v>
      </c>
      <c r="G26" s="21">
        <v>1.2761024166470132</v>
      </c>
      <c r="H26" s="21">
        <v>0.17883752000000003</v>
      </c>
      <c r="I26" s="21">
        <v>0.19321209</v>
      </c>
      <c r="J26" s="22">
        <f t="shared" si="1"/>
        <v>0.55269326108200223</v>
      </c>
      <c r="K26" s="22">
        <f t="shared" si="2"/>
        <v>0.63014965552432922</v>
      </c>
      <c r="L26" s="23">
        <f t="shared" si="3"/>
        <v>0.71383182610053941</v>
      </c>
      <c r="M26" s="4"/>
      <c r="N26" t="s">
        <v>254</v>
      </c>
      <c r="O26" s="5">
        <v>1.234483525637148</v>
      </c>
      <c r="P26" s="71">
        <v>0.50785698590864137</v>
      </c>
    </row>
    <row r="27" spans="1:16" x14ac:dyDescent="0.25">
      <c r="A27" s="17"/>
      <c r="B27" s="55">
        <v>24</v>
      </c>
      <c r="C27" s="19" t="s">
        <v>272</v>
      </c>
      <c r="D27" s="20">
        <v>0.84514600000000017</v>
      </c>
      <c r="E27" s="21">
        <v>1.4790000000000001</v>
      </c>
      <c r="F27" s="21">
        <f t="shared" si="0"/>
        <v>1.0435819118851166</v>
      </c>
      <c r="G27" s="21">
        <v>0.84904468188511673</v>
      </c>
      <c r="H27" s="21">
        <v>0.10964765</v>
      </c>
      <c r="I27" s="21">
        <v>8.4889579999999992E-2</v>
      </c>
      <c r="J27" s="22">
        <f t="shared" si="1"/>
        <v>0.57406672203185716</v>
      </c>
      <c r="K27" s="22">
        <f t="shared" si="2"/>
        <v>0.64820306415491324</v>
      </c>
      <c r="L27" s="23">
        <f t="shared" si="3"/>
        <v>0.70559966996965284</v>
      </c>
      <c r="M27" s="4"/>
      <c r="N27" t="s">
        <v>263</v>
      </c>
      <c r="O27" s="5">
        <v>7.2390814845624627</v>
      </c>
      <c r="P27" s="71">
        <v>0.45877401831846248</v>
      </c>
    </row>
    <row r="28" spans="1:16" ht="15.75" thickBot="1" x14ac:dyDescent="0.3">
      <c r="A28" s="24"/>
      <c r="B28" s="56">
        <v>25</v>
      </c>
      <c r="C28" s="26" t="s">
        <v>273</v>
      </c>
      <c r="D28" s="27">
        <v>8.0112300000000012</v>
      </c>
      <c r="E28" s="28">
        <v>3.1934880000000008</v>
      </c>
      <c r="F28" s="28">
        <f t="shared" si="0"/>
        <v>1.7364428951750639</v>
      </c>
      <c r="G28" s="28">
        <v>1.2695040751750639</v>
      </c>
      <c r="H28" s="28">
        <v>0.22682091999999998</v>
      </c>
      <c r="I28" s="28">
        <v>0.2401179</v>
      </c>
      <c r="J28" s="29">
        <f t="shared" si="1"/>
        <v>0.39752899499702632</v>
      </c>
      <c r="K28" s="29">
        <f t="shared" si="2"/>
        <v>0.46855507056079859</v>
      </c>
      <c r="L28" s="30">
        <f t="shared" si="3"/>
        <v>0.54374492566593757</v>
      </c>
      <c r="M28" s="4"/>
      <c r="N28" t="s">
        <v>259</v>
      </c>
      <c r="O28" s="5">
        <v>1.0500295150574068</v>
      </c>
      <c r="P28" s="71">
        <v>0.34108888593346964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2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887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65.552451000000005</v>
      </c>
      <c r="E6" s="14">
        <v>60.370751000000006</v>
      </c>
      <c r="F6" s="14">
        <v>34.582060008549945</v>
      </c>
      <c r="G6" s="14">
        <v>26.537882468549938</v>
      </c>
      <c r="H6" s="14">
        <v>4.0622973699999996</v>
      </c>
      <c r="I6" s="14">
        <v>3.9818801700000002</v>
      </c>
      <c r="J6" s="15">
        <v>0.43958178470481402</v>
      </c>
      <c r="K6" s="15">
        <v>0.50687094879024996</v>
      </c>
      <c r="L6" s="16">
        <v>0.57282805722509456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43.976638999999992</v>
      </c>
      <c r="E7" s="38">
        <f ca="1">SUM(E8:OFFSET(E6,MATCH("PROYECTOS",$A$8:$A$50,0),0))</f>
        <v>48.683831999999995</v>
      </c>
      <c r="F7" s="38">
        <f ca="1">SUM(F8:OFFSET(F6,MATCH("PROYECTOS",$A$8:$A$50,0),0))</f>
        <v>30.278992651441772</v>
      </c>
      <c r="G7" s="38">
        <f ca="1">SUM(G8:OFFSET(G6,MATCH("PROYECTOS",$A$8:$A$50,0),0))</f>
        <v>23.45601543144177</v>
      </c>
      <c r="H7" s="38">
        <f ca="1">SUM(H8:OFFSET(H6,MATCH("PROYECTOS",$A$8:$A$50,0),0))</f>
        <v>3.4280102500000011</v>
      </c>
      <c r="I7" s="38">
        <f ca="1">SUM(I8:OFFSET(I6,MATCH("PROYECTOS",$A$8:$A$50,0),0))</f>
        <v>3.3949669700000005</v>
      </c>
      <c r="J7" s="39">
        <f ca="1">IFERROR(G7/E7,0)</f>
        <v>0.48180298197236759</v>
      </c>
      <c r="K7" s="39">
        <f ca="1">IFERROR(SUM(G7,H7)/E7,0)</f>
        <v>0.55221671296215491</v>
      </c>
      <c r="L7" s="40">
        <f ca="1">IFERROR(SUM(G7,H7,I7)/E7,0)</f>
        <v>0.62195171184227593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10.590865000000004</v>
      </c>
      <c r="E8" s="21">
        <v>12.744782999999998</v>
      </c>
      <c r="F8" s="21">
        <f t="shared" ref="F8:F13" si="0">SUM(G8,H8,I8)</f>
        <v>7.9597672619600868</v>
      </c>
      <c r="G8" s="21">
        <v>6.0343413719600871</v>
      </c>
      <c r="H8" s="21">
        <v>0.96950517999999986</v>
      </c>
      <c r="I8" s="21">
        <v>0.95592071000000012</v>
      </c>
      <c r="J8" s="22">
        <f t="shared" ref="J8:J14" si="1">IFERROR(G8/E8,0)</f>
        <v>0.4734754112298411</v>
      </c>
      <c r="K8" s="22">
        <f t="shared" ref="K8:K14" si="2">IFERROR(SUM(G8,H8)/E8,0)</f>
        <v>0.54954615955093844</v>
      </c>
      <c r="L8" s="23">
        <f t="shared" ref="L8:L14" si="3">IFERROR(SUM(G8,H8,I8)/E8,0)</f>
        <v>0.62455102310961963</v>
      </c>
      <c r="M8" s="4"/>
    </row>
    <row r="9" spans="1:13" ht="25.5" x14ac:dyDescent="0.25">
      <c r="A9" s="17"/>
      <c r="B9" s="19">
        <v>3000341</v>
      </c>
      <c r="C9" s="19" t="s">
        <v>889</v>
      </c>
      <c r="D9" s="20">
        <v>0.15599099999999999</v>
      </c>
      <c r="E9" s="21">
        <v>0.27151500000000001</v>
      </c>
      <c r="F9" s="21">
        <f t="shared" si="0"/>
        <v>0.11928490033506511</v>
      </c>
      <c r="G9" s="21">
        <v>7.7438940335065126E-2</v>
      </c>
      <c r="H9" s="21">
        <v>2.5907589999999998E-2</v>
      </c>
      <c r="I9" s="21">
        <v>1.5938369999999997E-2</v>
      </c>
      <c r="J9" s="22">
        <f t="shared" si="1"/>
        <v>0.28521054208815394</v>
      </c>
      <c r="K9" s="22">
        <f t="shared" si="2"/>
        <v>0.38062917457623013</v>
      </c>
      <c r="L9" s="23">
        <f t="shared" si="3"/>
        <v>0.43933079327132979</v>
      </c>
      <c r="M9" s="4"/>
    </row>
    <row r="10" spans="1:13" ht="25.5" x14ac:dyDescent="0.25">
      <c r="A10" s="17"/>
      <c r="B10" s="19">
        <v>3000475</v>
      </c>
      <c r="C10" s="19" t="s">
        <v>890</v>
      </c>
      <c r="D10" s="20">
        <v>32.761734999999994</v>
      </c>
      <c r="E10" s="21">
        <v>34.732745999999999</v>
      </c>
      <c r="F10" s="21">
        <f t="shared" si="0"/>
        <v>21.744776351020668</v>
      </c>
      <c r="G10" s="21">
        <v>17.020235861020666</v>
      </c>
      <c r="H10" s="21">
        <v>2.3569829600000016</v>
      </c>
      <c r="I10" s="21">
        <v>2.3675575300000005</v>
      </c>
      <c r="J10" s="22">
        <f t="shared" si="1"/>
        <v>0.49003427085841894</v>
      </c>
      <c r="K10" s="22">
        <f t="shared" si="2"/>
        <v>0.55789481260769502</v>
      </c>
      <c r="L10" s="23">
        <f t="shared" si="3"/>
        <v>0.62605980969718511</v>
      </c>
      <c r="M10" s="4"/>
    </row>
    <row r="11" spans="1:13" ht="38.25" x14ac:dyDescent="0.25">
      <c r="A11" s="17"/>
      <c r="B11" s="19">
        <v>3000506</v>
      </c>
      <c r="C11" s="19" t="s">
        <v>891</v>
      </c>
      <c r="D11" s="20">
        <v>9.4983000000000012E-2</v>
      </c>
      <c r="E11" s="21">
        <v>0.38331800000000005</v>
      </c>
      <c r="F11" s="21">
        <f t="shared" si="0"/>
        <v>0.17296992064631533</v>
      </c>
      <c r="G11" s="21">
        <v>0.12305308064631536</v>
      </c>
      <c r="H11" s="21">
        <v>1.6094999999999998E-2</v>
      </c>
      <c r="I11" s="21">
        <v>3.3821839999999999E-2</v>
      </c>
      <c r="J11" s="22">
        <f t="shared" si="1"/>
        <v>0.32102087730374085</v>
      </c>
      <c r="K11" s="22">
        <f t="shared" si="2"/>
        <v>0.36300951337092263</v>
      </c>
      <c r="L11" s="23">
        <f t="shared" si="3"/>
        <v>0.45124392970409766</v>
      </c>
      <c r="M11" s="4"/>
    </row>
    <row r="12" spans="1:13" x14ac:dyDescent="0.25">
      <c r="A12" s="17"/>
      <c r="B12" s="19">
        <v>3000507</v>
      </c>
      <c r="C12" s="19" t="s">
        <v>892</v>
      </c>
      <c r="D12" s="20">
        <v>0.37206499999999998</v>
      </c>
      <c r="E12" s="21">
        <v>0.54597000000000007</v>
      </c>
      <c r="F12" s="21">
        <f t="shared" si="0"/>
        <v>0.28148673747963637</v>
      </c>
      <c r="G12" s="21">
        <v>0.20094617747963639</v>
      </c>
      <c r="H12" s="21">
        <v>5.9519520000000006E-2</v>
      </c>
      <c r="I12" s="21">
        <v>2.1021039999999998E-2</v>
      </c>
      <c r="J12" s="22">
        <f t="shared" si="1"/>
        <v>0.36805351480783993</v>
      </c>
      <c r="K12" s="22">
        <f t="shared" si="2"/>
        <v>0.47706961459354241</v>
      </c>
      <c r="L12" s="23">
        <f t="shared" si="3"/>
        <v>0.51557180335849284</v>
      </c>
      <c r="M12" s="4"/>
    </row>
    <row r="13" spans="1:13" ht="38.25" x14ac:dyDescent="0.25">
      <c r="A13" s="17"/>
      <c r="B13" s="19">
        <v>3000676</v>
      </c>
      <c r="C13" s="19" t="s">
        <v>893</v>
      </c>
      <c r="D13" s="20">
        <v>1E-3</v>
      </c>
      <c r="E13" s="21">
        <v>5.4999999999999997E-3</v>
      </c>
      <c r="F13" s="21">
        <f t="shared" si="0"/>
        <v>7.0748000000000002E-4</v>
      </c>
      <c r="G13" s="21">
        <v>0</v>
      </c>
      <c r="H13" s="21">
        <v>0</v>
      </c>
      <c r="I13" s="21">
        <v>7.0748000000000002E-4</v>
      </c>
      <c r="J13" s="22">
        <f t="shared" si="1"/>
        <v>0</v>
      </c>
      <c r="K13" s="22">
        <f t="shared" si="2"/>
        <v>0</v>
      </c>
      <c r="L13" s="23">
        <f t="shared" si="3"/>
        <v>0.12863272727272729</v>
      </c>
      <c r="M13" s="4"/>
    </row>
    <row r="14" spans="1:13" ht="15.75" thickBot="1" x14ac:dyDescent="0.3">
      <c r="A14" s="41" t="s">
        <v>293</v>
      </c>
      <c r="B14" s="43"/>
      <c r="C14" s="43"/>
      <c r="D14" s="44">
        <f ca="1">OFFSET(D14,-MATCH("PROYECTOS",$A$8:$A$50,0)-1,0)-(OFFSET(D14,-MATCH("PROYECTOS",$A$8:$A$50,0),0))</f>
        <v>21.575812000000013</v>
      </c>
      <c r="E14" s="45">
        <f t="shared" ref="E14:I14" ca="1" si="4">OFFSET(E14,-MATCH("PROYECTOS",$A$8:$A$50,0)-1,0)-(OFFSET(E14,-MATCH("PROYECTOS",$A$8:$A$50,0),0))</f>
        <v>11.68691900000001</v>
      </c>
      <c r="F14" s="45">
        <f t="shared" ca="1" si="4"/>
        <v>4.3030673571081728</v>
      </c>
      <c r="G14" s="45">
        <f t="shared" ca="1" si="4"/>
        <v>3.081867037108168</v>
      </c>
      <c r="H14" s="45">
        <f t="shared" ca="1" si="4"/>
        <v>0.63428711999999843</v>
      </c>
      <c r="I14" s="45">
        <f t="shared" ca="1" si="4"/>
        <v>0.58691319999999969</v>
      </c>
      <c r="J14" s="46">
        <f t="shared" ca="1" si="1"/>
        <v>0.26370226721928725</v>
      </c>
      <c r="K14" s="46">
        <f t="shared" ca="1" si="2"/>
        <v>0.31797552093140741</v>
      </c>
      <c r="L14" s="47">
        <f t="shared" ca="1" si="3"/>
        <v>0.36819518960541797</v>
      </c>
      <c r="M14" s="4"/>
    </row>
    <row r="15" spans="1:13" ht="15.75" thickBot="1" x14ac:dyDescent="0.3"/>
    <row r="16" spans="1:13" ht="15.75" thickBot="1" x14ac:dyDescent="0.3">
      <c r="A16" s="87" t="s">
        <v>315</v>
      </c>
      <c r="B16" s="88"/>
      <c r="C16" s="88"/>
      <c r="D16" s="89"/>
    </row>
    <row r="17" spans="1:4" ht="15.75" thickBot="1" x14ac:dyDescent="0.3">
      <c r="A17" s="1" t="s">
        <v>910</v>
      </c>
    </row>
    <row r="18" spans="1:4" ht="45" customHeight="1" x14ac:dyDescent="0.25">
      <c r="A18" s="80" t="s">
        <v>317</v>
      </c>
      <c r="B18" s="81"/>
      <c r="C18" s="81"/>
      <c r="D18" s="92" t="s">
        <v>318</v>
      </c>
    </row>
    <row r="19" spans="1:4" ht="15.75" thickBot="1" x14ac:dyDescent="0.3">
      <c r="A19" s="90"/>
      <c r="B19" s="91"/>
      <c r="C19" s="91"/>
      <c r="D19" s="93"/>
    </row>
    <row r="20" spans="1:4" ht="25.5" x14ac:dyDescent="0.25">
      <c r="A20" s="17"/>
      <c r="B20" s="19">
        <v>3000341</v>
      </c>
      <c r="C20" s="19" t="s">
        <v>889</v>
      </c>
      <c r="D20" s="23">
        <v>0.43933079327132979</v>
      </c>
    </row>
    <row r="21" spans="1:4" ht="38.25" x14ac:dyDescent="0.25">
      <c r="A21" s="17"/>
      <c r="B21" s="19">
        <v>3000506</v>
      </c>
      <c r="C21" s="19" t="s">
        <v>891</v>
      </c>
      <c r="D21" s="23">
        <v>0.45124392970409766</v>
      </c>
    </row>
    <row r="22" spans="1:4" x14ac:dyDescent="0.25">
      <c r="A22" s="17"/>
      <c r="B22" s="19">
        <v>3000507</v>
      </c>
      <c r="C22" s="19" t="s">
        <v>892</v>
      </c>
      <c r="D22" s="23">
        <v>0.51557180335849284</v>
      </c>
    </row>
    <row r="23" spans="1:4" ht="39" thickBot="1" x14ac:dyDescent="0.3">
      <c r="A23" s="24"/>
      <c r="B23" s="26">
        <v>3000676</v>
      </c>
      <c r="C23" s="26" t="s">
        <v>893</v>
      </c>
      <c r="D23" s="30">
        <v>0.12863272727272729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workbookViewId="0">
      <selection activeCell="D33" sqref="D33:G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321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1439.3825639999995</v>
      </c>
      <c r="E6" s="14">
        <v>2024.9368279999999</v>
      </c>
      <c r="F6" s="14">
        <v>1378.5551449938189</v>
      </c>
      <c r="G6" s="14">
        <v>1083.0435334138187</v>
      </c>
      <c r="H6" s="14">
        <v>136.97416413999997</v>
      </c>
      <c r="I6" s="14">
        <v>158.53744744000002</v>
      </c>
      <c r="J6" s="15">
        <v>0.53485299809748865</v>
      </c>
      <c r="K6" s="15">
        <v>0.60249667085111602</v>
      </c>
      <c r="L6" s="16">
        <v>0.6807892107702922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1260.076014</v>
      </c>
      <c r="E7" s="38">
        <f ca="1">SUM(E8:OFFSET(E6,MATCH("PROYECTOS",$A$8:$A$50,0),0))</f>
        <v>1766.1923400000001</v>
      </c>
      <c r="F7" s="38">
        <f ca="1">SUM(F8:OFFSET(F6,MATCH("PROYECTOS",$A$8:$A$50,0),0))</f>
        <v>1269.2757683141988</v>
      </c>
      <c r="G7" s="38">
        <f ca="1">SUM(G8:OFFSET(G6,MATCH("PROYECTOS",$A$8:$A$50,0),0))</f>
        <v>995.0227721141988</v>
      </c>
      <c r="H7" s="38">
        <f ca="1">SUM(H8:OFFSET(H6,MATCH("PROYECTOS",$A$8:$A$50,0),0))</f>
        <v>125.77910700999999</v>
      </c>
      <c r="I7" s="38">
        <f ca="1">SUM(I8:OFFSET(I6,MATCH("PROYECTOS",$A$8:$A$50,0),0))</f>
        <v>148.47388918999999</v>
      </c>
      <c r="J7" s="39">
        <f ca="1">IFERROR(G7/E7,0)</f>
        <v>0.56337169490509664</v>
      </c>
      <c r="K7" s="39">
        <f ca="1">IFERROR(SUM(G7,H7)/E7,0)</f>
        <v>0.6345865360984404</v>
      </c>
      <c r="L7" s="40">
        <f ca="1">IFERROR(SUM(G7,H7,I7)/E7,0)</f>
        <v>0.71865093034782312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34.080628000000004</v>
      </c>
      <c r="E8" s="21">
        <v>59.374448000000008</v>
      </c>
      <c r="F8" s="21">
        <f t="shared" ref="F8:F28" si="0">SUM(G8,H8,I8)</f>
        <v>34.334362049482053</v>
      </c>
      <c r="G8" s="21">
        <v>24.294693399482057</v>
      </c>
      <c r="H8" s="21">
        <v>4.9878825300000003</v>
      </c>
      <c r="I8" s="21">
        <v>5.0517861199999992</v>
      </c>
      <c r="J8" s="22">
        <f t="shared" ref="J8:J29" si="1">IFERROR(G8/E8,0)</f>
        <v>0.40917758762964929</v>
      </c>
      <c r="K8" s="22">
        <f t="shared" ref="K8:K29" si="2">IFERROR(SUM(G8,H8)/E8,0)</f>
        <v>0.4931848112420692</v>
      </c>
      <c r="L8" s="23">
        <f t="shared" ref="L8:L29" si="3">IFERROR(SUM(G8,H8,I8)/E8,0)</f>
        <v>0.57826831584997718</v>
      </c>
      <c r="M8" s="4"/>
    </row>
    <row r="9" spans="1:13" ht="38.25" x14ac:dyDescent="0.25">
      <c r="A9" s="17"/>
      <c r="B9" s="19">
        <v>3000002</v>
      </c>
      <c r="C9" s="19" t="s">
        <v>323</v>
      </c>
      <c r="D9" s="20">
        <v>52.636308999999997</v>
      </c>
      <c r="E9" s="21">
        <v>34.107021000000003</v>
      </c>
      <c r="F9" s="21">
        <f t="shared" si="0"/>
        <v>29.537898349156073</v>
      </c>
      <c r="G9" s="21">
        <v>14.106779719156069</v>
      </c>
      <c r="H9" s="21">
        <v>1.9940054800000004</v>
      </c>
      <c r="I9" s="21">
        <v>13.437113150000002</v>
      </c>
      <c r="J9" s="22">
        <f t="shared" si="1"/>
        <v>0.4136033961792227</v>
      </c>
      <c r="K9" s="22">
        <f t="shared" si="2"/>
        <v>0.47206659295035092</v>
      </c>
      <c r="L9" s="23">
        <f t="shared" si="3"/>
        <v>0.86603571590600281</v>
      </c>
      <c r="M9" s="4"/>
    </row>
    <row r="10" spans="1:13" ht="25.5" x14ac:dyDescent="0.25">
      <c r="A10" s="17"/>
      <c r="B10" s="19">
        <v>3000005</v>
      </c>
      <c r="C10" s="19" t="s">
        <v>324</v>
      </c>
      <c r="D10" s="20">
        <v>8.9077969999999969</v>
      </c>
      <c r="E10" s="21">
        <v>9.9524789999999967</v>
      </c>
      <c r="F10" s="21">
        <f t="shared" si="0"/>
        <v>7.1168284380217601</v>
      </c>
      <c r="G10" s="21">
        <v>5.3630925380217604</v>
      </c>
      <c r="H10" s="21">
        <v>0.82854523000000002</v>
      </c>
      <c r="I10" s="21">
        <v>0.92519066999999999</v>
      </c>
      <c r="J10" s="22">
        <f t="shared" si="1"/>
        <v>0.53887001801478429</v>
      </c>
      <c r="K10" s="22">
        <f t="shared" si="2"/>
        <v>0.62212015398593279</v>
      </c>
      <c r="L10" s="23">
        <f t="shared" si="3"/>
        <v>0.71508098012784171</v>
      </c>
      <c r="M10" s="4"/>
    </row>
    <row r="11" spans="1:13" x14ac:dyDescent="0.25">
      <c r="A11" s="17"/>
      <c r="B11" s="19">
        <v>3033172</v>
      </c>
      <c r="C11" s="19" t="s">
        <v>325</v>
      </c>
      <c r="D11" s="20">
        <v>168.79179499999992</v>
      </c>
      <c r="E11" s="21">
        <v>273.39040000000006</v>
      </c>
      <c r="F11" s="21">
        <f t="shared" si="0"/>
        <v>194.5556646978234</v>
      </c>
      <c r="G11" s="21">
        <v>156.49318215782341</v>
      </c>
      <c r="H11" s="21">
        <v>17.129489859999996</v>
      </c>
      <c r="I11" s="21">
        <v>20.932992679999984</v>
      </c>
      <c r="J11" s="22">
        <f t="shared" si="1"/>
        <v>0.57241652288384437</v>
      </c>
      <c r="K11" s="22">
        <f t="shared" si="2"/>
        <v>0.63507230692015293</v>
      </c>
      <c r="L11" s="23">
        <f t="shared" si="3"/>
        <v>0.71164044054883913</v>
      </c>
      <c r="M11" s="4"/>
    </row>
    <row r="12" spans="1:13" ht="38.25" x14ac:dyDescent="0.25">
      <c r="A12" s="17"/>
      <c r="B12" s="19">
        <v>3033288</v>
      </c>
      <c r="C12" s="19" t="s">
        <v>326</v>
      </c>
      <c r="D12" s="20">
        <v>6.264025000000002</v>
      </c>
      <c r="E12" s="21">
        <v>7.5876739999999998</v>
      </c>
      <c r="F12" s="21">
        <f t="shared" si="0"/>
        <v>5.3065095529114457</v>
      </c>
      <c r="G12" s="21">
        <v>3.9535218829114456</v>
      </c>
      <c r="H12" s="21">
        <v>0.67560920999999996</v>
      </c>
      <c r="I12" s="21">
        <v>0.67737845999999979</v>
      </c>
      <c r="J12" s="22">
        <f t="shared" si="1"/>
        <v>0.52104530095935142</v>
      </c>
      <c r="K12" s="22">
        <f t="shared" si="2"/>
        <v>0.6100856590453736</v>
      </c>
      <c r="L12" s="23">
        <f t="shared" si="3"/>
        <v>0.69935919135580227</v>
      </c>
      <c r="M12" s="4"/>
    </row>
    <row r="13" spans="1:13" ht="38.25" x14ac:dyDescent="0.25">
      <c r="A13" s="17"/>
      <c r="B13" s="19">
        <v>3033289</v>
      </c>
      <c r="C13" s="19" t="s">
        <v>327</v>
      </c>
      <c r="D13" s="20">
        <v>6.4307290000000012</v>
      </c>
      <c r="E13" s="21">
        <v>8.2846850000000014</v>
      </c>
      <c r="F13" s="21">
        <f t="shared" si="0"/>
        <v>5.7732265480736622</v>
      </c>
      <c r="G13" s="21">
        <v>4.6357585780736628</v>
      </c>
      <c r="H13" s="21">
        <v>0.58464795000000014</v>
      </c>
      <c r="I13" s="21">
        <v>0.55282001999999997</v>
      </c>
      <c r="J13" s="22">
        <f t="shared" si="1"/>
        <v>0.55955761481259236</v>
      </c>
      <c r="K13" s="22">
        <f t="shared" si="2"/>
        <v>0.63012734075872068</v>
      </c>
      <c r="L13" s="23">
        <f t="shared" si="3"/>
        <v>0.69685528756659565</v>
      </c>
      <c r="M13" s="4"/>
    </row>
    <row r="14" spans="1:13" ht="38.25" x14ac:dyDescent="0.25">
      <c r="A14" s="17"/>
      <c r="B14" s="19">
        <v>3033290</v>
      </c>
      <c r="C14" s="19" t="s">
        <v>328</v>
      </c>
      <c r="D14" s="20">
        <v>5.809645999999999</v>
      </c>
      <c r="E14" s="21">
        <v>7.6705929999999976</v>
      </c>
      <c r="F14" s="21">
        <f t="shared" si="0"/>
        <v>5.5815644392110091</v>
      </c>
      <c r="G14" s="21">
        <v>4.3336840592110093</v>
      </c>
      <c r="H14" s="21">
        <v>0.53966903000000011</v>
      </c>
      <c r="I14" s="21">
        <v>0.70821135000000013</v>
      </c>
      <c r="J14" s="22">
        <f t="shared" si="1"/>
        <v>0.56497379788120827</v>
      </c>
      <c r="K14" s="22">
        <f t="shared" si="2"/>
        <v>0.63532937925542532</v>
      </c>
      <c r="L14" s="23">
        <f t="shared" si="3"/>
        <v>0.72765748869885427</v>
      </c>
      <c r="M14" s="4"/>
    </row>
    <row r="15" spans="1:13" ht="25.5" x14ac:dyDescent="0.25">
      <c r="A15" s="17"/>
      <c r="B15" s="19">
        <v>3033291</v>
      </c>
      <c r="C15" s="19" t="s">
        <v>329</v>
      </c>
      <c r="D15" s="20">
        <v>49.541750999999998</v>
      </c>
      <c r="E15" s="21">
        <v>60.120998999999998</v>
      </c>
      <c r="F15" s="21">
        <f t="shared" si="0"/>
        <v>38.328597199143275</v>
      </c>
      <c r="G15" s="21">
        <v>28.992089699143275</v>
      </c>
      <c r="H15" s="21">
        <v>5.0980226399999991</v>
      </c>
      <c r="I15" s="21">
        <v>4.2384848599999989</v>
      </c>
      <c r="J15" s="22">
        <f t="shared" si="1"/>
        <v>0.48222900785702638</v>
      </c>
      <c r="K15" s="22">
        <f t="shared" si="2"/>
        <v>0.56702504792282771</v>
      </c>
      <c r="L15" s="23">
        <f t="shared" si="3"/>
        <v>0.63752428995970734</v>
      </c>
      <c r="M15" s="4"/>
    </row>
    <row r="16" spans="1:13" ht="38.25" x14ac:dyDescent="0.25">
      <c r="A16" s="17"/>
      <c r="B16" s="19">
        <v>3033292</v>
      </c>
      <c r="C16" s="19" t="s">
        <v>330</v>
      </c>
      <c r="D16" s="20">
        <v>18.160463000000018</v>
      </c>
      <c r="E16" s="21">
        <v>19.398308000000014</v>
      </c>
      <c r="F16" s="21">
        <f t="shared" si="0"/>
        <v>13.653910106003369</v>
      </c>
      <c r="G16" s="21">
        <v>10.81742717600337</v>
      </c>
      <c r="H16" s="21">
        <v>1.2627511899999997</v>
      </c>
      <c r="I16" s="21">
        <v>1.5737317400000004</v>
      </c>
      <c r="J16" s="22">
        <f t="shared" si="1"/>
        <v>0.55764797507098884</v>
      </c>
      <c r="K16" s="22">
        <f t="shared" si="2"/>
        <v>0.62274392003691048</v>
      </c>
      <c r="L16" s="23">
        <f t="shared" si="3"/>
        <v>0.70387118845640351</v>
      </c>
      <c r="M16" s="4"/>
    </row>
    <row r="17" spans="1:13" ht="25.5" x14ac:dyDescent="0.25">
      <c r="A17" s="17"/>
      <c r="B17" s="19">
        <v>3033294</v>
      </c>
      <c r="C17" s="19" t="s">
        <v>331</v>
      </c>
      <c r="D17" s="20">
        <v>100.51057800000001</v>
      </c>
      <c r="E17" s="21">
        <v>168.307017</v>
      </c>
      <c r="F17" s="21">
        <f t="shared" si="0"/>
        <v>109.42558934689957</v>
      </c>
      <c r="G17" s="21">
        <v>83.740836556899581</v>
      </c>
      <c r="H17" s="21">
        <v>12.16553212</v>
      </c>
      <c r="I17" s="21">
        <v>13.519220669999994</v>
      </c>
      <c r="J17" s="22">
        <f t="shared" si="1"/>
        <v>0.49754810018942691</v>
      </c>
      <c r="K17" s="22">
        <f t="shared" si="2"/>
        <v>0.56982988817928826</v>
      </c>
      <c r="L17" s="23">
        <f t="shared" si="3"/>
        <v>0.65015464772273623</v>
      </c>
      <c r="M17" s="4"/>
    </row>
    <row r="18" spans="1:13" x14ac:dyDescent="0.25">
      <c r="A18" s="17"/>
      <c r="B18" s="19">
        <v>3033295</v>
      </c>
      <c r="C18" s="19" t="s">
        <v>332</v>
      </c>
      <c r="D18" s="20">
        <v>231.33986300000009</v>
      </c>
      <c r="E18" s="21">
        <v>292.07807299999996</v>
      </c>
      <c r="F18" s="21">
        <f t="shared" si="0"/>
        <v>227.01471330332052</v>
      </c>
      <c r="G18" s="21">
        <v>189.79746627332054</v>
      </c>
      <c r="H18" s="21">
        <v>18.333547559999996</v>
      </c>
      <c r="I18" s="21">
        <v>18.883699469999986</v>
      </c>
      <c r="J18" s="22">
        <f t="shared" si="1"/>
        <v>0.64981757899135606</v>
      </c>
      <c r="K18" s="22">
        <f t="shared" si="2"/>
        <v>0.7125869179276616</v>
      </c>
      <c r="L18" s="23">
        <f t="shared" si="3"/>
        <v>0.77723983512901551</v>
      </c>
      <c r="M18" s="4"/>
    </row>
    <row r="19" spans="1:13" ht="25.5" x14ac:dyDescent="0.25">
      <c r="A19" s="17"/>
      <c r="B19" s="19">
        <v>3033296</v>
      </c>
      <c r="C19" s="19" t="s">
        <v>333</v>
      </c>
      <c r="D19" s="20">
        <v>54.335140999999993</v>
      </c>
      <c r="E19" s="21">
        <v>70.244012000000055</v>
      </c>
      <c r="F19" s="21">
        <f t="shared" si="0"/>
        <v>51.324553892097079</v>
      </c>
      <c r="G19" s="21">
        <v>38.709827472097075</v>
      </c>
      <c r="H19" s="21">
        <v>6.5497828600000014</v>
      </c>
      <c r="I19" s="21">
        <v>6.0649435600000015</v>
      </c>
      <c r="J19" s="22">
        <f t="shared" si="1"/>
        <v>0.55107654545838081</v>
      </c>
      <c r="K19" s="22">
        <f t="shared" si="2"/>
        <v>0.64431983657335856</v>
      </c>
      <c r="L19" s="23">
        <f t="shared" si="3"/>
        <v>0.73066091230804187</v>
      </c>
      <c r="M19" s="4"/>
    </row>
    <row r="20" spans="1:13" ht="25.5" x14ac:dyDescent="0.25">
      <c r="A20" s="17"/>
      <c r="B20" s="19">
        <v>3033297</v>
      </c>
      <c r="C20" s="19" t="s">
        <v>334</v>
      </c>
      <c r="D20" s="20">
        <v>151.32609200000005</v>
      </c>
      <c r="E20" s="21">
        <v>233.07800399999999</v>
      </c>
      <c r="F20" s="21">
        <f t="shared" si="0"/>
        <v>171.48878684029404</v>
      </c>
      <c r="G20" s="21">
        <v>137.90096439029404</v>
      </c>
      <c r="H20" s="21">
        <v>17.990033240000002</v>
      </c>
      <c r="I20" s="21">
        <v>15.597789210000007</v>
      </c>
      <c r="J20" s="22">
        <f t="shared" si="1"/>
        <v>0.59165155880729969</v>
      </c>
      <c r="K20" s="22">
        <f t="shared" si="2"/>
        <v>0.66883616194985973</v>
      </c>
      <c r="L20" s="23">
        <f t="shared" si="3"/>
        <v>0.7357570594275985</v>
      </c>
      <c r="M20" s="4"/>
    </row>
    <row r="21" spans="1:13" x14ac:dyDescent="0.25">
      <c r="A21" s="17"/>
      <c r="B21" s="19">
        <v>3033298</v>
      </c>
      <c r="C21" s="19" t="s">
        <v>335</v>
      </c>
      <c r="D21" s="20">
        <v>43.833263000000024</v>
      </c>
      <c r="E21" s="21">
        <v>57.964021000000002</v>
      </c>
      <c r="F21" s="21">
        <f t="shared" si="0"/>
        <v>44.274679851681988</v>
      </c>
      <c r="G21" s="21">
        <v>35.680839781681982</v>
      </c>
      <c r="H21" s="21">
        <v>4.142379029999999</v>
      </c>
      <c r="I21" s="21">
        <v>4.4514610400000025</v>
      </c>
      <c r="J21" s="22">
        <f t="shared" si="1"/>
        <v>0.6155687470626301</v>
      </c>
      <c r="K21" s="22">
        <f t="shared" si="2"/>
        <v>0.68703340666586921</v>
      </c>
      <c r="L21" s="23">
        <f t="shared" si="3"/>
        <v>0.76383037421924171</v>
      </c>
      <c r="M21" s="4"/>
    </row>
    <row r="22" spans="1:13" ht="25.5" x14ac:dyDescent="0.25">
      <c r="A22" s="17"/>
      <c r="B22" s="19">
        <v>3033299</v>
      </c>
      <c r="C22" s="19" t="s">
        <v>336</v>
      </c>
      <c r="D22" s="20">
        <v>34.574847999999989</v>
      </c>
      <c r="E22" s="21">
        <v>40.824787000000022</v>
      </c>
      <c r="F22" s="21">
        <f t="shared" si="0"/>
        <v>31.121225597589486</v>
      </c>
      <c r="G22" s="21">
        <v>23.846441387589486</v>
      </c>
      <c r="H22" s="21">
        <v>3.4364799099999996</v>
      </c>
      <c r="I22" s="21">
        <v>3.8383043000000008</v>
      </c>
      <c r="J22" s="22">
        <f t="shared" si="1"/>
        <v>0.58411673740243819</v>
      </c>
      <c r="K22" s="22">
        <f t="shared" si="2"/>
        <v>0.66829304700571912</v>
      </c>
      <c r="L22" s="23">
        <f t="shared" si="3"/>
        <v>0.76231201396321968</v>
      </c>
      <c r="M22" s="4"/>
    </row>
    <row r="23" spans="1:13" ht="25.5" x14ac:dyDescent="0.25">
      <c r="A23" s="17"/>
      <c r="B23" s="19">
        <v>3033300</v>
      </c>
      <c r="C23" s="19" t="s">
        <v>337</v>
      </c>
      <c r="D23" s="20">
        <v>23.141861999999996</v>
      </c>
      <c r="E23" s="21">
        <v>34.527963000000007</v>
      </c>
      <c r="F23" s="21">
        <f t="shared" si="0"/>
        <v>22.793217676186512</v>
      </c>
      <c r="G23" s="21">
        <v>17.736842266186514</v>
      </c>
      <c r="H23" s="21">
        <v>2.6316721299999997</v>
      </c>
      <c r="I23" s="21">
        <v>2.4247032799999997</v>
      </c>
      <c r="J23" s="22">
        <f t="shared" si="1"/>
        <v>0.51369500906226384</v>
      </c>
      <c r="K23" s="22">
        <f t="shared" si="2"/>
        <v>0.58991358384467996</v>
      </c>
      <c r="L23" s="23">
        <f t="shared" si="3"/>
        <v>0.66013791998637472</v>
      </c>
      <c r="M23" s="4"/>
    </row>
    <row r="24" spans="1:13" ht="25.5" x14ac:dyDescent="0.25">
      <c r="A24" s="17"/>
      <c r="B24" s="19">
        <v>3033304</v>
      </c>
      <c r="C24" s="19" t="s">
        <v>338</v>
      </c>
      <c r="D24" s="20">
        <v>27.798908000000004</v>
      </c>
      <c r="E24" s="21">
        <v>36.246278000000018</v>
      </c>
      <c r="F24" s="21">
        <f t="shared" si="0"/>
        <v>26.565471358746027</v>
      </c>
      <c r="G24" s="21">
        <v>20.176920828746024</v>
      </c>
      <c r="H24" s="21">
        <v>3.0626163400000004</v>
      </c>
      <c r="I24" s="21">
        <v>3.3259341900000008</v>
      </c>
      <c r="J24" s="22">
        <f t="shared" si="1"/>
        <v>0.55666186825433539</v>
      </c>
      <c r="K24" s="22">
        <f t="shared" si="2"/>
        <v>0.64115651181470312</v>
      </c>
      <c r="L24" s="23">
        <f t="shared" si="3"/>
        <v>0.73291584197268511</v>
      </c>
      <c r="M24" s="4"/>
    </row>
    <row r="25" spans="1:13" x14ac:dyDescent="0.25">
      <c r="A25" s="17"/>
      <c r="B25" s="19">
        <v>3033305</v>
      </c>
      <c r="C25" s="19" t="s">
        <v>339</v>
      </c>
      <c r="D25" s="20">
        <v>93.048976000000039</v>
      </c>
      <c r="E25" s="21">
        <v>127.866249</v>
      </c>
      <c r="F25" s="21">
        <f t="shared" si="0"/>
        <v>97.59807794815066</v>
      </c>
      <c r="G25" s="21">
        <v>78.014705678150662</v>
      </c>
      <c r="H25" s="21">
        <v>9.0486311699999931</v>
      </c>
      <c r="I25" s="21">
        <v>10.5347411</v>
      </c>
      <c r="J25" s="22">
        <f t="shared" si="1"/>
        <v>0.61012742837361766</v>
      </c>
      <c r="K25" s="22">
        <f t="shared" si="2"/>
        <v>0.68089380527734611</v>
      </c>
      <c r="L25" s="23">
        <f t="shared" si="3"/>
        <v>0.76328256057742538</v>
      </c>
      <c r="M25" s="4"/>
    </row>
    <row r="26" spans="1:13" ht="25.5" x14ac:dyDescent="0.25">
      <c r="A26" s="17"/>
      <c r="B26" s="19">
        <v>3033306</v>
      </c>
      <c r="C26" s="19" t="s">
        <v>340</v>
      </c>
      <c r="D26" s="20">
        <v>85.919356000000008</v>
      </c>
      <c r="E26" s="21">
        <v>134.49873100000002</v>
      </c>
      <c r="F26" s="21">
        <f t="shared" si="0"/>
        <v>90.891136598327819</v>
      </c>
      <c r="G26" s="21">
        <v>70.672776588327821</v>
      </c>
      <c r="H26" s="21">
        <v>8.0602262099999979</v>
      </c>
      <c r="I26" s="21">
        <v>12.158133800000003</v>
      </c>
      <c r="J26" s="22">
        <f t="shared" si="1"/>
        <v>0.52545311069386824</v>
      </c>
      <c r="K26" s="22">
        <f t="shared" si="2"/>
        <v>0.58538100852659947</v>
      </c>
      <c r="L26" s="23">
        <f t="shared" si="3"/>
        <v>0.6757769082470213</v>
      </c>
      <c r="M26" s="4"/>
    </row>
    <row r="27" spans="1:13" ht="51" x14ac:dyDescent="0.25">
      <c r="A27" s="17"/>
      <c r="B27" s="19">
        <v>3033307</v>
      </c>
      <c r="C27" s="19" t="s">
        <v>341</v>
      </c>
      <c r="D27" s="20">
        <v>52.225132999999992</v>
      </c>
      <c r="E27" s="21">
        <v>78.23017200000001</v>
      </c>
      <c r="F27" s="21">
        <f t="shared" si="0"/>
        <v>54.33666890873674</v>
      </c>
      <c r="G27" s="21">
        <v>39.524944498736744</v>
      </c>
      <c r="H27" s="21">
        <v>6.3169160899999985</v>
      </c>
      <c r="I27" s="21">
        <v>8.4948083200000006</v>
      </c>
      <c r="J27" s="22">
        <f t="shared" si="1"/>
        <v>0.5052391358507653</v>
      </c>
      <c r="K27" s="22">
        <f t="shared" si="2"/>
        <v>0.58598695895410713</v>
      </c>
      <c r="L27" s="23">
        <f t="shared" si="3"/>
        <v>0.69457432496424443</v>
      </c>
      <c r="M27" s="4"/>
    </row>
    <row r="28" spans="1:13" ht="38.25" x14ac:dyDescent="0.25">
      <c r="A28" s="17"/>
      <c r="B28" s="19">
        <v>3033412</v>
      </c>
      <c r="C28" s="19" t="s">
        <v>342</v>
      </c>
      <c r="D28" s="20">
        <v>11.398851000000002</v>
      </c>
      <c r="E28" s="21">
        <v>12.440426000000002</v>
      </c>
      <c r="F28" s="21">
        <f t="shared" si="0"/>
        <v>8.2530856123422485</v>
      </c>
      <c r="G28" s="21">
        <v>6.2299771823422496</v>
      </c>
      <c r="H28" s="21">
        <v>0.94066723000000019</v>
      </c>
      <c r="I28" s="21">
        <v>1.0824411999999994</v>
      </c>
      <c r="J28" s="22">
        <f t="shared" si="1"/>
        <v>0.50078487523998361</v>
      </c>
      <c r="K28" s="22">
        <f t="shared" si="2"/>
        <v>0.57639862271133224</v>
      </c>
      <c r="L28" s="23">
        <f t="shared" si="3"/>
        <v>0.66340860130852808</v>
      </c>
      <c r="M28" s="4"/>
    </row>
    <row r="29" spans="1:13" ht="15.75" thickBot="1" x14ac:dyDescent="0.3">
      <c r="A29" s="41" t="s">
        <v>293</v>
      </c>
      <c r="B29" s="43"/>
      <c r="C29" s="43"/>
      <c r="D29" s="44">
        <f ca="1">OFFSET(D29,-MATCH("PROYECTOS",$A$8:$A$50,0)-1,0)-(OFFSET(D29,-MATCH("PROYECTOS",$A$8:$A$50,0),0))</f>
        <v>179.30654999999956</v>
      </c>
      <c r="E29" s="45">
        <f t="shared" ref="E29:I29" ca="1" si="4">OFFSET(E29,-MATCH("PROYECTOS",$A$8:$A$50,0)-1,0)-(OFFSET(E29,-MATCH("PROYECTOS",$A$8:$A$50,0),0))</f>
        <v>258.74448799999982</v>
      </c>
      <c r="F29" s="45">
        <f t="shared" ca="1" si="4"/>
        <v>109.2793766796201</v>
      </c>
      <c r="G29" s="45">
        <f t="shared" ca="1" si="4"/>
        <v>88.020761299619949</v>
      </c>
      <c r="H29" s="45">
        <f t="shared" ca="1" si="4"/>
        <v>11.195057129999981</v>
      </c>
      <c r="I29" s="45">
        <f t="shared" ca="1" si="4"/>
        <v>10.063558250000028</v>
      </c>
      <c r="J29" s="46">
        <f t="shared" ca="1" si="1"/>
        <v>0.34018410200730542</v>
      </c>
      <c r="K29" s="46">
        <f t="shared" ca="1" si="2"/>
        <v>0.38345094497093207</v>
      </c>
      <c r="L29" s="47">
        <f t="shared" ca="1" si="3"/>
        <v>0.42234475224693496</v>
      </c>
      <c r="M29" s="4"/>
    </row>
    <row r="30" spans="1:13" ht="15.75" thickBot="1" x14ac:dyDescent="0.3"/>
    <row r="31" spans="1:13" ht="15.75" thickBot="1" x14ac:dyDescent="0.3">
      <c r="A31" s="87" t="s">
        <v>315</v>
      </c>
      <c r="B31" s="88"/>
      <c r="C31" s="88"/>
      <c r="D31" s="89"/>
    </row>
    <row r="32" spans="1:13" ht="15.75" thickBot="1" x14ac:dyDescent="0.3">
      <c r="A32" s="1" t="s">
        <v>356</v>
      </c>
    </row>
    <row r="33" spans="1:7" ht="45" customHeight="1" x14ac:dyDescent="0.25">
      <c r="A33" s="80" t="s">
        <v>317</v>
      </c>
      <c r="B33" s="81"/>
      <c r="C33" s="81"/>
      <c r="D33" s="92" t="s">
        <v>318</v>
      </c>
      <c r="E33" s="6"/>
      <c r="F33" s="6"/>
      <c r="G33" s="6"/>
    </row>
    <row r="34" spans="1:7" ht="15.75" thickBot="1" x14ac:dyDescent="0.3">
      <c r="A34" s="90"/>
      <c r="B34" s="91"/>
      <c r="C34" s="91"/>
      <c r="D34" s="93"/>
      <c r="E34" s="7"/>
      <c r="F34" s="7"/>
      <c r="G34" s="7"/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E22" sqref="E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888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65.552451000000005</v>
      </c>
      <c r="I6" s="14">
        <v>60.370751000000006</v>
      </c>
      <c r="J6" s="14">
        <v>34.582060008549945</v>
      </c>
      <c r="K6" s="14">
        <v>26.537882468549938</v>
      </c>
      <c r="L6" s="14">
        <v>4.0622973699999996</v>
      </c>
      <c r="M6" s="14">
        <v>3.9818801700000002</v>
      </c>
      <c r="N6" s="15">
        <v>0.43958178470481402</v>
      </c>
      <c r="O6" s="15">
        <v>0.50687094879024996</v>
      </c>
      <c r="P6" s="16">
        <v>0.57282805722509456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SUM(H8:OFFSET(H6,MATCH("PROYECTOS",$A$8:$A$40,0),0))</f>
        <v>43.976638999999984</v>
      </c>
      <c r="I7" s="38">
        <f ca="1">SUM(I8:OFFSET(I6,MATCH("PROYECTOS",$A$8:$A$40,0),0))</f>
        <v>48.683832000000002</v>
      </c>
      <c r="J7" s="38">
        <f ca="1">SUM(J8:OFFSET(J6,MATCH("PROYECTOS",$A$8:$A$40,0),0))</f>
        <v>30.278992651441772</v>
      </c>
      <c r="K7" s="38">
        <f ca="1">SUM(K8:OFFSET(K6,MATCH("PROYECTOS",$A$8:$A$40,0),0))</f>
        <v>23.45601543144177</v>
      </c>
      <c r="L7" s="38">
        <f ca="1">SUM(L8:OFFSET(L6,MATCH("PROYECTOS",$A$8:$A$40,0),0))</f>
        <v>3.4280102500000007</v>
      </c>
      <c r="M7" s="38">
        <f ca="1">SUM(M8:OFFSET(M6,MATCH("PROYECTOS",$A$8:$A$40,0),0))</f>
        <v>3.3949669699999987</v>
      </c>
      <c r="N7" s="39">
        <f ca="1">IFERROR(K7/I7,0)</f>
        <v>0.48180298197236754</v>
      </c>
      <c r="O7" s="39">
        <f ca="1">IFERROR(SUM(K7,L7)/I7,0)</f>
        <v>0.5522167129621548</v>
      </c>
      <c r="P7" s="40">
        <f ca="1">IFERROR(SUM(K7,L7,M7)/I7,0)</f>
        <v>0.62195171184227582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10.579465000000001</v>
      </c>
      <c r="I8" s="21">
        <v>12.735283000000003</v>
      </c>
      <c r="J8" s="21">
        <f t="shared" ref="J8:J20" si="0">SUM(K8,L8,M8)</f>
        <v>7.9547376820199736</v>
      </c>
      <c r="K8" s="21">
        <v>6.0303283220199742</v>
      </c>
      <c r="L8" s="21">
        <v>0.96992518000000005</v>
      </c>
      <c r="M8" s="21">
        <v>0.95448417999999979</v>
      </c>
      <c r="N8" s="22">
        <f t="shared" ref="N8:N21" si="1">IFERROR(K8/I8,0)</f>
        <v>0.47351349177085211</v>
      </c>
      <c r="O8" s="22">
        <f t="shared" ref="O8:O21" si="2">IFERROR(SUM(K8,L8)/I8,0)</f>
        <v>0.54967396500101118</v>
      </c>
      <c r="P8" s="23">
        <f t="shared" ref="P8:P21" si="3">IFERROR(SUM(K8,L8,M8)/I8,0)</f>
        <v>0.62462197989789248</v>
      </c>
      <c r="Q8" s="70">
        <v>699</v>
      </c>
      <c r="R8" s="21">
        <v>632</v>
      </c>
      <c r="S8" s="23">
        <f>IFERROR(R8/Q8,0)</f>
        <v>0.90414878397711018</v>
      </c>
    </row>
    <row r="9" spans="1:19" ht="25.5" x14ac:dyDescent="0.25">
      <c r="A9" s="17"/>
      <c r="B9" s="19">
        <v>5002994</v>
      </c>
      <c r="C9" s="19" t="s">
        <v>894</v>
      </c>
      <c r="D9" s="68">
        <v>3000475</v>
      </c>
      <c r="E9" s="19" t="s">
        <v>890</v>
      </c>
      <c r="F9" s="69">
        <v>553</v>
      </c>
      <c r="G9" s="19" t="s">
        <v>906</v>
      </c>
      <c r="H9" s="20">
        <v>28.374308999999997</v>
      </c>
      <c r="I9" s="21">
        <v>30.540834000000004</v>
      </c>
      <c r="J9" s="21">
        <f t="shared" si="0"/>
        <v>21.083114326985111</v>
      </c>
      <c r="K9" s="21">
        <v>16.50341520698511</v>
      </c>
      <c r="L9" s="21">
        <v>2.2679520100000001</v>
      </c>
      <c r="M9" s="21">
        <v>2.3117471099999993</v>
      </c>
      <c r="N9" s="22">
        <f t="shared" si="1"/>
        <v>0.54037211973271937</v>
      </c>
      <c r="O9" s="22">
        <f t="shared" si="2"/>
        <v>0.6146317817314717</v>
      </c>
      <c r="P9" s="23">
        <f t="shared" si="3"/>
        <v>0.69032542880083458</v>
      </c>
      <c r="Q9" s="70">
        <v>5615</v>
      </c>
      <c r="R9" s="21">
        <v>5254.8329999999996</v>
      </c>
      <c r="S9" s="23">
        <f t="shared" ref="S9:S20" si="4">IFERROR(R9/Q9,0)</f>
        <v>0.93585627782724834</v>
      </c>
    </row>
    <row r="10" spans="1:19" ht="38.25" x14ac:dyDescent="0.25">
      <c r="A10" s="17"/>
      <c r="B10" s="19">
        <v>5003480</v>
      </c>
      <c r="C10" s="19" t="s">
        <v>895</v>
      </c>
      <c r="D10" s="68">
        <v>3000506</v>
      </c>
      <c r="E10" s="19" t="s">
        <v>891</v>
      </c>
      <c r="F10" s="69">
        <v>60</v>
      </c>
      <c r="G10" s="19" t="s">
        <v>309</v>
      </c>
      <c r="H10" s="20">
        <v>1.2775E-2</v>
      </c>
      <c r="I10" s="21">
        <v>9.8512999999999976E-2</v>
      </c>
      <c r="J10" s="21">
        <f t="shared" si="0"/>
        <v>5.3868829900928075E-2</v>
      </c>
      <c r="K10" s="21">
        <v>4.1899579900928074E-2</v>
      </c>
      <c r="L10" s="21">
        <v>6.5350000000000009E-3</v>
      </c>
      <c r="M10" s="21">
        <v>5.4342499999999998E-3</v>
      </c>
      <c r="N10" s="22">
        <f t="shared" si="1"/>
        <v>0.42532031204945625</v>
      </c>
      <c r="O10" s="22">
        <f t="shared" si="2"/>
        <v>0.49165673465357956</v>
      </c>
      <c r="P10" s="23">
        <f t="shared" si="3"/>
        <v>0.54681950504936494</v>
      </c>
      <c r="Q10" s="70">
        <v>19</v>
      </c>
      <c r="R10" s="21">
        <v>16</v>
      </c>
      <c r="S10" s="23">
        <f t="shared" si="4"/>
        <v>0.84210526315789469</v>
      </c>
    </row>
    <row r="11" spans="1:19" ht="25.5" x14ac:dyDescent="0.25">
      <c r="A11" s="17"/>
      <c r="B11" s="19">
        <v>5004118</v>
      </c>
      <c r="C11" s="19" t="s">
        <v>896</v>
      </c>
      <c r="D11" s="68">
        <v>3000341</v>
      </c>
      <c r="E11" s="19" t="s">
        <v>889</v>
      </c>
      <c r="F11" s="69">
        <v>36</v>
      </c>
      <c r="G11" s="19" t="s">
        <v>533</v>
      </c>
      <c r="H11" s="20">
        <v>0.15599099999999999</v>
      </c>
      <c r="I11" s="21">
        <v>0.27151500000000001</v>
      </c>
      <c r="J11" s="21">
        <f t="shared" si="0"/>
        <v>0.11928490033506511</v>
      </c>
      <c r="K11" s="21">
        <v>7.7438940335065126E-2</v>
      </c>
      <c r="L11" s="21">
        <v>2.5907589999999998E-2</v>
      </c>
      <c r="M11" s="21">
        <v>1.5938369999999997E-2</v>
      </c>
      <c r="N11" s="22">
        <f t="shared" si="1"/>
        <v>0.28521054208815394</v>
      </c>
      <c r="O11" s="22">
        <f t="shared" si="2"/>
        <v>0.38062917457623013</v>
      </c>
      <c r="P11" s="23">
        <f t="shared" si="3"/>
        <v>0.43933079327132979</v>
      </c>
      <c r="Q11" s="70">
        <v>7</v>
      </c>
      <c r="R11" s="21">
        <v>7</v>
      </c>
      <c r="S11" s="23">
        <f t="shared" si="4"/>
        <v>1</v>
      </c>
    </row>
    <row r="12" spans="1:19" ht="38.25" x14ac:dyDescent="0.25">
      <c r="A12" s="17"/>
      <c r="B12" s="19">
        <v>5004120</v>
      </c>
      <c r="C12" s="19" t="s">
        <v>897</v>
      </c>
      <c r="D12" s="68">
        <v>3000507</v>
      </c>
      <c r="E12" s="19" t="s">
        <v>892</v>
      </c>
      <c r="F12" s="69">
        <v>59</v>
      </c>
      <c r="G12" s="19" t="s">
        <v>577</v>
      </c>
      <c r="H12" s="20">
        <v>0.240815</v>
      </c>
      <c r="I12" s="21">
        <v>0.43071999999999999</v>
      </c>
      <c r="J12" s="21">
        <f t="shared" si="0"/>
        <v>0.24880566717088351</v>
      </c>
      <c r="K12" s="21">
        <v>0.17333130717088352</v>
      </c>
      <c r="L12" s="21">
        <v>5.6339320000000005E-2</v>
      </c>
      <c r="M12" s="21">
        <v>1.9135039999999999E-2</v>
      </c>
      <c r="N12" s="22">
        <f t="shared" si="1"/>
        <v>0.40242223990268278</v>
      </c>
      <c r="O12" s="22">
        <f t="shared" si="2"/>
        <v>0.53322489592051336</v>
      </c>
      <c r="P12" s="23">
        <f t="shared" si="3"/>
        <v>0.57765060171546134</v>
      </c>
      <c r="Q12" s="70">
        <v>201.5</v>
      </c>
      <c r="R12" s="21">
        <v>201.5</v>
      </c>
      <c r="S12" s="23">
        <f t="shared" si="4"/>
        <v>1</v>
      </c>
    </row>
    <row r="13" spans="1:19" ht="25.5" x14ac:dyDescent="0.25">
      <c r="A13" s="17"/>
      <c r="B13" s="19">
        <v>5005115</v>
      </c>
      <c r="C13" s="19" t="s">
        <v>898</v>
      </c>
      <c r="D13" s="68">
        <v>3000001</v>
      </c>
      <c r="E13" s="19" t="s">
        <v>275</v>
      </c>
      <c r="F13" s="69">
        <v>533</v>
      </c>
      <c r="G13" s="19" t="s">
        <v>907</v>
      </c>
      <c r="H13" s="20">
        <v>1.04E-2</v>
      </c>
      <c r="I13" s="21">
        <v>8.5000000000000006E-3</v>
      </c>
      <c r="J13" s="21">
        <f t="shared" si="0"/>
        <v>4.5330499401129778E-3</v>
      </c>
      <c r="K13" s="21">
        <v>4.0130499401129782E-3</v>
      </c>
      <c r="L13" s="21">
        <v>-4.2000000000000007E-4</v>
      </c>
      <c r="M13" s="21">
        <v>9.4000000000000008E-4</v>
      </c>
      <c r="N13" s="22">
        <f t="shared" si="1"/>
        <v>0.47212352236623267</v>
      </c>
      <c r="O13" s="22">
        <f t="shared" si="2"/>
        <v>0.4227117576603503</v>
      </c>
      <c r="P13" s="23">
        <f t="shared" si="3"/>
        <v>0.53329999295446795</v>
      </c>
      <c r="Q13" s="70">
        <v>40</v>
      </c>
      <c r="R13" s="21">
        <v>39</v>
      </c>
      <c r="S13" s="23">
        <f t="shared" si="4"/>
        <v>0.97499999999999998</v>
      </c>
    </row>
    <row r="14" spans="1:19" ht="38.25" x14ac:dyDescent="0.25">
      <c r="A14" s="17"/>
      <c r="B14" s="19">
        <v>5005116</v>
      </c>
      <c r="C14" s="19" t="s">
        <v>899</v>
      </c>
      <c r="D14" s="68">
        <v>3000001</v>
      </c>
      <c r="E14" s="19" t="s">
        <v>275</v>
      </c>
      <c r="F14" s="69">
        <v>91</v>
      </c>
      <c r="G14" s="19" t="s">
        <v>908</v>
      </c>
      <c r="H14" s="20">
        <v>1E-3</v>
      </c>
      <c r="I14" s="21">
        <v>1E-3</v>
      </c>
      <c r="J14" s="21">
        <f t="shared" si="0"/>
        <v>4.9653000000000002E-4</v>
      </c>
      <c r="K14" s="21">
        <v>0</v>
      </c>
      <c r="L14" s="21">
        <v>0</v>
      </c>
      <c r="M14" s="21">
        <v>4.9653000000000002E-4</v>
      </c>
      <c r="N14" s="22">
        <f t="shared" si="1"/>
        <v>0</v>
      </c>
      <c r="O14" s="22">
        <f t="shared" si="2"/>
        <v>0</v>
      </c>
      <c r="P14" s="23">
        <f t="shared" si="3"/>
        <v>0.49653000000000003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5005117</v>
      </c>
      <c r="C15" s="19" t="s">
        <v>900</v>
      </c>
      <c r="D15" s="68">
        <v>3000475</v>
      </c>
      <c r="E15" s="19" t="s">
        <v>890</v>
      </c>
      <c r="F15" s="69">
        <v>112</v>
      </c>
      <c r="G15" s="19" t="s">
        <v>715</v>
      </c>
      <c r="H15" s="20">
        <v>4.323099</v>
      </c>
      <c r="I15" s="21">
        <v>4.0674979999999996</v>
      </c>
      <c r="J15" s="21">
        <f t="shared" si="0"/>
        <v>0.58989299486449887</v>
      </c>
      <c r="K15" s="21">
        <v>0.4514636748644989</v>
      </c>
      <c r="L15" s="21">
        <v>8.5751099999999997E-2</v>
      </c>
      <c r="M15" s="21">
        <v>5.2678219999999998E-2</v>
      </c>
      <c r="N15" s="22">
        <f t="shared" si="1"/>
        <v>0.11099296787963975</v>
      </c>
      <c r="O15" s="22">
        <f t="shared" si="2"/>
        <v>0.13207499422605712</v>
      </c>
      <c r="P15" s="23">
        <f t="shared" si="3"/>
        <v>0.14502600735501256</v>
      </c>
      <c r="Q15" s="70">
        <v>9</v>
      </c>
      <c r="R15" s="21">
        <v>9</v>
      </c>
      <c r="S15" s="23">
        <f t="shared" si="4"/>
        <v>1</v>
      </c>
    </row>
    <row r="16" spans="1:19" ht="25.5" x14ac:dyDescent="0.25">
      <c r="A16" s="17"/>
      <c r="B16" s="19">
        <v>5005118</v>
      </c>
      <c r="C16" s="19" t="s">
        <v>901</v>
      </c>
      <c r="D16" s="68">
        <v>3000475</v>
      </c>
      <c r="E16" s="19" t="s">
        <v>890</v>
      </c>
      <c r="F16" s="69">
        <v>86</v>
      </c>
      <c r="G16" s="19" t="s">
        <v>500</v>
      </c>
      <c r="H16" s="20">
        <v>6.4327000000000009E-2</v>
      </c>
      <c r="I16" s="21">
        <v>0.124414</v>
      </c>
      <c r="J16" s="21">
        <f t="shared" si="0"/>
        <v>7.1769029171055723E-2</v>
      </c>
      <c r="K16" s="21">
        <v>6.5356979171055721E-2</v>
      </c>
      <c r="L16" s="21">
        <v>3.2798500000000004E-3</v>
      </c>
      <c r="M16" s="21">
        <v>3.1321999999999999E-3</v>
      </c>
      <c r="N16" s="22">
        <f t="shared" si="1"/>
        <v>0.52531852662124623</v>
      </c>
      <c r="O16" s="22">
        <f t="shared" si="2"/>
        <v>0.5516809134908911</v>
      </c>
      <c r="P16" s="23">
        <f t="shared" si="3"/>
        <v>0.57685653681302529</v>
      </c>
      <c r="Q16" s="70">
        <v>70</v>
      </c>
      <c r="R16" s="21">
        <v>60.5</v>
      </c>
      <c r="S16" s="23">
        <f t="shared" si="4"/>
        <v>0.86428571428571432</v>
      </c>
    </row>
    <row r="17" spans="1:19" ht="51" x14ac:dyDescent="0.25">
      <c r="A17" s="17"/>
      <c r="B17" s="19">
        <v>5005119</v>
      </c>
      <c r="C17" s="19" t="s">
        <v>902</v>
      </c>
      <c r="D17" s="68">
        <v>3000506</v>
      </c>
      <c r="E17" s="19" t="s">
        <v>891</v>
      </c>
      <c r="F17" s="69">
        <v>36</v>
      </c>
      <c r="G17" s="19" t="s">
        <v>533</v>
      </c>
      <c r="H17" s="20">
        <v>2.003E-3</v>
      </c>
      <c r="I17" s="21">
        <v>0.118883</v>
      </c>
      <c r="J17" s="21">
        <f t="shared" si="0"/>
        <v>3.1499420169904438E-2</v>
      </c>
      <c r="K17" s="21">
        <v>2.0658500169904438E-2</v>
      </c>
      <c r="L17" s="21">
        <v>1.0300000000000001E-3</v>
      </c>
      <c r="M17" s="21">
        <v>9.8109200000000008E-3</v>
      </c>
      <c r="N17" s="22">
        <f t="shared" si="1"/>
        <v>0.17377169292417283</v>
      </c>
      <c r="O17" s="22">
        <f t="shared" si="2"/>
        <v>0.18243567347648054</v>
      </c>
      <c r="P17" s="23">
        <f t="shared" si="3"/>
        <v>0.26496151821458441</v>
      </c>
      <c r="Q17" s="70">
        <v>22</v>
      </c>
      <c r="R17" s="21">
        <v>20</v>
      </c>
      <c r="S17" s="23">
        <f t="shared" si="4"/>
        <v>0.90909090909090906</v>
      </c>
    </row>
    <row r="18" spans="1:19" ht="51" x14ac:dyDescent="0.25">
      <c r="A18" s="17"/>
      <c r="B18" s="19">
        <v>5005120</v>
      </c>
      <c r="C18" s="19" t="s">
        <v>903</v>
      </c>
      <c r="D18" s="68">
        <v>3000506</v>
      </c>
      <c r="E18" s="19" t="s">
        <v>891</v>
      </c>
      <c r="F18" s="69">
        <v>36</v>
      </c>
      <c r="G18" s="19" t="s">
        <v>533</v>
      </c>
      <c r="H18" s="20">
        <v>8.0205000000000012E-2</v>
      </c>
      <c r="I18" s="21">
        <v>0.16592199999999999</v>
      </c>
      <c r="J18" s="21">
        <f t="shared" si="0"/>
        <v>8.7601670575482848E-2</v>
      </c>
      <c r="K18" s="21">
        <v>6.0495000575482849E-2</v>
      </c>
      <c r="L18" s="21">
        <v>8.5299999999999994E-3</v>
      </c>
      <c r="M18" s="21">
        <v>1.857667E-2</v>
      </c>
      <c r="N18" s="22">
        <f t="shared" si="1"/>
        <v>0.36459903192754939</v>
      </c>
      <c r="O18" s="22">
        <f t="shared" si="2"/>
        <v>0.41600873046059506</v>
      </c>
      <c r="P18" s="23">
        <f t="shared" si="3"/>
        <v>0.52796898889528121</v>
      </c>
      <c r="Q18" s="70">
        <v>14</v>
      </c>
      <c r="R18" s="21">
        <v>4</v>
      </c>
      <c r="S18" s="23">
        <f t="shared" si="4"/>
        <v>0.2857142857142857</v>
      </c>
    </row>
    <row r="19" spans="1:19" ht="25.5" x14ac:dyDescent="0.25">
      <c r="A19" s="17"/>
      <c r="B19" s="19">
        <v>5005121</v>
      </c>
      <c r="C19" s="19" t="s">
        <v>904</v>
      </c>
      <c r="D19" s="68">
        <v>3000507</v>
      </c>
      <c r="E19" s="19" t="s">
        <v>892</v>
      </c>
      <c r="F19" s="69">
        <v>60</v>
      </c>
      <c r="G19" s="19" t="s">
        <v>309</v>
      </c>
      <c r="H19" s="20">
        <v>0.13125000000000001</v>
      </c>
      <c r="I19" s="21">
        <v>0.11525000000000003</v>
      </c>
      <c r="J19" s="21">
        <f t="shared" si="0"/>
        <v>3.268107030875287E-2</v>
      </c>
      <c r="K19" s="21">
        <v>2.761487030875287E-2</v>
      </c>
      <c r="L19" s="21">
        <v>3.1801999999999998E-3</v>
      </c>
      <c r="M19" s="21">
        <v>1.8859999999999999E-3</v>
      </c>
      <c r="N19" s="22">
        <f t="shared" si="1"/>
        <v>0.23960841916488385</v>
      </c>
      <c r="O19" s="22">
        <f t="shared" si="2"/>
        <v>0.26720234541217236</v>
      </c>
      <c r="P19" s="23">
        <f t="shared" si="3"/>
        <v>0.28356677057486213</v>
      </c>
      <c r="Q19" s="70">
        <v>1</v>
      </c>
      <c r="R19" s="21">
        <v>1</v>
      </c>
      <c r="S19" s="23">
        <f t="shared" si="4"/>
        <v>1</v>
      </c>
    </row>
    <row r="20" spans="1:19" ht="38.25" x14ac:dyDescent="0.25">
      <c r="A20" s="17"/>
      <c r="B20" s="19">
        <v>5005122</v>
      </c>
      <c r="C20" s="19" t="s">
        <v>905</v>
      </c>
      <c r="D20" s="68">
        <v>3000676</v>
      </c>
      <c r="E20" s="19" t="s">
        <v>893</v>
      </c>
      <c r="F20" s="69">
        <v>59</v>
      </c>
      <c r="G20" s="19" t="s">
        <v>577</v>
      </c>
      <c r="H20" s="20">
        <v>1E-3</v>
      </c>
      <c r="I20" s="21">
        <v>5.4999999999999997E-3</v>
      </c>
      <c r="J20" s="21">
        <f t="shared" si="0"/>
        <v>7.0748000000000002E-4</v>
      </c>
      <c r="K20" s="21">
        <v>0</v>
      </c>
      <c r="L20" s="21">
        <v>0</v>
      </c>
      <c r="M20" s="21">
        <v>7.0748000000000002E-4</v>
      </c>
      <c r="N20" s="22">
        <f t="shared" si="1"/>
        <v>0</v>
      </c>
      <c r="O20" s="22">
        <f t="shared" si="2"/>
        <v>0</v>
      </c>
      <c r="P20" s="23">
        <f t="shared" si="3"/>
        <v>0.12863272727272729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293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21.57581200000002</v>
      </c>
      <c r="I21" s="45">
        <f t="shared" ca="1" si="5"/>
        <v>11.686919000000003</v>
      </c>
      <c r="J21" s="45">
        <f t="shared" ca="1" si="5"/>
        <v>4.3030673571081728</v>
      </c>
      <c r="K21" s="45">
        <f t="shared" ca="1" si="5"/>
        <v>3.081867037108168</v>
      </c>
      <c r="L21" s="45">
        <f t="shared" ca="1" si="5"/>
        <v>0.63428711999999887</v>
      </c>
      <c r="M21" s="45">
        <f t="shared" ca="1" si="5"/>
        <v>0.58691320000000147</v>
      </c>
      <c r="N21" s="46">
        <f t="shared" ca="1" si="1"/>
        <v>0.26370226721928741</v>
      </c>
      <c r="O21" s="46">
        <f t="shared" ca="1" si="2"/>
        <v>0.31797552093140768</v>
      </c>
      <c r="P21" s="47">
        <f t="shared" ca="1" si="3"/>
        <v>0.36819518960541842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911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49.601284</v>
      </c>
      <c r="E6" s="14">
        <v>51.347279</v>
      </c>
      <c r="F6" s="14">
        <v>34.049672311036367</v>
      </c>
      <c r="G6" s="14">
        <v>25.403835481036367</v>
      </c>
      <c r="H6" s="14">
        <v>4.079674129999999</v>
      </c>
      <c r="I6" s="14">
        <v>4.5661627000000014</v>
      </c>
      <c r="J6" s="15">
        <v>0.49474550503516196</v>
      </c>
      <c r="K6" s="15">
        <v>0.57419809160747093</v>
      </c>
      <c r="L6" s="16">
        <v>0.66312515432485464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49.601284</v>
      </c>
      <c r="E7" s="38">
        <f ca="1">SUM(E8:OFFSET(E6,MATCH("GOBIERNOS REGIONALES",$A$8:$A$50,0),0))</f>
        <v>51.347279000000007</v>
      </c>
      <c r="F7" s="38">
        <f ca="1">SUM(F8:OFFSET(F6,MATCH("GOBIERNOS REGIONALES",$A$8:$A$50,0),0))</f>
        <v>34.049672311036367</v>
      </c>
      <c r="G7" s="38">
        <f ca="1">SUM(G8:OFFSET(G6,MATCH("GOBIERNOS REGIONALES",$A$8:$A$50,0),0))</f>
        <v>25.403835481036367</v>
      </c>
      <c r="H7" s="38">
        <f ca="1">SUM(H8:OFFSET(H6,MATCH("GOBIERNOS REGIONALES",$A$8:$A$50,0),0))</f>
        <v>4.0796741299999999</v>
      </c>
      <c r="I7" s="38">
        <f ca="1">SUM(I8:OFFSET(I6,MATCH("GOBIERNOS REGIONALES",$A$8:$A$50,0),0))</f>
        <v>4.5661627000000005</v>
      </c>
      <c r="J7" s="39">
        <f ca="1">IFERROR(G7/E7,0)</f>
        <v>0.4947455050351619</v>
      </c>
      <c r="K7" s="39">
        <f ca="1">IFERROR(SUM(G7,H7)/E7,0)</f>
        <v>0.57419809160747082</v>
      </c>
      <c r="L7" s="40">
        <f ca="1">IFERROR(SUM(G7,H7,I7)/E7,0)</f>
        <v>0.66312515432485453</v>
      </c>
      <c r="M7" s="4"/>
    </row>
    <row r="8" spans="1:13" ht="25.5" x14ac:dyDescent="0.25">
      <c r="A8" s="17"/>
      <c r="B8" s="18">
        <v>211</v>
      </c>
      <c r="C8" s="19" t="s">
        <v>154</v>
      </c>
      <c r="D8" s="20">
        <v>49.601284</v>
      </c>
      <c r="E8" s="21">
        <v>51.347279000000007</v>
      </c>
      <c r="F8" s="21">
        <f t="shared" ref="F8:F10" si="0">SUM(G8,H8,I8)</f>
        <v>34.049672311036367</v>
      </c>
      <c r="G8" s="21">
        <v>25.403835481036367</v>
      </c>
      <c r="H8" s="21">
        <v>4.0796741299999999</v>
      </c>
      <c r="I8" s="21">
        <v>4.5661627000000005</v>
      </c>
      <c r="J8" s="22">
        <f t="shared" ref="J8:J10" si="1">IFERROR(G8/E8,0)</f>
        <v>0.4947455050351619</v>
      </c>
      <c r="K8" s="22">
        <f t="shared" ref="K8:K10" si="2">IFERROR(SUM(G8,H8)/E8,0)</f>
        <v>0.57419809160747082</v>
      </c>
      <c r="L8" s="23">
        <f t="shared" ref="L8:L10" si="3">IFERROR(SUM(G8,H8,I8)/E8,0)</f>
        <v>0.66312515432485453</v>
      </c>
      <c r="M8" s="4"/>
    </row>
    <row r="9" spans="1:13" ht="15.75" thickBot="1" x14ac:dyDescent="0.3">
      <c r="A9" s="41" t="s">
        <v>205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232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912</v>
      </c>
      <c r="N2" s="72" t="s">
        <v>930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49.601284</v>
      </c>
      <c r="E6" s="14">
        <f ca="1">SUM(E7:OFFSET(E7,50,0))</f>
        <v>51.347279</v>
      </c>
      <c r="F6" s="14">
        <f ca="1">SUM(F7:OFFSET(F7,50,0))</f>
        <v>34.049672311036367</v>
      </c>
      <c r="G6" s="14">
        <f ca="1">SUM(G7:OFFSET(G7,50,0))</f>
        <v>25.403835481036367</v>
      </c>
      <c r="H6" s="14">
        <f ca="1">SUM(H7:OFFSET(H7,50,0))</f>
        <v>4.079674129999999</v>
      </c>
      <c r="I6" s="14">
        <f ca="1">SUM(I7:OFFSET(I7,50,0))</f>
        <v>4.5661627000000014</v>
      </c>
      <c r="J6" s="15">
        <f ca="1">IFERROR(G6/E6,0)</f>
        <v>0.49474550503516196</v>
      </c>
      <c r="K6" s="15">
        <f ca="1">IFERROR(SUM(G6,H6)/E6,0)</f>
        <v>0.57419809160747093</v>
      </c>
      <c r="L6" s="16">
        <f ca="1">IFERROR(SUM(G6,H6,I6)/E6,0)</f>
        <v>0.66312515432485464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</v>
      </c>
      <c r="C7" s="19" t="s">
        <v>249</v>
      </c>
      <c r="D7" s="20">
        <v>0</v>
      </c>
      <c r="E7" s="21">
        <v>0.94031899999999979</v>
      </c>
      <c r="F7" s="21">
        <f t="shared" ref="F7:F30" si="0">SUM(G7,H7,I7)</f>
        <v>0.65429076535653796</v>
      </c>
      <c r="G7" s="21">
        <v>0.47572063535653797</v>
      </c>
      <c r="H7" s="21">
        <v>8.1146859999999987E-2</v>
      </c>
      <c r="I7" s="21">
        <v>9.7423269999999992E-2</v>
      </c>
      <c r="J7" s="22">
        <f t="shared" ref="J7:J30" si="1">IFERROR(G7/E7,0)</f>
        <v>0.50591409442597468</v>
      </c>
      <c r="K7" s="22">
        <f t="shared" ref="K7:K30" si="2">IFERROR(SUM(G7,H7)/E7,0)</f>
        <v>0.59221125528308816</v>
      </c>
      <c r="L7" s="23">
        <f t="shared" ref="L7:L30" si="3">IFERROR(SUM(G7,H7,I7)/E7,0)</f>
        <v>0.69581787176111309</v>
      </c>
      <c r="M7" s="4"/>
      <c r="N7" t="s">
        <v>265</v>
      </c>
      <c r="O7" s="5">
        <v>0.47393534615608957</v>
      </c>
      <c r="P7" s="71">
        <v>0.75977598965680293</v>
      </c>
    </row>
    <row r="8" spans="1:16" x14ac:dyDescent="0.25">
      <c r="A8" s="17"/>
      <c r="B8" s="55">
        <v>2</v>
      </c>
      <c r="C8" s="19" t="s">
        <v>250</v>
      </c>
      <c r="D8" s="20">
        <v>0</v>
      </c>
      <c r="E8" s="21">
        <v>1.370574</v>
      </c>
      <c r="F8" s="21">
        <f t="shared" si="0"/>
        <v>0.99260736499337132</v>
      </c>
      <c r="G8" s="21">
        <v>0.74176160499337129</v>
      </c>
      <c r="H8" s="21">
        <v>0.11481350000000003</v>
      </c>
      <c r="I8" s="21">
        <v>0.13603226000000002</v>
      </c>
      <c r="J8" s="22">
        <f t="shared" si="1"/>
        <v>0.54120507538693374</v>
      </c>
      <c r="K8" s="22">
        <f t="shared" si="2"/>
        <v>0.62497545188612313</v>
      </c>
      <c r="L8" s="23">
        <f t="shared" si="3"/>
        <v>0.72422748789439417</v>
      </c>
      <c r="M8" s="4"/>
      <c r="N8" t="s">
        <v>259</v>
      </c>
      <c r="O8" s="5">
        <v>1.1317941660892852</v>
      </c>
      <c r="P8" s="71">
        <v>0.74934745661454827</v>
      </c>
    </row>
    <row r="9" spans="1:16" x14ac:dyDescent="0.25">
      <c r="A9" s="17"/>
      <c r="B9" s="55">
        <v>3</v>
      </c>
      <c r="C9" s="19" t="s">
        <v>251</v>
      </c>
      <c r="D9" s="20">
        <v>0</v>
      </c>
      <c r="E9" s="21">
        <v>1.3457419999999998</v>
      </c>
      <c r="F9" s="21">
        <f t="shared" si="0"/>
        <v>0.96881582888722173</v>
      </c>
      <c r="G9" s="21">
        <v>0.66387660888722166</v>
      </c>
      <c r="H9" s="21">
        <v>0.13232908999999998</v>
      </c>
      <c r="I9" s="21">
        <v>0.17261013</v>
      </c>
      <c r="J9" s="22">
        <f t="shared" si="1"/>
        <v>0.4933164075188422</v>
      </c>
      <c r="K9" s="22">
        <f t="shared" si="2"/>
        <v>0.59164810111241373</v>
      </c>
      <c r="L9" s="23">
        <f t="shared" si="3"/>
        <v>0.71991201053933218</v>
      </c>
      <c r="M9" s="4"/>
      <c r="N9" t="s">
        <v>256</v>
      </c>
      <c r="O9" s="5">
        <v>1.248424894411392</v>
      </c>
      <c r="P9" s="71">
        <v>0.74687019196131021</v>
      </c>
    </row>
    <row r="10" spans="1:16" x14ac:dyDescent="0.25">
      <c r="A10" s="17"/>
      <c r="B10" s="55">
        <v>4</v>
      </c>
      <c r="C10" s="19" t="s">
        <v>252</v>
      </c>
      <c r="D10" s="20">
        <v>0</v>
      </c>
      <c r="E10" s="21">
        <v>2.7511799999999997</v>
      </c>
      <c r="F10" s="21">
        <f t="shared" si="0"/>
        <v>1.6057641836102665</v>
      </c>
      <c r="G10" s="21">
        <v>1.2137405736102664</v>
      </c>
      <c r="H10" s="21">
        <v>0.20790903999999999</v>
      </c>
      <c r="I10" s="21">
        <v>0.18411457000000001</v>
      </c>
      <c r="J10" s="22">
        <f t="shared" si="1"/>
        <v>0.44117090616036264</v>
      </c>
      <c r="K10" s="22">
        <f t="shared" si="2"/>
        <v>0.51674176666385574</v>
      </c>
      <c r="L10" s="23">
        <f t="shared" si="3"/>
        <v>0.58366380375339555</v>
      </c>
      <c r="M10" s="4"/>
      <c r="N10" t="s">
        <v>272</v>
      </c>
      <c r="O10" s="5">
        <v>0.48187585161460922</v>
      </c>
      <c r="P10" s="71">
        <v>0.74144214048041412</v>
      </c>
    </row>
    <row r="11" spans="1:16" x14ac:dyDescent="0.25">
      <c r="A11" s="17"/>
      <c r="B11" s="55">
        <v>5</v>
      </c>
      <c r="C11" s="19" t="s">
        <v>253</v>
      </c>
      <c r="D11" s="20">
        <v>0</v>
      </c>
      <c r="E11" s="21">
        <v>1.7670110000000006</v>
      </c>
      <c r="F11" s="21">
        <f t="shared" si="0"/>
        <v>1.2986045681865372</v>
      </c>
      <c r="G11" s="21">
        <v>0.9775029981865373</v>
      </c>
      <c r="H11" s="21">
        <v>0.15314715999999998</v>
      </c>
      <c r="I11" s="21">
        <v>0.16795440999999997</v>
      </c>
      <c r="J11" s="22">
        <f t="shared" si="1"/>
        <v>0.5531957628936871</v>
      </c>
      <c r="K11" s="22">
        <f t="shared" si="2"/>
        <v>0.6398659420832904</v>
      </c>
      <c r="L11" s="23">
        <f t="shared" si="3"/>
        <v>0.7349159502609417</v>
      </c>
      <c r="M11" s="4"/>
      <c r="N11" t="s">
        <v>253</v>
      </c>
      <c r="O11" s="5">
        <v>1.2986045681865372</v>
      </c>
      <c r="P11" s="71">
        <v>0.7349159502609417</v>
      </c>
    </row>
    <row r="12" spans="1:16" x14ac:dyDescent="0.25">
      <c r="A12" s="17"/>
      <c r="B12" s="55">
        <v>6</v>
      </c>
      <c r="C12" s="19" t="s">
        <v>254</v>
      </c>
      <c r="D12" s="20">
        <v>0</v>
      </c>
      <c r="E12" s="21">
        <v>1.3773350000000002</v>
      </c>
      <c r="F12" s="21">
        <f t="shared" si="0"/>
        <v>1.0036560413005085</v>
      </c>
      <c r="G12" s="21">
        <v>0.7352151513005083</v>
      </c>
      <c r="H12" s="21">
        <v>0.12221575000000001</v>
      </c>
      <c r="I12" s="21">
        <v>0.14622514000000003</v>
      </c>
      <c r="J12" s="22">
        <f t="shared" si="1"/>
        <v>0.53379544649668254</v>
      </c>
      <c r="K12" s="22">
        <f t="shared" si="2"/>
        <v>0.62252894270493975</v>
      </c>
      <c r="L12" s="23">
        <f t="shared" si="3"/>
        <v>0.72869421113999744</v>
      </c>
      <c r="M12" s="4"/>
      <c r="N12" t="s">
        <v>258</v>
      </c>
      <c r="O12" s="5">
        <v>0.96659596974316242</v>
      </c>
      <c r="P12" s="71">
        <v>0.73358011488944819</v>
      </c>
    </row>
    <row r="13" spans="1:16" x14ac:dyDescent="0.25">
      <c r="A13" s="17"/>
      <c r="B13" s="55">
        <v>8</v>
      </c>
      <c r="C13" s="19" t="s">
        <v>256</v>
      </c>
      <c r="D13" s="20">
        <v>0</v>
      </c>
      <c r="E13" s="21">
        <v>1.6715419999999996</v>
      </c>
      <c r="F13" s="21">
        <f t="shared" si="0"/>
        <v>1.248424894411392</v>
      </c>
      <c r="G13" s="21">
        <v>0.91973550441139196</v>
      </c>
      <c r="H13" s="21">
        <v>0.15363108000000003</v>
      </c>
      <c r="I13" s="21">
        <v>0.17505830999999999</v>
      </c>
      <c r="J13" s="22">
        <f t="shared" si="1"/>
        <v>0.55023176468876767</v>
      </c>
      <c r="K13" s="22">
        <f t="shared" si="2"/>
        <v>0.64214155816090301</v>
      </c>
      <c r="L13" s="23">
        <f t="shared" si="3"/>
        <v>0.74687019196131021</v>
      </c>
      <c r="M13" s="4"/>
      <c r="N13" t="s">
        <v>260</v>
      </c>
      <c r="O13" s="5">
        <v>0.93573228398661579</v>
      </c>
      <c r="P13" s="71">
        <v>0.73099287545709168</v>
      </c>
    </row>
    <row r="14" spans="1:16" x14ac:dyDescent="0.25">
      <c r="A14" s="17"/>
      <c r="B14" s="55">
        <v>9</v>
      </c>
      <c r="C14" s="19" t="s">
        <v>257</v>
      </c>
      <c r="D14" s="20">
        <v>0</v>
      </c>
      <c r="E14" s="21">
        <v>0.71711200000000008</v>
      </c>
      <c r="F14" s="21">
        <f t="shared" si="0"/>
        <v>0.4917653130980969</v>
      </c>
      <c r="G14" s="21">
        <v>0.36451060309809691</v>
      </c>
      <c r="H14" s="21">
        <v>6.4787319999999995E-2</v>
      </c>
      <c r="I14" s="21">
        <v>6.2467389999999991E-2</v>
      </c>
      <c r="J14" s="22">
        <f t="shared" si="1"/>
        <v>0.50830358869757708</v>
      </c>
      <c r="K14" s="22">
        <f t="shared" si="2"/>
        <v>0.59864836050449144</v>
      </c>
      <c r="L14" s="23">
        <f t="shared" si="3"/>
        <v>0.68575803096043131</v>
      </c>
      <c r="M14" s="4"/>
      <c r="N14" t="s">
        <v>254</v>
      </c>
      <c r="O14" s="5">
        <v>1.0036560413005085</v>
      </c>
      <c r="P14" s="71">
        <v>0.72869421113999744</v>
      </c>
    </row>
    <row r="15" spans="1:16" x14ac:dyDescent="0.25">
      <c r="A15" s="17"/>
      <c r="B15" s="55">
        <v>10</v>
      </c>
      <c r="C15" s="19" t="s">
        <v>258</v>
      </c>
      <c r="D15" s="20">
        <v>0</v>
      </c>
      <c r="E15" s="21">
        <v>1.3176420000000002</v>
      </c>
      <c r="F15" s="21">
        <f t="shared" si="0"/>
        <v>0.96659596974316242</v>
      </c>
      <c r="G15" s="21">
        <v>0.72318432974316238</v>
      </c>
      <c r="H15" s="21">
        <v>9.7722790000000018E-2</v>
      </c>
      <c r="I15" s="21">
        <v>0.14568885000000001</v>
      </c>
      <c r="J15" s="22">
        <f t="shared" si="1"/>
        <v>0.5488473574333258</v>
      </c>
      <c r="K15" s="22">
        <f t="shared" si="2"/>
        <v>0.62301225958428941</v>
      </c>
      <c r="L15" s="23">
        <f t="shared" si="3"/>
        <v>0.73358011488944819</v>
      </c>
      <c r="M15" s="4"/>
      <c r="N15" t="s">
        <v>266</v>
      </c>
      <c r="O15" s="5">
        <v>0.37051948978251226</v>
      </c>
      <c r="P15" s="71">
        <v>0.72646749455915716</v>
      </c>
    </row>
    <row r="16" spans="1:16" x14ac:dyDescent="0.25">
      <c r="A16" s="17"/>
      <c r="B16" s="55">
        <v>11</v>
      </c>
      <c r="C16" s="19" t="s">
        <v>259</v>
      </c>
      <c r="D16" s="20">
        <v>0</v>
      </c>
      <c r="E16" s="21">
        <v>1.5103730000000002</v>
      </c>
      <c r="F16" s="21">
        <f t="shared" si="0"/>
        <v>1.1317941660892852</v>
      </c>
      <c r="G16" s="21">
        <v>0.81486406608928519</v>
      </c>
      <c r="H16" s="21">
        <v>0.15425902999999996</v>
      </c>
      <c r="I16" s="21">
        <v>0.16267107</v>
      </c>
      <c r="J16" s="22">
        <f t="shared" si="1"/>
        <v>0.53951180674527754</v>
      </c>
      <c r="K16" s="22">
        <f t="shared" si="2"/>
        <v>0.64164487586131702</v>
      </c>
      <c r="L16" s="23">
        <f t="shared" si="3"/>
        <v>0.74934745661454827</v>
      </c>
      <c r="M16" s="4"/>
      <c r="N16" t="s">
        <v>250</v>
      </c>
      <c r="O16" s="5">
        <v>0.99260736499337132</v>
      </c>
      <c r="P16" s="71">
        <v>0.72422748789439417</v>
      </c>
    </row>
    <row r="17" spans="1:16" x14ac:dyDescent="0.25">
      <c r="A17" s="17"/>
      <c r="B17" s="55">
        <v>12</v>
      </c>
      <c r="C17" s="19" t="s">
        <v>260</v>
      </c>
      <c r="D17" s="20">
        <v>0</v>
      </c>
      <c r="E17" s="21">
        <v>1.280084</v>
      </c>
      <c r="F17" s="21">
        <f t="shared" si="0"/>
        <v>0.93573228398661579</v>
      </c>
      <c r="G17" s="21">
        <v>0.70680147398661575</v>
      </c>
      <c r="H17" s="21">
        <v>0.11447409000000001</v>
      </c>
      <c r="I17" s="21">
        <v>0.11445672000000003</v>
      </c>
      <c r="J17" s="22">
        <f t="shared" si="1"/>
        <v>0.55215241654970748</v>
      </c>
      <c r="K17" s="22">
        <f t="shared" si="2"/>
        <v>0.64157943071440293</v>
      </c>
      <c r="L17" s="23">
        <f t="shared" si="3"/>
        <v>0.73099287545709168</v>
      </c>
      <c r="M17" s="4"/>
      <c r="N17" t="s">
        <v>251</v>
      </c>
      <c r="O17" s="5">
        <v>0.96881582888722173</v>
      </c>
      <c r="P17" s="71">
        <v>0.71991201053933218</v>
      </c>
    </row>
    <row r="18" spans="1:16" x14ac:dyDescent="0.25">
      <c r="A18" s="17"/>
      <c r="B18" s="55">
        <v>13</v>
      </c>
      <c r="C18" s="19" t="s">
        <v>261</v>
      </c>
      <c r="D18" s="20">
        <v>0</v>
      </c>
      <c r="E18" s="21">
        <v>2.002685</v>
      </c>
      <c r="F18" s="21">
        <f t="shared" si="0"/>
        <v>1.4260774752048921</v>
      </c>
      <c r="G18" s="21">
        <v>1.0735250852048921</v>
      </c>
      <c r="H18" s="21">
        <v>0.16226959000000002</v>
      </c>
      <c r="I18" s="21">
        <v>0.19028280000000003</v>
      </c>
      <c r="J18" s="22">
        <f t="shared" si="1"/>
        <v>0.5360429050024802</v>
      </c>
      <c r="K18" s="22">
        <f t="shared" si="2"/>
        <v>0.61706892257389057</v>
      </c>
      <c r="L18" s="23">
        <f t="shared" si="3"/>
        <v>0.71208276648843538</v>
      </c>
      <c r="M18" s="4"/>
      <c r="N18" t="s">
        <v>270</v>
      </c>
      <c r="O18" s="5">
        <v>1.0255909798913541</v>
      </c>
      <c r="P18" s="71">
        <v>0.71869821689751345</v>
      </c>
    </row>
    <row r="19" spans="1:16" x14ac:dyDescent="0.25">
      <c r="A19" s="17"/>
      <c r="B19" s="55">
        <v>14</v>
      </c>
      <c r="C19" s="19" t="s">
        <v>262</v>
      </c>
      <c r="D19" s="20">
        <v>0</v>
      </c>
      <c r="E19" s="21">
        <v>2.2503959999999998</v>
      </c>
      <c r="F19" s="21">
        <f t="shared" si="0"/>
        <v>1.5226733459848985</v>
      </c>
      <c r="G19" s="21">
        <v>1.0876246759848982</v>
      </c>
      <c r="H19" s="21">
        <v>0.16246167000000003</v>
      </c>
      <c r="I19" s="21">
        <v>0.27258700000000008</v>
      </c>
      <c r="J19" s="22">
        <f t="shared" si="1"/>
        <v>0.48330368343389263</v>
      </c>
      <c r="K19" s="22">
        <f t="shared" si="2"/>
        <v>0.55549616422394033</v>
      </c>
      <c r="L19" s="23">
        <f t="shared" si="3"/>
        <v>0.67662462339290441</v>
      </c>
      <c r="M19" s="4"/>
      <c r="N19" t="s">
        <v>261</v>
      </c>
      <c r="O19" s="5">
        <v>1.4260774752048921</v>
      </c>
      <c r="P19" s="71">
        <v>0.71208276648843538</v>
      </c>
    </row>
    <row r="20" spans="1:16" x14ac:dyDescent="0.25">
      <c r="A20" s="17"/>
      <c r="B20" s="55">
        <v>15</v>
      </c>
      <c r="C20" s="19" t="s">
        <v>263</v>
      </c>
      <c r="D20" s="20">
        <v>49.601284</v>
      </c>
      <c r="E20" s="21">
        <v>20.541549</v>
      </c>
      <c r="F20" s="21">
        <f t="shared" si="0"/>
        <v>12.358539858709504</v>
      </c>
      <c r="G20" s="21">
        <v>9.4486230987095041</v>
      </c>
      <c r="H20" s="21">
        <v>1.4710646800000002</v>
      </c>
      <c r="I20" s="21">
        <v>1.4388520800000004</v>
      </c>
      <c r="J20" s="22">
        <f t="shared" si="1"/>
        <v>0.45997617310697964</v>
      </c>
      <c r="K20" s="22">
        <f t="shared" si="2"/>
        <v>0.53159027971597972</v>
      </c>
      <c r="L20" s="23">
        <f t="shared" si="3"/>
        <v>0.60163621831583902</v>
      </c>
      <c r="M20" s="4"/>
      <c r="N20" t="s">
        <v>271</v>
      </c>
      <c r="O20" s="5">
        <v>0.55035371973507807</v>
      </c>
      <c r="P20" s="71">
        <v>0.70896289964327064</v>
      </c>
    </row>
    <row r="21" spans="1:16" x14ac:dyDescent="0.25">
      <c r="A21" s="17"/>
      <c r="B21" s="55">
        <v>16</v>
      </c>
      <c r="C21" s="19" t="s">
        <v>264</v>
      </c>
      <c r="D21" s="20">
        <v>0</v>
      </c>
      <c r="E21" s="21">
        <v>0.88855399999999995</v>
      </c>
      <c r="F21" s="21">
        <f t="shared" si="0"/>
        <v>0.62814523891971685</v>
      </c>
      <c r="G21" s="21">
        <v>0.47217496891971678</v>
      </c>
      <c r="H21" s="21">
        <v>6.6605219999999993E-2</v>
      </c>
      <c r="I21" s="21">
        <v>8.9365050000000001E-2</v>
      </c>
      <c r="J21" s="22">
        <f t="shared" si="1"/>
        <v>0.53139704387095976</v>
      </c>
      <c r="K21" s="22">
        <f t="shared" si="2"/>
        <v>0.60635615721691294</v>
      </c>
      <c r="L21" s="23">
        <f t="shared" si="3"/>
        <v>0.70692972956029332</v>
      </c>
      <c r="M21" s="4"/>
      <c r="N21" t="s">
        <v>264</v>
      </c>
      <c r="O21" s="5">
        <v>0.62814523891971685</v>
      </c>
      <c r="P21" s="71">
        <v>0.70692972956029332</v>
      </c>
    </row>
    <row r="22" spans="1:16" x14ac:dyDescent="0.25">
      <c r="A22" s="17"/>
      <c r="B22" s="55">
        <v>17</v>
      </c>
      <c r="C22" s="19" t="s">
        <v>265</v>
      </c>
      <c r="D22" s="20">
        <v>0</v>
      </c>
      <c r="E22" s="21">
        <v>0.62378300000000009</v>
      </c>
      <c r="F22" s="21">
        <f t="shared" si="0"/>
        <v>0.47393534615608957</v>
      </c>
      <c r="G22" s="21">
        <v>0.33731509615608957</v>
      </c>
      <c r="H22" s="21">
        <v>5.765942000000001E-2</v>
      </c>
      <c r="I22" s="21">
        <v>7.8960829999999982E-2</v>
      </c>
      <c r="J22" s="22">
        <f t="shared" si="1"/>
        <v>0.54075711610622523</v>
      </c>
      <c r="K22" s="22">
        <f t="shared" si="2"/>
        <v>0.633192177658079</v>
      </c>
      <c r="L22" s="23">
        <f t="shared" si="3"/>
        <v>0.75977598965680293</v>
      </c>
      <c r="M22" s="4"/>
      <c r="N22" t="s">
        <v>273</v>
      </c>
      <c r="O22" s="5">
        <v>0.75112358359963483</v>
      </c>
      <c r="P22" s="71">
        <v>0.70537374769770922</v>
      </c>
    </row>
    <row r="23" spans="1:16" x14ac:dyDescent="0.25">
      <c r="A23" s="17"/>
      <c r="B23" s="55">
        <v>18</v>
      </c>
      <c r="C23" s="19" t="s">
        <v>266</v>
      </c>
      <c r="D23" s="20">
        <v>0</v>
      </c>
      <c r="E23" s="21">
        <v>0.51002899999999984</v>
      </c>
      <c r="F23" s="21">
        <f t="shared" si="0"/>
        <v>0.37051948978251226</v>
      </c>
      <c r="G23" s="21">
        <v>0.27071155978251227</v>
      </c>
      <c r="H23" s="21">
        <v>4.6454579999999988E-2</v>
      </c>
      <c r="I23" s="21">
        <v>5.3353350000000001E-2</v>
      </c>
      <c r="J23" s="22">
        <f t="shared" si="1"/>
        <v>0.53077679853991111</v>
      </c>
      <c r="K23" s="22">
        <f t="shared" si="2"/>
        <v>0.62185903111884289</v>
      </c>
      <c r="L23" s="23">
        <f t="shared" si="3"/>
        <v>0.72646749455915716</v>
      </c>
      <c r="M23" s="4"/>
      <c r="N23" t="s">
        <v>249</v>
      </c>
      <c r="O23" s="5">
        <v>0.65429076535653796</v>
      </c>
      <c r="P23" s="71">
        <v>0.69581787176111309</v>
      </c>
    </row>
    <row r="24" spans="1:16" x14ac:dyDescent="0.25">
      <c r="A24" s="17"/>
      <c r="B24" s="55">
        <v>19</v>
      </c>
      <c r="C24" s="19" t="s">
        <v>267</v>
      </c>
      <c r="D24" s="20">
        <v>0</v>
      </c>
      <c r="E24" s="21">
        <v>0.79312799999999994</v>
      </c>
      <c r="F24" s="21">
        <f t="shared" si="0"/>
        <v>0.54994493226624841</v>
      </c>
      <c r="G24" s="21">
        <v>0.41547543226624839</v>
      </c>
      <c r="H24" s="21">
        <v>6.0757190000000003E-2</v>
      </c>
      <c r="I24" s="21">
        <v>7.3712309999999975E-2</v>
      </c>
      <c r="J24" s="22">
        <f t="shared" si="1"/>
        <v>0.52384411124843455</v>
      </c>
      <c r="K24" s="22">
        <f t="shared" si="2"/>
        <v>0.60044863157806616</v>
      </c>
      <c r="L24" s="23">
        <f t="shared" si="3"/>
        <v>0.69338736277908286</v>
      </c>
      <c r="M24" s="4"/>
      <c r="N24" t="s">
        <v>269</v>
      </c>
      <c r="O24" s="5">
        <v>1.2375593187134912</v>
      </c>
      <c r="P24" s="71">
        <v>0.69502376654694575</v>
      </c>
    </row>
    <row r="25" spans="1:16" x14ac:dyDescent="0.25">
      <c r="A25" s="17"/>
      <c r="B25" s="55">
        <v>20</v>
      </c>
      <c r="C25" s="19" t="s">
        <v>268</v>
      </c>
      <c r="D25" s="20">
        <v>0</v>
      </c>
      <c r="E25" s="21">
        <v>1.9895729999999996</v>
      </c>
      <c r="F25" s="21">
        <f t="shared" si="0"/>
        <v>1.375281790795343</v>
      </c>
      <c r="G25" s="21">
        <v>0.99805195079534315</v>
      </c>
      <c r="H25" s="21">
        <v>0.17925521999999997</v>
      </c>
      <c r="I25" s="21">
        <v>0.19797461999999996</v>
      </c>
      <c r="J25" s="22">
        <f t="shared" si="1"/>
        <v>0.5016412822225389</v>
      </c>
      <c r="K25" s="22">
        <f t="shared" si="2"/>
        <v>0.59173861466522881</v>
      </c>
      <c r="L25" s="23">
        <f t="shared" si="3"/>
        <v>0.69124469963924084</v>
      </c>
      <c r="M25" s="4"/>
      <c r="N25" t="s">
        <v>267</v>
      </c>
      <c r="O25" s="5">
        <v>0.54994493226624841</v>
      </c>
      <c r="P25" s="71">
        <v>0.69338736277908286</v>
      </c>
    </row>
    <row r="26" spans="1:16" x14ac:dyDescent="0.25">
      <c r="A26" s="17"/>
      <c r="B26" s="55">
        <v>21</v>
      </c>
      <c r="C26" s="19" t="s">
        <v>269</v>
      </c>
      <c r="D26" s="20">
        <v>0</v>
      </c>
      <c r="E26" s="21">
        <v>1.7805999999999995</v>
      </c>
      <c r="F26" s="21">
        <f t="shared" si="0"/>
        <v>1.2375593187134912</v>
      </c>
      <c r="G26" s="21">
        <v>0.93166831871349132</v>
      </c>
      <c r="H26" s="21">
        <v>0.13208046999999998</v>
      </c>
      <c r="I26" s="21">
        <v>0.17381052999999999</v>
      </c>
      <c r="J26" s="22">
        <f t="shared" si="1"/>
        <v>0.52323279721076688</v>
      </c>
      <c r="K26" s="22">
        <f t="shared" si="2"/>
        <v>0.59741030479248092</v>
      </c>
      <c r="L26" s="23">
        <f t="shared" si="3"/>
        <v>0.69502376654694575</v>
      </c>
      <c r="M26" s="4"/>
      <c r="N26" t="s">
        <v>268</v>
      </c>
      <c r="O26" s="5">
        <v>1.375281790795343</v>
      </c>
      <c r="P26" s="71">
        <v>0.69124469963924084</v>
      </c>
    </row>
    <row r="27" spans="1:16" x14ac:dyDescent="0.25">
      <c r="A27" s="17"/>
      <c r="B27" s="55">
        <v>22</v>
      </c>
      <c r="C27" s="19" t="s">
        <v>270</v>
      </c>
      <c r="D27" s="20">
        <v>0</v>
      </c>
      <c r="E27" s="21">
        <v>1.4270119999999995</v>
      </c>
      <c r="F27" s="21">
        <f t="shared" si="0"/>
        <v>1.0255909798913541</v>
      </c>
      <c r="G27" s="21">
        <v>0.73212361989135388</v>
      </c>
      <c r="H27" s="21">
        <v>0.13792109000000002</v>
      </c>
      <c r="I27" s="21">
        <v>0.15554627000000001</v>
      </c>
      <c r="J27" s="22">
        <f t="shared" si="1"/>
        <v>0.51304657556583555</v>
      </c>
      <c r="K27" s="22">
        <f t="shared" si="2"/>
        <v>0.60969684199667151</v>
      </c>
      <c r="L27" s="23">
        <f t="shared" si="3"/>
        <v>0.71869821689751345</v>
      </c>
      <c r="M27" s="4"/>
      <c r="N27" t="s">
        <v>257</v>
      </c>
      <c r="O27" s="5">
        <v>0.4917653130980969</v>
      </c>
      <c r="P27" s="71">
        <v>0.68575803096043131</v>
      </c>
    </row>
    <row r="28" spans="1:16" x14ac:dyDescent="0.25">
      <c r="A28" s="17"/>
      <c r="B28" s="55">
        <v>23</v>
      </c>
      <c r="C28" s="19" t="s">
        <v>271</v>
      </c>
      <c r="D28" s="20">
        <v>0</v>
      </c>
      <c r="E28" s="21">
        <v>0.77627999999999997</v>
      </c>
      <c r="F28" s="21">
        <f t="shared" si="0"/>
        <v>0.55035371973507807</v>
      </c>
      <c r="G28" s="21">
        <v>0.40744990973507811</v>
      </c>
      <c r="H28" s="21">
        <v>6.9395830000000006E-2</v>
      </c>
      <c r="I28" s="21">
        <v>7.3507979999999987E-2</v>
      </c>
      <c r="J28" s="22">
        <f t="shared" si="1"/>
        <v>0.52487492880800501</v>
      </c>
      <c r="K28" s="22">
        <f t="shared" si="2"/>
        <v>0.6142702887296827</v>
      </c>
      <c r="L28" s="23">
        <f t="shared" si="3"/>
        <v>0.70896289964327064</v>
      </c>
      <c r="M28" s="4"/>
      <c r="N28" t="s">
        <v>262</v>
      </c>
      <c r="O28" s="5">
        <v>1.5226733459848985</v>
      </c>
      <c r="P28" s="71">
        <v>0.67662462339290441</v>
      </c>
    </row>
    <row r="29" spans="1:16" x14ac:dyDescent="0.25">
      <c r="A29" s="17"/>
      <c r="B29" s="55">
        <v>24</v>
      </c>
      <c r="C29" s="19" t="s">
        <v>272</v>
      </c>
      <c r="D29" s="20">
        <v>0</v>
      </c>
      <c r="E29" s="21">
        <v>0.64991699999999986</v>
      </c>
      <c r="F29" s="21">
        <f t="shared" si="0"/>
        <v>0.48187585161460922</v>
      </c>
      <c r="G29" s="21">
        <v>0.35282497161460924</v>
      </c>
      <c r="H29" s="21">
        <v>5.33152E-2</v>
      </c>
      <c r="I29" s="21">
        <v>7.5735679999999986E-2</v>
      </c>
      <c r="J29" s="22">
        <f t="shared" si="1"/>
        <v>0.54287696985093381</v>
      </c>
      <c r="K29" s="22">
        <f t="shared" si="2"/>
        <v>0.62491082955917343</v>
      </c>
      <c r="L29" s="23">
        <f t="shared" si="3"/>
        <v>0.74144214048041412</v>
      </c>
      <c r="M29" s="4"/>
      <c r="N29" t="s">
        <v>263</v>
      </c>
      <c r="O29" s="5">
        <v>12.358539858709504</v>
      </c>
      <c r="P29" s="71">
        <v>0.60163621831583902</v>
      </c>
    </row>
    <row r="30" spans="1:16" ht="15.75" thickBot="1" x14ac:dyDescent="0.3">
      <c r="A30" s="24"/>
      <c r="B30" s="56">
        <v>25</v>
      </c>
      <c r="C30" s="26" t="s">
        <v>273</v>
      </c>
      <c r="D30" s="27">
        <v>0</v>
      </c>
      <c r="E30" s="28">
        <v>1.0648589999999998</v>
      </c>
      <c r="F30" s="28">
        <f t="shared" si="0"/>
        <v>0.75112358359963483</v>
      </c>
      <c r="G30" s="28">
        <v>0.53935324359963488</v>
      </c>
      <c r="H30" s="28">
        <v>8.3998259999999991E-2</v>
      </c>
      <c r="I30" s="28">
        <v>0.12777207999999998</v>
      </c>
      <c r="J30" s="29">
        <f t="shared" si="1"/>
        <v>0.50650202853113413</v>
      </c>
      <c r="K30" s="29">
        <f t="shared" si="2"/>
        <v>0.58538407770384149</v>
      </c>
      <c r="L30" s="30">
        <f t="shared" si="3"/>
        <v>0.70537374769770922</v>
      </c>
      <c r="M30" s="4"/>
      <c r="N30" t="s">
        <v>252</v>
      </c>
      <c r="O30" s="5">
        <v>1.6057641836102665</v>
      </c>
      <c r="P30" s="71">
        <v>0.58366380375339555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913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49.601284</v>
      </c>
      <c r="E6" s="14">
        <v>51.347279</v>
      </c>
      <c r="F6" s="14">
        <v>34.049672311036367</v>
      </c>
      <c r="G6" s="14">
        <v>25.403835481036367</v>
      </c>
      <c r="H6" s="14">
        <v>4.079674129999999</v>
      </c>
      <c r="I6" s="14">
        <v>4.5661627000000014</v>
      </c>
      <c r="J6" s="15">
        <v>0.49474550503516196</v>
      </c>
      <c r="K6" s="15">
        <v>0.57419809160747093</v>
      </c>
      <c r="L6" s="16">
        <v>0.66312515432485464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49.601283999999993</v>
      </c>
      <c r="E7" s="38">
        <f ca="1">SUM(E8:OFFSET(E6,MATCH("PROYECTOS",$A$8:$A$50,0),0))</f>
        <v>51.347278999999986</v>
      </c>
      <c r="F7" s="38">
        <f ca="1">SUM(F8:OFFSET(F6,MATCH("PROYECTOS",$A$8:$A$50,0),0))</f>
        <v>34.04967231103636</v>
      </c>
      <c r="G7" s="38">
        <f ca="1">SUM(G8:OFFSET(G6,MATCH("PROYECTOS",$A$8:$A$50,0),0))</f>
        <v>25.403835481036367</v>
      </c>
      <c r="H7" s="38">
        <f ca="1">SUM(H8:OFFSET(H6,MATCH("PROYECTOS",$A$8:$A$50,0),0))</f>
        <v>4.0796741299999999</v>
      </c>
      <c r="I7" s="38">
        <f ca="1">SUM(I8:OFFSET(I6,MATCH("PROYECTOS",$A$8:$A$50,0),0))</f>
        <v>4.5661626999999987</v>
      </c>
      <c r="J7" s="39">
        <f ca="1">IFERROR(G7/E7,0)</f>
        <v>0.49474550503516213</v>
      </c>
      <c r="K7" s="39">
        <f ca="1">IFERROR(SUM(G7,H7)/E7,0)</f>
        <v>0.57419809160747104</v>
      </c>
      <c r="L7" s="40">
        <f ca="1">IFERROR(SUM(G7,H7,I7)/E7,0)</f>
        <v>0.66312515432485486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7.501284000000001</v>
      </c>
      <c r="E8" s="21">
        <v>7.6532620000000007</v>
      </c>
      <c r="F8" s="21">
        <f t="shared" ref="F8:F10" si="0">SUM(G8,H8,I8)</f>
        <v>5.1367524701051721</v>
      </c>
      <c r="G8" s="21">
        <v>4.1403452701051719</v>
      </c>
      <c r="H8" s="21">
        <v>0.52878555999999999</v>
      </c>
      <c r="I8" s="21">
        <v>0.46762164000000001</v>
      </c>
      <c r="J8" s="22">
        <f t="shared" ref="J8:J11" si="1">IFERROR(G8/E8,0)</f>
        <v>0.54099092257721892</v>
      </c>
      <c r="K8" s="22">
        <f t="shared" ref="K8:K11" si="2">IFERROR(SUM(G8,H8)/E8,0)</f>
        <v>0.61008375645641977</v>
      </c>
      <c r="L8" s="23">
        <f t="shared" ref="L8:L11" si="3">IFERROR(SUM(G8,H8,I8)/E8,0)</f>
        <v>0.67118471445315364</v>
      </c>
      <c r="M8" s="4"/>
    </row>
    <row r="9" spans="1:13" x14ac:dyDescent="0.25">
      <c r="A9" s="17"/>
      <c r="B9" s="19">
        <v>3000253</v>
      </c>
      <c r="C9" s="19" t="s">
        <v>915</v>
      </c>
      <c r="D9" s="20">
        <v>38.949999999999996</v>
      </c>
      <c r="E9" s="21">
        <v>40.54061699999999</v>
      </c>
      <c r="F9" s="21">
        <f t="shared" si="0"/>
        <v>26.90304283014046</v>
      </c>
      <c r="G9" s="21">
        <v>19.81797143014046</v>
      </c>
      <c r="H9" s="21">
        <v>3.2742169199999998</v>
      </c>
      <c r="I9" s="21">
        <v>3.8108544799999988</v>
      </c>
      <c r="J9" s="22">
        <f t="shared" si="1"/>
        <v>0.48884237332008207</v>
      </c>
      <c r="K9" s="22">
        <f t="shared" si="2"/>
        <v>0.56960623835943258</v>
      </c>
      <c r="L9" s="23">
        <f t="shared" si="3"/>
        <v>0.66360713824706874</v>
      </c>
      <c r="M9" s="4"/>
    </row>
    <row r="10" spans="1:13" ht="25.5" x14ac:dyDescent="0.25">
      <c r="A10" s="17"/>
      <c r="B10" s="19">
        <v>3000502</v>
      </c>
      <c r="C10" s="19" t="s">
        <v>916</v>
      </c>
      <c r="D10" s="20">
        <v>3.15</v>
      </c>
      <c r="E10" s="21">
        <v>3.1534</v>
      </c>
      <c r="F10" s="21">
        <f t="shared" si="0"/>
        <v>2.0098770107907349</v>
      </c>
      <c r="G10" s="21">
        <v>1.445518780790735</v>
      </c>
      <c r="H10" s="21">
        <v>0.27667164999999999</v>
      </c>
      <c r="I10" s="21">
        <v>0.28768657999999997</v>
      </c>
      <c r="J10" s="22">
        <f t="shared" si="1"/>
        <v>0.45840007001672323</v>
      </c>
      <c r="K10" s="22">
        <f t="shared" si="2"/>
        <v>0.54613763898989498</v>
      </c>
      <c r="L10" s="23">
        <f t="shared" si="3"/>
        <v>0.6373682408799185</v>
      </c>
      <c r="M10" s="4"/>
    </row>
    <row r="11" spans="1:13" ht="15.75" thickBot="1" x14ac:dyDescent="0.3">
      <c r="A11" s="41" t="s">
        <v>293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7" t="s">
        <v>315</v>
      </c>
      <c r="B13" s="88"/>
      <c r="C13" s="88"/>
      <c r="D13" s="89"/>
    </row>
    <row r="14" spans="1:13" ht="15.75" thickBot="1" x14ac:dyDescent="0.3">
      <c r="A14" s="1" t="s">
        <v>931</v>
      </c>
    </row>
    <row r="15" spans="1:13" ht="45" customHeight="1" x14ac:dyDescent="0.25">
      <c r="A15" s="80" t="s">
        <v>317</v>
      </c>
      <c r="B15" s="81"/>
      <c r="C15" s="81"/>
      <c r="D15" s="92" t="s">
        <v>318</v>
      </c>
      <c r="E15" s="6"/>
      <c r="F15" s="6"/>
      <c r="G15" s="6"/>
    </row>
    <row r="16" spans="1:13" ht="15.75" thickBot="1" x14ac:dyDescent="0.3">
      <c r="A16" s="90"/>
      <c r="B16" s="91"/>
      <c r="C16" s="91"/>
      <c r="D16" s="93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914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49.601284</v>
      </c>
      <c r="I6" s="14">
        <v>51.347279</v>
      </c>
      <c r="J6" s="14">
        <v>34.049672311036367</v>
      </c>
      <c r="K6" s="14">
        <v>25.403835481036367</v>
      </c>
      <c r="L6" s="14">
        <v>4.079674129999999</v>
      </c>
      <c r="M6" s="14">
        <v>4.5661627000000014</v>
      </c>
      <c r="N6" s="15">
        <v>0.49474550503516196</v>
      </c>
      <c r="O6" s="15">
        <v>0.57419809160747093</v>
      </c>
      <c r="P6" s="16">
        <v>0.66312515432485464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SUM(H8:OFFSET(H6,MATCH("PROYECTOS",$A$8:$A$36,0),0))</f>
        <v>49.601284</v>
      </c>
      <c r="I7" s="38">
        <f ca="1">SUM(I8:OFFSET(I6,MATCH("PROYECTOS",$A$8:$A$36,0),0))</f>
        <v>51.347279</v>
      </c>
      <c r="J7" s="38">
        <f ca="1">SUM(J8:OFFSET(J6,MATCH("PROYECTOS",$A$8:$A$36,0),0))</f>
        <v>34.049672311036367</v>
      </c>
      <c r="K7" s="38">
        <f ca="1">SUM(K8:OFFSET(K6,MATCH("PROYECTOS",$A$8:$A$36,0),0))</f>
        <v>25.403835481036367</v>
      </c>
      <c r="L7" s="38">
        <f ca="1">SUM(L8:OFFSET(L6,MATCH("PROYECTOS",$A$8:$A$36,0),0))</f>
        <v>4.0796741299999999</v>
      </c>
      <c r="M7" s="38">
        <f ca="1">SUM(M8:OFFSET(M6,MATCH("PROYECTOS",$A$8:$A$36,0),0))</f>
        <v>4.5661627000000005</v>
      </c>
      <c r="N7" s="39">
        <f ca="1">IFERROR(K7/I7,0)</f>
        <v>0.49474550503516196</v>
      </c>
      <c r="O7" s="39">
        <f ca="1">IFERROR(SUM(K7,L7)/I7,0)</f>
        <v>0.57419809160747093</v>
      </c>
      <c r="P7" s="40">
        <f ca="1">IFERROR(SUM(K7,L7,M7)/I7,0)</f>
        <v>0.66312515432485464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15</v>
      </c>
      <c r="G8" s="19" t="s">
        <v>925</v>
      </c>
      <c r="H8" s="20">
        <v>7.1012840000000006</v>
      </c>
      <c r="I8" s="21">
        <v>7.451664000000001</v>
      </c>
      <c r="J8" s="21">
        <f t="shared" ref="J8:J16" si="0">SUM(K8,L8,M8)</f>
        <v>5.0709239976757381</v>
      </c>
      <c r="K8" s="21">
        <v>4.0929035376757383</v>
      </c>
      <c r="L8" s="21">
        <v>0.50954504</v>
      </c>
      <c r="M8" s="21">
        <v>0.46847542000000003</v>
      </c>
      <c r="N8" s="22">
        <f t="shared" ref="N8:N17" si="1">IFERROR(K8/I8,0)</f>
        <v>0.54926034476000762</v>
      </c>
      <c r="O8" s="22">
        <f t="shared" ref="O8:O17" si="2">IFERROR(SUM(K8,L8)/I8,0)</f>
        <v>0.61764037907180702</v>
      </c>
      <c r="P8" s="23">
        <f t="shared" ref="P8:P17" si="3">IFERROR(SUM(K8,L8,M8)/I8,0)</f>
        <v>0.68050894373065363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917</v>
      </c>
      <c r="D9" s="68">
        <v>3000253</v>
      </c>
      <c r="E9" s="19" t="s">
        <v>915</v>
      </c>
      <c r="F9" s="69">
        <v>422</v>
      </c>
      <c r="G9" s="19" t="s">
        <v>926</v>
      </c>
      <c r="H9" s="20">
        <v>0.15</v>
      </c>
      <c r="I9" s="21">
        <v>0.17443800000000001</v>
      </c>
      <c r="J9" s="21">
        <f t="shared" si="0"/>
        <v>9.4387964590029419E-2</v>
      </c>
      <c r="K9" s="21">
        <v>7.3153564590029418E-2</v>
      </c>
      <c r="L9" s="21">
        <v>1.2409350000000001E-2</v>
      </c>
      <c r="M9" s="21">
        <v>8.8250500000000009E-3</v>
      </c>
      <c r="N9" s="22">
        <f t="shared" si="1"/>
        <v>0.41936713669056863</v>
      </c>
      <c r="O9" s="22">
        <f t="shared" si="2"/>
        <v>0.49050616603050606</v>
      </c>
      <c r="P9" s="23">
        <f t="shared" si="3"/>
        <v>0.54109749360821269</v>
      </c>
      <c r="Q9" s="70">
        <v>12</v>
      </c>
      <c r="R9" s="21">
        <v>2</v>
      </c>
      <c r="S9" s="23">
        <f t="shared" ref="S9:S16" si="4">IFERROR(R9/Q9,0)</f>
        <v>0.16666666666666666</v>
      </c>
    </row>
    <row r="10" spans="1:19" ht="25.5" x14ac:dyDescent="0.25">
      <c r="A10" s="17"/>
      <c r="B10" s="19">
        <v>5001420</v>
      </c>
      <c r="C10" s="19" t="s">
        <v>918</v>
      </c>
      <c r="D10" s="68">
        <v>3000001</v>
      </c>
      <c r="E10" s="19" t="s">
        <v>275</v>
      </c>
      <c r="F10" s="69">
        <v>117</v>
      </c>
      <c r="G10" s="19" t="s">
        <v>687</v>
      </c>
      <c r="H10" s="20">
        <v>0.4</v>
      </c>
      <c r="I10" s="21">
        <v>0.201598</v>
      </c>
      <c r="J10" s="21">
        <f t="shared" si="0"/>
        <v>6.5828472429433613E-2</v>
      </c>
      <c r="K10" s="21">
        <v>4.7441732429433614E-2</v>
      </c>
      <c r="L10" s="21">
        <v>1.9240519999999997E-2</v>
      </c>
      <c r="M10" s="21">
        <v>-8.537800000000006E-4</v>
      </c>
      <c r="N10" s="22">
        <f t="shared" si="1"/>
        <v>0.23532838832445566</v>
      </c>
      <c r="O10" s="22">
        <f t="shared" si="2"/>
        <v>0.33076842245177834</v>
      </c>
      <c r="P10" s="23">
        <f t="shared" si="3"/>
        <v>0.32653336059600596</v>
      </c>
      <c r="Q10" s="70">
        <v>15</v>
      </c>
      <c r="R10" s="21">
        <v>3</v>
      </c>
      <c r="S10" s="23">
        <f t="shared" si="4"/>
        <v>0.2</v>
      </c>
    </row>
    <row r="11" spans="1:19" ht="38.25" x14ac:dyDescent="0.25">
      <c r="A11" s="17"/>
      <c r="B11" s="19">
        <v>5001424</v>
      </c>
      <c r="C11" s="19" t="s">
        <v>919</v>
      </c>
      <c r="D11" s="68">
        <v>3000502</v>
      </c>
      <c r="E11" s="19" t="s">
        <v>916</v>
      </c>
      <c r="F11" s="69">
        <v>197</v>
      </c>
      <c r="G11" s="19" t="s">
        <v>927</v>
      </c>
      <c r="H11" s="20">
        <v>1.1499999999999999</v>
      </c>
      <c r="I11" s="21">
        <v>0.82489299999999999</v>
      </c>
      <c r="J11" s="21">
        <f t="shared" si="0"/>
        <v>0.50193774718871487</v>
      </c>
      <c r="K11" s="21">
        <v>0.41321934718871489</v>
      </c>
      <c r="L11" s="21">
        <v>4.4517670000000002E-2</v>
      </c>
      <c r="M11" s="21">
        <v>4.4200730000000008E-2</v>
      </c>
      <c r="N11" s="22">
        <f t="shared" si="1"/>
        <v>0.50093690598503671</v>
      </c>
      <c r="O11" s="22">
        <f t="shared" si="2"/>
        <v>0.5549047175678723</v>
      </c>
      <c r="P11" s="23">
        <f t="shared" si="3"/>
        <v>0.60848830962162959</v>
      </c>
      <c r="Q11" s="70">
        <v>1000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920</v>
      </c>
      <c r="D12" s="68">
        <v>3000253</v>
      </c>
      <c r="E12" s="19" t="s">
        <v>915</v>
      </c>
      <c r="F12" s="69">
        <v>110</v>
      </c>
      <c r="G12" s="19" t="s">
        <v>928</v>
      </c>
      <c r="H12" s="20">
        <v>35</v>
      </c>
      <c r="I12" s="21">
        <v>37.264536</v>
      </c>
      <c r="J12" s="21">
        <f t="shared" si="0"/>
        <v>24.678761163589705</v>
      </c>
      <c r="K12" s="21">
        <v>18.114324473589704</v>
      </c>
      <c r="L12" s="21">
        <v>3.0140301700000003</v>
      </c>
      <c r="M12" s="21">
        <v>3.5504065200000001</v>
      </c>
      <c r="N12" s="22">
        <f t="shared" si="1"/>
        <v>0.48610089962182018</v>
      </c>
      <c r="O12" s="22">
        <f t="shared" si="2"/>
        <v>0.56698289879658526</v>
      </c>
      <c r="P12" s="23">
        <f t="shared" si="3"/>
        <v>0.66225864622572261</v>
      </c>
      <c r="Q12" s="70">
        <v>32764</v>
      </c>
      <c r="R12" s="21">
        <v>1507</v>
      </c>
      <c r="S12" s="23">
        <f t="shared" si="4"/>
        <v>4.5995604932242702E-2</v>
      </c>
    </row>
    <row r="13" spans="1:19" ht="25.5" x14ac:dyDescent="0.25">
      <c r="A13" s="17"/>
      <c r="B13" s="19">
        <v>5002711</v>
      </c>
      <c r="C13" s="19" t="s">
        <v>921</v>
      </c>
      <c r="D13" s="68">
        <v>3000253</v>
      </c>
      <c r="E13" s="19" t="s">
        <v>915</v>
      </c>
      <c r="F13" s="69">
        <v>110</v>
      </c>
      <c r="G13" s="19" t="s">
        <v>928</v>
      </c>
      <c r="H13" s="20">
        <v>1</v>
      </c>
      <c r="I13" s="21">
        <v>0.84898300000000027</v>
      </c>
      <c r="J13" s="21">
        <f t="shared" si="0"/>
        <v>0.51229198614506311</v>
      </c>
      <c r="K13" s="21">
        <v>0.41023429614506313</v>
      </c>
      <c r="L13" s="21">
        <v>5.2519570000000002E-2</v>
      </c>
      <c r="M13" s="21">
        <v>4.9538120000000005E-2</v>
      </c>
      <c r="N13" s="22">
        <f t="shared" si="1"/>
        <v>0.48320672633617279</v>
      </c>
      <c r="O13" s="22">
        <f t="shared" si="2"/>
        <v>0.54506847150657078</v>
      </c>
      <c r="P13" s="23">
        <f t="shared" si="3"/>
        <v>0.60341842668824108</v>
      </c>
      <c r="Q13" s="70">
        <v>1276</v>
      </c>
      <c r="R13" s="21">
        <v>59</v>
      </c>
      <c r="S13" s="23">
        <f t="shared" si="4"/>
        <v>4.6238244514106581E-2</v>
      </c>
    </row>
    <row r="14" spans="1:19" x14ac:dyDescent="0.25">
      <c r="A14" s="17"/>
      <c r="B14" s="19">
        <v>5002712</v>
      </c>
      <c r="C14" s="19" t="s">
        <v>922</v>
      </c>
      <c r="D14" s="68">
        <v>3000253</v>
      </c>
      <c r="E14" s="19" t="s">
        <v>915</v>
      </c>
      <c r="F14" s="69">
        <v>110</v>
      </c>
      <c r="G14" s="19" t="s">
        <v>928</v>
      </c>
      <c r="H14" s="20">
        <v>1.3</v>
      </c>
      <c r="I14" s="21">
        <v>1.300503</v>
      </c>
      <c r="J14" s="21">
        <f t="shared" si="0"/>
        <v>1.0002868465789756</v>
      </c>
      <c r="K14" s="21">
        <v>0.78336088657897562</v>
      </c>
      <c r="L14" s="21">
        <v>0.11552782</v>
      </c>
      <c r="M14" s="21">
        <v>0.10139813999999998</v>
      </c>
      <c r="N14" s="22">
        <f t="shared" si="1"/>
        <v>0.60235223338890853</v>
      </c>
      <c r="O14" s="22">
        <f t="shared" si="2"/>
        <v>0.69118541562685798</v>
      </c>
      <c r="P14" s="23">
        <f t="shared" si="3"/>
        <v>0.76915381708383268</v>
      </c>
      <c r="Q14" s="70">
        <v>886</v>
      </c>
      <c r="R14" s="21">
        <v>13</v>
      </c>
      <c r="S14" s="23">
        <f t="shared" si="4"/>
        <v>1.4672686230248307E-2</v>
      </c>
    </row>
    <row r="15" spans="1:19" x14ac:dyDescent="0.25">
      <c r="A15" s="17"/>
      <c r="B15" s="19">
        <v>5002713</v>
      </c>
      <c r="C15" s="19" t="s">
        <v>923</v>
      </c>
      <c r="D15" s="68">
        <v>3000253</v>
      </c>
      <c r="E15" s="19" t="s">
        <v>915</v>
      </c>
      <c r="F15" s="69">
        <v>110</v>
      </c>
      <c r="G15" s="19" t="s">
        <v>928</v>
      </c>
      <c r="H15" s="20">
        <v>1.5000000000000002</v>
      </c>
      <c r="I15" s="21">
        <v>0.95215700000000003</v>
      </c>
      <c r="J15" s="21">
        <f t="shared" si="0"/>
        <v>0.61731486923668777</v>
      </c>
      <c r="K15" s="21">
        <v>0.43689820923668776</v>
      </c>
      <c r="L15" s="21">
        <v>7.9730010000000018E-2</v>
      </c>
      <c r="M15" s="21">
        <v>0.10068665000000002</v>
      </c>
      <c r="N15" s="22">
        <f t="shared" si="1"/>
        <v>0.45885101851552607</v>
      </c>
      <c r="O15" s="22">
        <f t="shared" si="2"/>
        <v>0.5425872195832071</v>
      </c>
      <c r="P15" s="23">
        <f t="shared" si="3"/>
        <v>0.64833306821951397</v>
      </c>
      <c r="Q15" s="70">
        <v>500</v>
      </c>
      <c r="R15" s="21">
        <v>5</v>
      </c>
      <c r="S15" s="23">
        <f t="shared" si="4"/>
        <v>0.01</v>
      </c>
    </row>
    <row r="16" spans="1:19" ht="25.5" x14ac:dyDescent="0.25">
      <c r="A16" s="17"/>
      <c r="B16" s="19">
        <v>5004108</v>
      </c>
      <c r="C16" s="19" t="s">
        <v>924</v>
      </c>
      <c r="D16" s="68">
        <v>3000502</v>
      </c>
      <c r="E16" s="19" t="s">
        <v>916</v>
      </c>
      <c r="F16" s="69">
        <v>576</v>
      </c>
      <c r="G16" s="19" t="s">
        <v>929</v>
      </c>
      <c r="H16" s="20">
        <v>2</v>
      </c>
      <c r="I16" s="21">
        <v>2.3285070000000001</v>
      </c>
      <c r="J16" s="21">
        <f t="shared" si="0"/>
        <v>1.5079392636020201</v>
      </c>
      <c r="K16" s="21">
        <v>1.0322994336020201</v>
      </c>
      <c r="L16" s="21">
        <v>0.23215398000000001</v>
      </c>
      <c r="M16" s="21">
        <v>0.24348584999999998</v>
      </c>
      <c r="N16" s="22">
        <f t="shared" si="1"/>
        <v>0.44333104156526909</v>
      </c>
      <c r="O16" s="22">
        <f t="shared" si="2"/>
        <v>0.54303182837845032</v>
      </c>
      <c r="P16" s="23">
        <f t="shared" si="3"/>
        <v>0.64759919708294633</v>
      </c>
      <c r="Q16" s="70">
        <v>6000</v>
      </c>
      <c r="R16" s="21">
        <v>1117</v>
      </c>
      <c r="S16" s="23">
        <f t="shared" si="4"/>
        <v>0.18616666666666667</v>
      </c>
    </row>
    <row r="17" spans="1:19" ht="15.75" thickBot="1" x14ac:dyDescent="0.3">
      <c r="A17" s="41" t="s">
        <v>293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932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867.22154900000021</v>
      </c>
      <c r="E6" s="14">
        <v>1269.7526560000001</v>
      </c>
      <c r="F6" s="14">
        <v>1166.6488669377704</v>
      </c>
      <c r="G6" s="14">
        <v>1166.0485609177704</v>
      </c>
      <c r="H6" s="14">
        <v>0.42338108000000002</v>
      </c>
      <c r="I6" s="14">
        <v>0.17692494000000003</v>
      </c>
      <c r="J6" s="15">
        <v>0.91832732572584619</v>
      </c>
      <c r="K6" s="15">
        <v>0.91866076159463472</v>
      </c>
      <c r="L6" s="16">
        <v>0.91880009970837195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867.15536599999996</v>
      </c>
      <c r="E7" s="38">
        <f ca="1">SUM(E8:OFFSET(E6,MATCH("GOBIERNOS REGIONALES",$A$8:$A$50,0),0))</f>
        <v>1269.670552</v>
      </c>
      <c r="F7" s="38">
        <f ca="1">SUM(F8:OFFSET(F6,MATCH("GOBIERNOS REGIONALES",$A$8:$A$50,0),0))</f>
        <v>1166.6038920071842</v>
      </c>
      <c r="G7" s="38">
        <f ca="1">SUM(G8:OFFSET(G6,MATCH("GOBIERNOS REGIONALES",$A$8:$A$50,0),0))</f>
        <v>1166.013612417184</v>
      </c>
      <c r="H7" s="38">
        <f ca="1">SUM(H8:OFFSET(H6,MATCH("GOBIERNOS REGIONALES",$A$8:$A$50,0),0))</f>
        <v>0.42131865000000007</v>
      </c>
      <c r="I7" s="38">
        <f ca="1">SUM(I8:OFFSET(I6,MATCH("GOBIERNOS REGIONALES",$A$8:$A$50,0),0))</f>
        <v>0.16896094000000003</v>
      </c>
      <c r="J7" s="39">
        <f ca="1">IFERROR(G7/E7,0)</f>
        <v>0.91835918426277241</v>
      </c>
      <c r="K7" s="39">
        <f ca="1">IFERROR(SUM(G7,H7)/E7,0)</f>
        <v>0.91869101731138214</v>
      </c>
      <c r="L7" s="40">
        <f ca="1">IFERROR(SUM(G7,H7,I7)/E7,0)</f>
        <v>0.91882409194222547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867.15536599999996</v>
      </c>
      <c r="E8" s="21">
        <v>1269.670552</v>
      </c>
      <c r="F8" s="21">
        <f t="shared" ref="F8:F11" si="0">SUM(G8,H8,I8)</f>
        <v>1166.6038920071842</v>
      </c>
      <c r="G8" s="21">
        <v>1166.013612417184</v>
      </c>
      <c r="H8" s="21">
        <v>0.42131865000000007</v>
      </c>
      <c r="I8" s="21">
        <v>0.16896094000000003</v>
      </c>
      <c r="J8" s="22">
        <f t="shared" ref="J8:J11" si="1">IFERROR(G8/E8,0)</f>
        <v>0.91835918426277241</v>
      </c>
      <c r="K8" s="22">
        <f t="shared" ref="K8:K11" si="2">IFERROR(SUM(G8,H8)/E8,0)</f>
        <v>0.91869101731138214</v>
      </c>
      <c r="L8" s="23">
        <f t="shared" ref="L8:L11" si="3">IFERROR(SUM(G8,H8,I8)/E8,0)</f>
        <v>0.91882409194222547</v>
      </c>
      <c r="M8" s="4"/>
    </row>
    <row r="9" spans="1:13" x14ac:dyDescent="0.25">
      <c r="A9" s="34" t="s">
        <v>205</v>
      </c>
      <c r="B9" s="57"/>
      <c r="C9" s="36"/>
      <c r="D9" s="37">
        <f ca="1">SUM(D10:OFFSET(D8,(MATCH("GOBIERNOS LOCALES",$A$8:$A$50,0)-MATCH("GOBIERNOS REGIONALES",$A$8:$A$50,0)),0))</f>
        <v>6.6183000000000006E-2</v>
      </c>
      <c r="E9" s="38">
        <f ca="1">SUM(E10:OFFSET(E8,(MATCH("GOBIERNOS LOCALES",$A$8:$A$50,0)-MATCH("GOBIERNOS REGIONALES",$A$8:$A$50,0)),0))</f>
        <v>8.2103999999999996E-2</v>
      </c>
      <c r="F9" s="38">
        <f ca="1">SUM(F10:OFFSET(F8,(MATCH("GOBIERNOS LOCALES",$A$8:$A$50,0)-MATCH("GOBIERNOS REGIONALES",$A$8:$A$50,0)),0))</f>
        <v>4.4974930586324367E-2</v>
      </c>
      <c r="G9" s="38">
        <f ca="1">SUM(G10:OFFSET(G8,(MATCH("GOBIERNOS LOCALES",$A$8:$A$50,0)-MATCH("GOBIERNOS REGIONALES",$A$8:$A$50,0)),0))</f>
        <v>3.4948500586324371E-2</v>
      </c>
      <c r="H9" s="38">
        <f ca="1">SUM(H10:OFFSET(H8,(MATCH("GOBIERNOS LOCALES",$A$8:$A$50,0)-MATCH("GOBIERNOS REGIONALES",$A$8:$A$50,0)),0))</f>
        <v>2.0624300000000001E-3</v>
      </c>
      <c r="I9" s="38">
        <f ca="1">SUM(I10:OFFSET(I8,(MATCH("GOBIERNOS LOCALES",$A$8:$A$50,0)-MATCH("GOBIERNOS REGIONALES",$A$8:$A$50,0)),0))</f>
        <v>7.9639999999999989E-3</v>
      </c>
      <c r="J9" s="39">
        <f t="shared" ca="1" si="1"/>
        <v>0.42566136346979894</v>
      </c>
      <c r="K9" s="39">
        <f t="shared" ca="1" si="2"/>
        <v>0.45078108967071484</v>
      </c>
      <c r="L9" s="40">
        <f t="shared" ca="1" si="3"/>
        <v>0.5477800178593536</v>
      </c>
      <c r="M9" s="4"/>
    </row>
    <row r="10" spans="1:13" ht="15.75" thickBot="1" x14ac:dyDescent="0.3">
      <c r="A10" s="24"/>
      <c r="B10" s="25">
        <v>457</v>
      </c>
      <c r="C10" s="26" t="s">
        <v>223</v>
      </c>
      <c r="D10" s="27">
        <v>6.6183000000000006E-2</v>
      </c>
      <c r="E10" s="28">
        <v>8.2103999999999996E-2</v>
      </c>
      <c r="F10" s="28">
        <f t="shared" si="0"/>
        <v>4.4974930586324367E-2</v>
      </c>
      <c r="G10" s="28">
        <v>3.4948500586324371E-2</v>
      </c>
      <c r="H10" s="28">
        <v>2.0624300000000001E-3</v>
      </c>
      <c r="I10" s="28">
        <v>7.9639999999999989E-3</v>
      </c>
      <c r="J10" s="29">
        <f t="shared" si="1"/>
        <v>0.42566136346979894</v>
      </c>
      <c r="K10" s="29">
        <f t="shared" si="2"/>
        <v>0.45078108967071484</v>
      </c>
      <c r="L10" s="30">
        <f t="shared" si="3"/>
        <v>0.5477800178593536</v>
      </c>
      <c r="M10" s="4"/>
    </row>
    <row r="11" spans="1:13" x14ac:dyDescent="0.25">
      <c r="A11" t="s">
        <v>232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933</v>
      </c>
      <c r="N2" s="72" t="s">
        <v>943</v>
      </c>
    </row>
    <row r="3" spans="1:16" ht="15.75" thickBot="1" x14ac:dyDescent="0.3">
      <c r="A3" s="80" t="s">
        <v>242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6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6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248</v>
      </c>
      <c r="B6" s="54"/>
      <c r="C6" s="12"/>
      <c r="D6" s="13">
        <f ca="1">SUM(D7:OFFSET(D7,50,0))</f>
        <v>867.22154900000021</v>
      </c>
      <c r="E6" s="14">
        <f ca="1">SUM(E7:OFFSET(E7,50,0))</f>
        <v>1269.7526560000001</v>
      </c>
      <c r="F6" s="14">
        <f ca="1">SUM(F7:OFFSET(F7,50,0))</f>
        <v>1166.6488669377704</v>
      </c>
      <c r="G6" s="14">
        <f ca="1">SUM(G7:OFFSET(G7,50,0))</f>
        <v>1166.0485609177704</v>
      </c>
      <c r="H6" s="14">
        <f ca="1">SUM(H7:OFFSET(H7,50,0))</f>
        <v>0.42338108000000002</v>
      </c>
      <c r="I6" s="14">
        <f ca="1">SUM(I7:OFFSET(I7,50,0))</f>
        <v>0.17692494000000003</v>
      </c>
      <c r="J6" s="15">
        <f ca="1">IFERROR(G6/E6,0)</f>
        <v>0.91832732572584619</v>
      </c>
      <c r="K6" s="15">
        <f ca="1">IFERROR(SUM(G6,H6)/E6,0)</f>
        <v>0.91866076159463472</v>
      </c>
      <c r="L6" s="16">
        <f ca="1">IFERROR(SUM(G6,H6,I6)/E6,0)</f>
        <v>0.91880009970837195</v>
      </c>
      <c r="M6" s="4"/>
      <c r="O6" s="5" t="s">
        <v>312</v>
      </c>
      <c r="P6" s="71" t="s">
        <v>313</v>
      </c>
    </row>
    <row r="7" spans="1:16" x14ac:dyDescent="0.25">
      <c r="A7" s="17"/>
      <c r="B7" s="55">
        <v>15</v>
      </c>
      <c r="C7" s="19" t="s">
        <v>263</v>
      </c>
      <c r="D7" s="20">
        <v>867.15536600000019</v>
      </c>
      <c r="E7" s="21">
        <v>1269.670552</v>
      </c>
      <c r="F7" s="21">
        <f t="shared" ref="F7:F8" si="0">SUM(G7,H7,I7)</f>
        <v>1166.6038920071842</v>
      </c>
      <c r="G7" s="21">
        <v>1166.013612417184</v>
      </c>
      <c r="H7" s="21">
        <v>0.42131865000000002</v>
      </c>
      <c r="I7" s="21">
        <v>0.16896094000000003</v>
      </c>
      <c r="J7" s="22">
        <f t="shared" ref="J7:J8" si="1">IFERROR(G7/E7,0)</f>
        <v>0.91835918426277241</v>
      </c>
      <c r="K7" s="22">
        <f t="shared" ref="K7:K8" si="2">IFERROR(SUM(G7,H7)/E7,0)</f>
        <v>0.91869101731138214</v>
      </c>
      <c r="L7" s="23">
        <f t="shared" ref="L7:L8" si="3">IFERROR(SUM(G7,H7,I7)/E7,0)</f>
        <v>0.91882409194222547</v>
      </c>
      <c r="M7" s="4"/>
      <c r="N7" t="s">
        <v>263</v>
      </c>
      <c r="O7" s="5">
        <v>1166.6038920071842</v>
      </c>
      <c r="P7" s="71">
        <v>0.91882409194222547</v>
      </c>
    </row>
    <row r="8" spans="1:16" ht="15.75" thickBot="1" x14ac:dyDescent="0.3">
      <c r="A8" s="24"/>
      <c r="B8" s="56">
        <v>20</v>
      </c>
      <c r="C8" s="26" t="s">
        <v>268</v>
      </c>
      <c r="D8" s="27">
        <v>6.6182999999999992E-2</v>
      </c>
      <c r="E8" s="28">
        <v>8.2103999999999996E-2</v>
      </c>
      <c r="F8" s="28">
        <f t="shared" si="0"/>
        <v>4.4974930586324367E-2</v>
      </c>
      <c r="G8" s="28">
        <v>3.4948500586324371E-2</v>
      </c>
      <c r="H8" s="28">
        <v>2.0624300000000001E-3</v>
      </c>
      <c r="I8" s="28">
        <v>7.9640000000000006E-3</v>
      </c>
      <c r="J8" s="29">
        <f t="shared" si="1"/>
        <v>0.42566136346979894</v>
      </c>
      <c r="K8" s="29">
        <f t="shared" si="2"/>
        <v>0.45078108967071484</v>
      </c>
      <c r="L8" s="30">
        <f t="shared" si="3"/>
        <v>0.5477800178593536</v>
      </c>
      <c r="M8" s="4"/>
      <c r="N8" t="s">
        <v>268</v>
      </c>
      <c r="O8" s="5">
        <v>4.4974930586324367E-2</v>
      </c>
      <c r="P8" s="71">
        <v>0.5477800178593536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934</v>
      </c>
    </row>
    <row r="3" spans="1:13" ht="15.75" thickBot="1" x14ac:dyDescent="0.3">
      <c r="A3" s="80" t="s">
        <v>244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2"/>
      <c r="C6" s="12"/>
      <c r="D6" s="13">
        <v>867.22154900000021</v>
      </c>
      <c r="E6" s="14">
        <v>1269.7526560000001</v>
      </c>
      <c r="F6" s="14">
        <v>1166.6488669377704</v>
      </c>
      <c r="G6" s="14">
        <v>1166.0485609177704</v>
      </c>
      <c r="H6" s="14">
        <v>0.42338108000000002</v>
      </c>
      <c r="I6" s="14">
        <v>0.17692494000000003</v>
      </c>
      <c r="J6" s="15">
        <v>0.91832732572584619</v>
      </c>
      <c r="K6" s="15">
        <v>0.91866076159463472</v>
      </c>
      <c r="L6" s="16">
        <v>0.91880009970837195</v>
      </c>
      <c r="M6" s="4"/>
    </row>
    <row r="7" spans="1:13" x14ac:dyDescent="0.25">
      <c r="A7" s="34" t="s">
        <v>274</v>
      </c>
      <c r="B7" s="36"/>
      <c r="C7" s="36"/>
      <c r="D7" s="37">
        <f ca="1">SUM(D8:OFFSET(D6,MATCH("PROYECTOS",$A$8:$A$50,0),0))</f>
        <v>867.2215490000001</v>
      </c>
      <c r="E7" s="38">
        <f ca="1">SUM(E8:OFFSET(E6,MATCH("PROYECTOS",$A$8:$A$50,0),0))</f>
        <v>1269.7526560000001</v>
      </c>
      <c r="F7" s="38">
        <f ca="1">SUM(F8:OFFSET(F6,MATCH("PROYECTOS",$A$8:$A$50,0),0))</f>
        <v>1166.6488669377704</v>
      </c>
      <c r="G7" s="38">
        <f ca="1">SUM(G8:OFFSET(G6,MATCH("PROYECTOS",$A$8:$A$50,0),0))</f>
        <v>1166.0485609177704</v>
      </c>
      <c r="H7" s="38">
        <f ca="1">SUM(H8:OFFSET(H6,MATCH("PROYECTOS",$A$8:$A$50,0),0))</f>
        <v>0.42338108000000002</v>
      </c>
      <c r="I7" s="38">
        <f ca="1">SUM(I8:OFFSET(I6,MATCH("PROYECTOS",$A$8:$A$50,0),0))</f>
        <v>0.17692494000000003</v>
      </c>
      <c r="J7" s="39">
        <f ca="1">IFERROR(G7/E7,0)</f>
        <v>0.91832732572584619</v>
      </c>
      <c r="K7" s="39">
        <f ca="1">IFERROR(SUM(G7,H7)/E7,0)</f>
        <v>0.91866076159463472</v>
      </c>
      <c r="L7" s="40">
        <f ca="1">IFERROR(SUM(G7,H7,I7)/E7,0)</f>
        <v>0.91880009970837195</v>
      </c>
      <c r="M7" s="4"/>
    </row>
    <row r="8" spans="1:13" x14ac:dyDescent="0.25">
      <c r="A8" s="17"/>
      <c r="B8" s="19">
        <v>3000001</v>
      </c>
      <c r="C8" s="19" t="s">
        <v>275</v>
      </c>
      <c r="D8" s="20">
        <v>1.1561110000000001</v>
      </c>
      <c r="E8" s="21">
        <v>510.87429199999997</v>
      </c>
      <c r="F8" s="21">
        <f t="shared" ref="F8:F9" si="0">SUM(G8,H8,I8)</f>
        <v>508.74527171524346</v>
      </c>
      <c r="G8" s="21">
        <v>508.03775251524348</v>
      </c>
      <c r="H8" s="21">
        <v>0.39503976000000002</v>
      </c>
      <c r="I8" s="21">
        <v>0.31247944000000005</v>
      </c>
      <c r="J8" s="22">
        <f t="shared" ref="J8:J10" si="1">IFERROR(G8/E8,0)</f>
        <v>0.99444767621081143</v>
      </c>
      <c r="K8" s="22">
        <f t="shared" ref="K8:K10" si="2">IFERROR(SUM(G8,H8)/E8,0)</f>
        <v>0.99522093837370762</v>
      </c>
      <c r="L8" s="23">
        <f t="shared" ref="L8:L10" si="3">IFERROR(SUM(G8,H8,I8)/E8,0)</f>
        <v>0.99583259459695717</v>
      </c>
      <c r="M8" s="4"/>
    </row>
    <row r="9" spans="1:13" ht="38.25" x14ac:dyDescent="0.25">
      <c r="A9" s="17"/>
      <c r="B9" s="19">
        <v>3000129</v>
      </c>
      <c r="C9" s="19" t="s">
        <v>936</v>
      </c>
      <c r="D9" s="20">
        <v>866.06543800000009</v>
      </c>
      <c r="E9" s="21">
        <v>758.87836400000003</v>
      </c>
      <c r="F9" s="21">
        <f t="shared" si="0"/>
        <v>657.90359522252686</v>
      </c>
      <c r="G9" s="21">
        <v>658.01080840252689</v>
      </c>
      <c r="H9" s="21">
        <v>2.834132E-2</v>
      </c>
      <c r="I9" s="21">
        <v>-0.13555450000000002</v>
      </c>
      <c r="J9" s="22">
        <f t="shared" si="1"/>
        <v>0.86708336884740445</v>
      </c>
      <c r="K9" s="22">
        <f t="shared" si="2"/>
        <v>0.86712071517501699</v>
      </c>
      <c r="L9" s="23">
        <f t="shared" si="3"/>
        <v>0.86694209036973791</v>
      </c>
      <c r="M9" s="4"/>
    </row>
    <row r="10" spans="1:13" ht="15.75" thickBot="1" x14ac:dyDescent="0.3">
      <c r="A10" s="41" t="s">
        <v>293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7" t="s">
        <v>315</v>
      </c>
      <c r="B12" s="88"/>
      <c r="C12" s="88"/>
      <c r="D12" s="89"/>
    </row>
    <row r="13" spans="1:13" ht="15.75" thickBot="1" x14ac:dyDescent="0.3">
      <c r="A13" s="1" t="s">
        <v>944</v>
      </c>
    </row>
    <row r="14" spans="1:13" ht="45" customHeight="1" x14ac:dyDescent="0.25">
      <c r="A14" s="80" t="s">
        <v>317</v>
      </c>
      <c r="B14" s="81"/>
      <c r="C14" s="81"/>
      <c r="D14" s="92" t="s">
        <v>318</v>
      </c>
      <c r="E14" s="6"/>
      <c r="F14" s="6"/>
      <c r="G14" s="6"/>
    </row>
    <row r="15" spans="1:13" ht="15.75" thickBot="1" x14ac:dyDescent="0.3">
      <c r="A15" s="90"/>
      <c r="B15" s="91"/>
      <c r="C15" s="91"/>
      <c r="D15" s="93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H4" sqref="H4:H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935</v>
      </c>
    </row>
    <row r="3" spans="1:19" ht="15.75" thickBot="1" x14ac:dyDescent="0.3">
      <c r="A3" s="80" t="s">
        <v>246</v>
      </c>
      <c r="B3" s="81"/>
      <c r="C3" s="81"/>
      <c r="D3" s="81"/>
      <c r="E3" s="81"/>
      <c r="F3" s="81"/>
      <c r="G3" s="81"/>
      <c r="H3" s="80" t="s">
        <v>2</v>
      </c>
      <c r="I3" s="81"/>
      <c r="J3" s="81"/>
      <c r="K3" s="81"/>
      <c r="L3" s="81"/>
      <c r="M3" s="81"/>
      <c r="N3" s="81"/>
      <c r="O3" s="81"/>
      <c r="P3" s="82"/>
      <c r="Q3" s="81" t="s">
        <v>237</v>
      </c>
      <c r="R3" s="81"/>
      <c r="S3" s="82"/>
    </row>
    <row r="4" spans="1:19" ht="60" customHeight="1" x14ac:dyDescent="0.25">
      <c r="A4" s="101" t="s">
        <v>247</v>
      </c>
      <c r="B4" s="97"/>
      <c r="C4" s="97"/>
      <c r="D4" s="97" t="s">
        <v>235</v>
      </c>
      <c r="E4" s="97"/>
      <c r="F4" s="97" t="s">
        <v>236</v>
      </c>
      <c r="G4" s="99"/>
      <c r="H4" s="78" t="s">
        <v>3</v>
      </c>
      <c r="I4" s="76" t="s">
        <v>4</v>
      </c>
      <c r="J4" s="76" t="s">
        <v>5</v>
      </c>
      <c r="K4" s="76" t="s">
        <v>6</v>
      </c>
      <c r="L4" s="76"/>
      <c r="M4" s="76"/>
      <c r="N4" s="76" t="s">
        <v>10</v>
      </c>
      <c r="O4" s="76"/>
      <c r="P4" s="85"/>
      <c r="Q4" s="94" t="s">
        <v>238</v>
      </c>
      <c r="R4" s="76" t="s">
        <v>239</v>
      </c>
      <c r="S4" s="85" t="s">
        <v>240</v>
      </c>
    </row>
    <row r="5" spans="1:19" ht="15.75" thickBot="1" x14ac:dyDescent="0.3">
      <c r="A5" s="102"/>
      <c r="B5" s="98"/>
      <c r="C5" s="98"/>
      <c r="D5" s="98"/>
      <c r="E5" s="98"/>
      <c r="F5" s="98"/>
      <c r="G5" s="100"/>
      <c r="H5" s="79"/>
      <c r="I5" s="77"/>
      <c r="J5" s="77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5"/>
      <c r="R5" s="77"/>
      <c r="S5" s="96"/>
    </row>
    <row r="6" spans="1:19" x14ac:dyDescent="0.25">
      <c r="A6" s="10" t="s">
        <v>248</v>
      </c>
      <c r="B6" s="12"/>
      <c r="C6" s="12"/>
      <c r="D6" s="59"/>
      <c r="E6" s="12"/>
      <c r="F6" s="60"/>
      <c r="G6" s="12"/>
      <c r="H6" s="13">
        <v>867.22154900000021</v>
      </c>
      <c r="I6" s="14">
        <v>1269.7526560000001</v>
      </c>
      <c r="J6" s="14">
        <v>1166.6488669377704</v>
      </c>
      <c r="K6" s="14">
        <v>1166.0485609177704</v>
      </c>
      <c r="L6" s="14">
        <v>0.42338108000000002</v>
      </c>
      <c r="M6" s="14">
        <v>0.17692494000000003</v>
      </c>
      <c r="N6" s="15">
        <v>0.91832732572584619</v>
      </c>
      <c r="O6" s="15">
        <v>0.91866076159463472</v>
      </c>
      <c r="P6" s="16">
        <v>0.91880009970837195</v>
      </c>
      <c r="Q6" s="61"/>
      <c r="R6" s="14"/>
      <c r="S6" s="16"/>
    </row>
    <row r="7" spans="1:19" x14ac:dyDescent="0.25">
      <c r="A7" s="34" t="s">
        <v>294</v>
      </c>
      <c r="B7" s="36"/>
      <c r="C7" s="36"/>
      <c r="D7" s="62"/>
      <c r="E7" s="36"/>
      <c r="F7" s="63"/>
      <c r="G7" s="36"/>
      <c r="H7" s="37">
        <f ca="1">SUM(H8:OFFSET(H6,MATCH("PROYECTOS",$A$8:$A$33,0),0))</f>
        <v>867.22154899999998</v>
      </c>
      <c r="I7" s="38">
        <f ca="1">SUM(I8:OFFSET(I6,MATCH("PROYECTOS",$A$8:$A$33,0),0))</f>
        <v>1269.7526560000001</v>
      </c>
      <c r="J7" s="38">
        <f ca="1">SUM(J8:OFFSET(J6,MATCH("PROYECTOS",$A$8:$A$33,0),0))</f>
        <v>1166.6488669377704</v>
      </c>
      <c r="K7" s="38">
        <f ca="1">SUM(K8:OFFSET(K6,MATCH("PROYECTOS",$A$8:$A$33,0),0))</f>
        <v>1166.0485609177704</v>
      </c>
      <c r="L7" s="38">
        <f ca="1">SUM(L8:OFFSET(L6,MATCH("PROYECTOS",$A$8:$A$33,0),0))</f>
        <v>0.42338108000000008</v>
      </c>
      <c r="M7" s="38">
        <f ca="1">SUM(M8:OFFSET(M6,MATCH("PROYECTOS",$A$8:$A$33,0),0))</f>
        <v>0.17692494000000003</v>
      </c>
      <c r="N7" s="39">
        <f ca="1">IFERROR(K7/I7,0)</f>
        <v>0.91832732572584619</v>
      </c>
      <c r="O7" s="39">
        <f ca="1">IFERROR(SUM(K7,L7)/I7,0)</f>
        <v>0.91866076159463472</v>
      </c>
      <c r="P7" s="40">
        <f ca="1">IFERROR(SUM(K7,L7,M7)/I7,0)</f>
        <v>0.91880009970837195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512</v>
      </c>
      <c r="D8" s="68">
        <v>3000001</v>
      </c>
      <c r="E8" s="19" t="s">
        <v>275</v>
      </c>
      <c r="F8" s="69">
        <v>1</v>
      </c>
      <c r="G8" s="19" t="s">
        <v>531</v>
      </c>
      <c r="H8" s="20">
        <v>1.1561110000000001</v>
      </c>
      <c r="I8" s="21">
        <v>510.87429199999997</v>
      </c>
      <c r="J8" s="21">
        <f t="shared" ref="J8:J13" si="0">SUM(K8,L8,M8)</f>
        <v>508.74527171524346</v>
      </c>
      <c r="K8" s="21">
        <v>508.03775251524348</v>
      </c>
      <c r="L8" s="21">
        <v>0.39503976000000002</v>
      </c>
      <c r="M8" s="21">
        <v>0.31247944000000005</v>
      </c>
      <c r="N8" s="22">
        <f t="shared" ref="N8:N14" si="1">IFERROR(K8/I8,0)</f>
        <v>0.99444767621081143</v>
      </c>
      <c r="O8" s="22">
        <f t="shared" ref="O8:O14" si="2">IFERROR(SUM(K8,L8)/I8,0)</f>
        <v>0.99522093837370762</v>
      </c>
      <c r="P8" s="23">
        <f t="shared" ref="P8:P14" si="3">IFERROR(SUM(K8,L8,M8)/I8,0)</f>
        <v>0.99583259459695717</v>
      </c>
      <c r="Q8" s="70">
        <v>19</v>
      </c>
      <c r="R8" s="21">
        <v>19</v>
      </c>
      <c r="S8" s="23">
        <f>IFERROR(R8/Q8,0)</f>
        <v>1</v>
      </c>
    </row>
    <row r="9" spans="1:19" ht="38.25" x14ac:dyDescent="0.25">
      <c r="A9" s="17"/>
      <c r="B9" s="19">
        <v>5004334</v>
      </c>
      <c r="C9" s="19" t="s">
        <v>937</v>
      </c>
      <c r="D9" s="68">
        <v>3000129</v>
      </c>
      <c r="E9" s="19" t="s">
        <v>936</v>
      </c>
      <c r="F9" s="69">
        <v>488</v>
      </c>
      <c r="G9" s="19" t="s">
        <v>942</v>
      </c>
      <c r="H9" s="20">
        <v>140.356424</v>
      </c>
      <c r="I9" s="21">
        <v>45.176250000000003</v>
      </c>
      <c r="J9" s="21">
        <f t="shared" si="0"/>
        <v>45.176246643066406</v>
      </c>
      <c r="K9" s="21">
        <v>45.176246643066406</v>
      </c>
      <c r="L9" s="21">
        <v>0</v>
      </c>
      <c r="M9" s="21">
        <v>0</v>
      </c>
      <c r="N9" s="22">
        <f t="shared" si="1"/>
        <v>0.99999992569251328</v>
      </c>
      <c r="O9" s="22">
        <f t="shared" si="2"/>
        <v>0.99999992569251328</v>
      </c>
      <c r="P9" s="23">
        <f t="shared" si="3"/>
        <v>0.99999992569251328</v>
      </c>
      <c r="Q9" s="70">
        <v>3794</v>
      </c>
      <c r="R9" s="21">
        <v>2.3980000000000001</v>
      </c>
      <c r="S9" s="23">
        <f t="shared" ref="S9:S13" si="4">IFERROR(R9/Q9,0)</f>
        <v>6.32050606220348E-4</v>
      </c>
    </row>
    <row r="10" spans="1:19" ht="38.25" x14ac:dyDescent="0.25">
      <c r="A10" s="17"/>
      <c r="B10" s="19">
        <v>5004335</v>
      </c>
      <c r="C10" s="19" t="s">
        <v>938</v>
      </c>
      <c r="D10" s="68">
        <v>3000129</v>
      </c>
      <c r="E10" s="19" t="s">
        <v>936</v>
      </c>
      <c r="F10" s="69">
        <v>488</v>
      </c>
      <c r="G10" s="19" t="s">
        <v>942</v>
      </c>
      <c r="H10" s="20">
        <v>0.98613200000000001</v>
      </c>
      <c r="I10" s="21">
        <v>5.0516050000000003</v>
      </c>
      <c r="J10" s="21">
        <f t="shared" si="0"/>
        <v>5.0516047477722168</v>
      </c>
      <c r="K10" s="21">
        <v>5.0516047477722168</v>
      </c>
      <c r="L10" s="21">
        <v>0</v>
      </c>
      <c r="M10" s="21">
        <v>0</v>
      </c>
      <c r="N10" s="22">
        <f t="shared" si="1"/>
        <v>0.99999995006977316</v>
      </c>
      <c r="O10" s="22">
        <f t="shared" si="2"/>
        <v>0.99999995006977316</v>
      </c>
      <c r="P10" s="23">
        <f t="shared" si="3"/>
        <v>0.99999995006977316</v>
      </c>
      <c r="Q10" s="70">
        <v>58</v>
      </c>
      <c r="R10" s="21">
        <v>574</v>
      </c>
      <c r="S10" s="23">
        <f t="shared" si="4"/>
        <v>9.8965517241379306</v>
      </c>
    </row>
    <row r="11" spans="1:19" ht="38.25" x14ac:dyDescent="0.25">
      <c r="A11" s="17"/>
      <c r="B11" s="19">
        <v>5004336</v>
      </c>
      <c r="C11" s="19" t="s">
        <v>939</v>
      </c>
      <c r="D11" s="68">
        <v>3000129</v>
      </c>
      <c r="E11" s="19" t="s">
        <v>936</v>
      </c>
      <c r="F11" s="69">
        <v>488</v>
      </c>
      <c r="G11" s="19" t="s">
        <v>942</v>
      </c>
      <c r="H11" s="20">
        <v>723.65744400000005</v>
      </c>
      <c r="I11" s="21">
        <v>707.73873400000002</v>
      </c>
      <c r="J11" s="21">
        <f t="shared" si="0"/>
        <v>607.21856360078118</v>
      </c>
      <c r="K11" s="21">
        <v>607.41632080078125</v>
      </c>
      <c r="L11" s="21">
        <v>-1.7860000000000001E-2</v>
      </c>
      <c r="M11" s="21">
        <v>-0.17989720000000001</v>
      </c>
      <c r="N11" s="22">
        <f t="shared" si="1"/>
        <v>0.85824936748591352</v>
      </c>
      <c r="O11" s="22">
        <f t="shared" si="2"/>
        <v>0.85822413218488791</v>
      </c>
      <c r="P11" s="23">
        <f t="shared" si="3"/>
        <v>0.85796994629487267</v>
      </c>
      <c r="Q11" s="70">
        <v>6430</v>
      </c>
      <c r="R11" s="21">
        <v>31969</v>
      </c>
      <c r="S11" s="23">
        <f t="shared" si="4"/>
        <v>4.9718506998444791</v>
      </c>
    </row>
    <row r="12" spans="1:19" ht="38.25" x14ac:dyDescent="0.25">
      <c r="A12" s="17"/>
      <c r="B12" s="19">
        <v>5004337</v>
      </c>
      <c r="C12" s="19" t="s">
        <v>940</v>
      </c>
      <c r="D12" s="68">
        <v>3000129</v>
      </c>
      <c r="E12" s="19" t="s">
        <v>936</v>
      </c>
      <c r="F12" s="69">
        <v>103</v>
      </c>
      <c r="G12" s="19" t="s">
        <v>754</v>
      </c>
      <c r="H12" s="20">
        <v>0.46763600000000005</v>
      </c>
      <c r="I12" s="21">
        <v>0.36790099999999998</v>
      </c>
      <c r="J12" s="21">
        <f t="shared" si="0"/>
        <v>0.22587749935558885</v>
      </c>
      <c r="K12" s="21">
        <v>0.17700379935558885</v>
      </c>
      <c r="L12" s="21">
        <v>2.2811850000000002E-2</v>
      </c>
      <c r="M12" s="21">
        <v>2.6061850000000001E-2</v>
      </c>
      <c r="N12" s="22">
        <f t="shared" si="1"/>
        <v>0.48111801641090635</v>
      </c>
      <c r="O12" s="22">
        <f t="shared" si="2"/>
        <v>0.54312342003851266</v>
      </c>
      <c r="P12" s="23">
        <f t="shared" si="3"/>
        <v>0.61396272191591994</v>
      </c>
      <c r="Q12" s="70">
        <v>21562</v>
      </c>
      <c r="R12" s="21">
        <v>46211</v>
      </c>
      <c r="S12" s="23">
        <f t="shared" si="4"/>
        <v>2.1431685372414431</v>
      </c>
    </row>
    <row r="13" spans="1:19" ht="38.25" x14ac:dyDescent="0.25">
      <c r="A13" s="17"/>
      <c r="B13" s="19">
        <v>5004338</v>
      </c>
      <c r="C13" s="19" t="s">
        <v>941</v>
      </c>
      <c r="D13" s="68">
        <v>3000129</v>
      </c>
      <c r="E13" s="19" t="s">
        <v>936</v>
      </c>
      <c r="F13" s="69">
        <v>56</v>
      </c>
      <c r="G13" s="19" t="s">
        <v>419</v>
      </c>
      <c r="H13" s="20">
        <v>0.59780199999999994</v>
      </c>
      <c r="I13" s="21">
        <v>0.54387399999999997</v>
      </c>
      <c r="J13" s="21">
        <f t="shared" si="0"/>
        <v>0.23130273155142894</v>
      </c>
      <c r="K13" s="21">
        <v>0.18963241155142896</v>
      </c>
      <c r="L13" s="21">
        <v>2.3389469999999999E-2</v>
      </c>
      <c r="M13" s="21">
        <v>1.8280850000000001E-2</v>
      </c>
      <c r="N13" s="22">
        <f t="shared" si="1"/>
        <v>0.34866974988954974</v>
      </c>
      <c r="O13" s="22">
        <f t="shared" si="2"/>
        <v>0.39167505994298124</v>
      </c>
      <c r="P13" s="23">
        <f t="shared" si="3"/>
        <v>0.42528734881871344</v>
      </c>
      <c r="Q13" s="70">
        <v>7760</v>
      </c>
      <c r="R13" s="21">
        <v>7560</v>
      </c>
      <c r="S13" s="23">
        <f t="shared" si="4"/>
        <v>0.97422680412371132</v>
      </c>
    </row>
    <row r="14" spans="1:19" ht="15.75" thickBot="1" x14ac:dyDescent="0.3">
      <c r="A14" s="41" t="s">
        <v>293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945</v>
      </c>
    </row>
    <row r="3" spans="1:13" ht="15.75" thickBot="1" x14ac:dyDescent="0.3">
      <c r="A3" s="80" t="s">
        <v>234</v>
      </c>
      <c r="B3" s="81"/>
      <c r="C3" s="82"/>
      <c r="D3" s="80" t="s">
        <v>2</v>
      </c>
      <c r="E3" s="81"/>
      <c r="F3" s="81"/>
      <c r="G3" s="81"/>
      <c r="H3" s="81"/>
      <c r="I3" s="81"/>
      <c r="J3" s="81"/>
      <c r="K3" s="81"/>
      <c r="L3" s="82"/>
    </row>
    <row r="4" spans="1:13" ht="60" customHeight="1" x14ac:dyDescent="0.25">
      <c r="A4" s="83"/>
      <c r="B4" s="84"/>
      <c r="C4" s="86"/>
      <c r="D4" s="78" t="s">
        <v>3</v>
      </c>
      <c r="E4" s="76" t="s">
        <v>4</v>
      </c>
      <c r="F4" s="76" t="s">
        <v>5</v>
      </c>
      <c r="G4" s="76" t="s">
        <v>6</v>
      </c>
      <c r="H4" s="76"/>
      <c r="I4" s="76"/>
      <c r="J4" s="76" t="s">
        <v>10</v>
      </c>
      <c r="K4" s="76"/>
      <c r="L4" s="85"/>
    </row>
    <row r="5" spans="1:13" ht="15.75" thickBot="1" x14ac:dyDescent="0.3">
      <c r="A5" s="83"/>
      <c r="B5" s="84"/>
      <c r="C5" s="86"/>
      <c r="D5" s="79"/>
      <c r="E5" s="77"/>
      <c r="F5" s="77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248</v>
      </c>
      <c r="B6" s="11"/>
      <c r="C6" s="12"/>
      <c r="D6" s="13">
        <v>6.7568009999999994</v>
      </c>
      <c r="E6" s="14">
        <v>15.270525999999998</v>
      </c>
      <c r="F6" s="14">
        <v>8.3036854475523096</v>
      </c>
      <c r="G6" s="14">
        <v>6.5045628875523107</v>
      </c>
      <c r="H6" s="14">
        <v>0.78746417000000002</v>
      </c>
      <c r="I6" s="14">
        <v>1.0116583900000002</v>
      </c>
      <c r="J6" s="15">
        <v>0.42595539194604765</v>
      </c>
      <c r="K6" s="15">
        <v>0.47752297841949332</v>
      </c>
      <c r="L6" s="16">
        <v>0.54377206440382686</v>
      </c>
      <c r="M6" s="4"/>
    </row>
    <row r="7" spans="1:13" x14ac:dyDescent="0.25">
      <c r="A7" s="34" t="s">
        <v>99</v>
      </c>
      <c r="B7" s="57"/>
      <c r="C7" s="36"/>
      <c r="D7" s="37">
        <f ca="1">SUM(D8:OFFSET(D6,MATCH("GOBIERNOS REGIONALES",$A$8:$A$50,0),0))</f>
        <v>6.3039799999999993</v>
      </c>
      <c r="E7" s="38">
        <f ca="1">SUM(E8:OFFSET(E6,MATCH("GOBIERNOS REGIONALES",$A$8:$A$50,0),0))</f>
        <v>7.071388999999999</v>
      </c>
      <c r="F7" s="38">
        <f ca="1">SUM(F8:OFFSET(F6,MATCH("GOBIERNOS REGIONALES",$A$8:$A$50,0),0))</f>
        <v>3.0897894813549085</v>
      </c>
      <c r="G7" s="38">
        <f ca="1">SUM(G8:OFFSET(G6,MATCH("GOBIERNOS REGIONALES",$A$8:$A$50,0),0))</f>
        <v>2.1986364613549085</v>
      </c>
      <c r="H7" s="38">
        <f ca="1">SUM(H8:OFFSET(H6,MATCH("GOBIERNOS REGIONALES",$A$8:$A$50,0),0))</f>
        <v>0.53486922000000003</v>
      </c>
      <c r="I7" s="38">
        <f ca="1">SUM(I8:OFFSET(I6,MATCH("GOBIERNOS REGIONALES",$A$8:$A$50,0),0))</f>
        <v>0.35628379999999998</v>
      </c>
      <c r="J7" s="39">
        <f ca="1">IFERROR(G7/E7,0)</f>
        <v>0.31092002736024121</v>
      </c>
      <c r="K7" s="39">
        <f ca="1">IFERROR(SUM(G7,H7)/E7,0)</f>
        <v>0.38655852214535347</v>
      </c>
      <c r="L7" s="40">
        <f ca="1">IFERROR(SUM(G7,H7,I7)/E7,0)</f>
        <v>0.43694237176810791</v>
      </c>
      <c r="M7" s="4"/>
    </row>
    <row r="8" spans="1:13" ht="25.5" x14ac:dyDescent="0.25">
      <c r="A8" s="17"/>
      <c r="B8" s="18">
        <v>37</v>
      </c>
      <c r="C8" s="19" t="s">
        <v>124</v>
      </c>
      <c r="D8" s="20">
        <v>5.7039799999999996</v>
      </c>
      <c r="E8" s="21">
        <v>6.4713889999999994</v>
      </c>
      <c r="F8" s="21">
        <f t="shared" ref="F8:F12" si="0">SUM(G8,H8,I8)</f>
        <v>2.7392975801339525</v>
      </c>
      <c r="G8" s="21">
        <v>1.9348631001339527</v>
      </c>
      <c r="H8" s="21">
        <v>0.47807663</v>
      </c>
      <c r="I8" s="21">
        <v>0.32635785</v>
      </c>
      <c r="J8" s="22">
        <f t="shared" ref="J8:J12" si="1">IFERROR(G8/E8,0)</f>
        <v>0.29898729625648418</v>
      </c>
      <c r="K8" s="22">
        <f t="shared" ref="K8:K12" si="2">IFERROR(SUM(G8,H8)/E8,0)</f>
        <v>0.37286272392742159</v>
      </c>
      <c r="L8" s="23">
        <f t="shared" ref="L8:L12" si="3">IFERROR(SUM(G8,H8,I8)/E8,0)</f>
        <v>0.42329360514936637</v>
      </c>
      <c r="M8" s="4"/>
    </row>
    <row r="9" spans="1:13" ht="25.5" x14ac:dyDescent="0.25">
      <c r="A9" s="17"/>
      <c r="B9" s="18">
        <v>211</v>
      </c>
      <c r="C9" s="19" t="s">
        <v>154</v>
      </c>
      <c r="D9" s="20">
        <v>0.6</v>
      </c>
      <c r="E9" s="21">
        <v>0.59999999999999987</v>
      </c>
      <c r="F9" s="21">
        <f t="shared" si="0"/>
        <v>0.35049190122095586</v>
      </c>
      <c r="G9" s="21">
        <v>0.26377336122095585</v>
      </c>
      <c r="H9" s="21">
        <v>5.6792590000000004E-2</v>
      </c>
      <c r="I9" s="21">
        <v>2.992595E-2</v>
      </c>
      <c r="J9" s="22">
        <f t="shared" si="1"/>
        <v>0.43962226870159316</v>
      </c>
      <c r="K9" s="22">
        <f t="shared" si="2"/>
        <v>0.53427658536825995</v>
      </c>
      <c r="L9" s="23">
        <f t="shared" si="3"/>
        <v>0.58415316870159328</v>
      </c>
      <c r="M9" s="4"/>
    </row>
    <row r="10" spans="1:13" x14ac:dyDescent="0.25">
      <c r="A10" s="34" t="s">
        <v>205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4.2883999999999999E-2</v>
      </c>
      <c r="F10" s="38">
        <f ca="1">SUM(F11:OFFSET(F9,(MATCH("GOBIERNOS LOCALES",$A$8:$A$50,0)-MATCH("GOBIERNOS REGIONALES",$A$8:$A$50,0)),0))</f>
        <v>2.7596000085443259E-2</v>
      </c>
      <c r="G10" s="38">
        <f ca="1">SUM(G11:OFFSET(G9,(MATCH("GOBIERNOS LOCALES",$A$8:$A$50,0)-MATCH("GOBIERNOS REGIONALES",$A$8:$A$50,0)),0))</f>
        <v>2.2669000085443258E-2</v>
      </c>
      <c r="H10" s="38">
        <f ca="1">SUM(H11:OFFSET(H9,(MATCH("GOBIERNOS LOCALES",$A$8:$A$50,0)-MATCH("GOBIERNOS REGIONALES",$A$8:$A$50,0)),0))</f>
        <v>2.4039999999999999E-3</v>
      </c>
      <c r="I10" s="38">
        <f ca="1">SUM(I11:OFFSET(I9,(MATCH("GOBIERNOS LOCALES",$A$8:$A$50,0)-MATCH("GOBIERNOS REGIONALES",$A$8:$A$50,0)),0))</f>
        <v>2.5230000000000001E-3</v>
      </c>
      <c r="J10" s="39">
        <f t="shared" ca="1" si="1"/>
        <v>0.5286120717620385</v>
      </c>
      <c r="K10" s="39">
        <f t="shared" ca="1" si="2"/>
        <v>0.584670275287829</v>
      </c>
      <c r="L10" s="40">
        <f t="shared" ca="1" si="3"/>
        <v>0.64350340652558669</v>
      </c>
      <c r="M10" s="4"/>
    </row>
    <row r="11" spans="1:13" x14ac:dyDescent="0.25">
      <c r="A11" s="17"/>
      <c r="B11" s="18">
        <v>457</v>
      </c>
      <c r="C11" s="19" t="s">
        <v>223</v>
      </c>
      <c r="D11" s="20">
        <v>1.3436E-2</v>
      </c>
      <c r="E11" s="21">
        <v>4.2883999999999999E-2</v>
      </c>
      <c r="F11" s="21">
        <f t="shared" si="0"/>
        <v>2.7596000085443259E-2</v>
      </c>
      <c r="G11" s="21">
        <v>2.2669000085443258E-2</v>
      </c>
      <c r="H11" s="21">
        <v>2.4039999999999999E-3</v>
      </c>
      <c r="I11" s="21">
        <v>2.5230000000000001E-3</v>
      </c>
      <c r="J11" s="22">
        <f t="shared" si="1"/>
        <v>0.5286120717620385</v>
      </c>
      <c r="K11" s="22">
        <f t="shared" si="2"/>
        <v>0.584670275287829</v>
      </c>
      <c r="L11" s="23">
        <f t="shared" si="3"/>
        <v>0.64350340652558669</v>
      </c>
      <c r="M11" s="4"/>
    </row>
    <row r="12" spans="1:13" ht="15.75" thickBot="1" x14ac:dyDescent="0.3">
      <c r="A12" s="41" t="s">
        <v>232</v>
      </c>
      <c r="B12" s="58"/>
      <c r="C12" s="43"/>
      <c r="D12" s="44">
        <v>0.43938499999999997</v>
      </c>
      <c r="E12" s="45">
        <v>8.1562529999999995</v>
      </c>
      <c r="F12" s="45">
        <f t="shared" si="0"/>
        <v>5.1862999661119593</v>
      </c>
      <c r="G12" s="45">
        <v>4.2832574261119589</v>
      </c>
      <c r="H12" s="45">
        <v>0.25019095000000002</v>
      </c>
      <c r="I12" s="45">
        <v>0.65285159000000004</v>
      </c>
      <c r="J12" s="46">
        <f t="shared" si="1"/>
        <v>0.52515014260984294</v>
      </c>
      <c r="K12" s="46">
        <f t="shared" si="2"/>
        <v>0.55582488381760098</v>
      </c>
      <c r="L12" s="47">
        <f t="shared" si="3"/>
        <v>0.63586796119639244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Septiembre</dc:title>
  <dc:subject>Tablas</dc:subject>
  <dc:creator>Beltrán Arias, Dante</dc:creator>
  <cp:lastModifiedBy>Castañeda Veliz, Carlos Celso</cp:lastModifiedBy>
  <dcterms:created xsi:type="dcterms:W3CDTF">2015-10-06T20:57:37Z</dcterms:created>
  <dcterms:modified xsi:type="dcterms:W3CDTF">2015-10-13T00:31:09Z</dcterms:modified>
</cp:coreProperties>
</file>